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hzlopes\Desktop\repositories\cmms\backend\database\"/>
    </mc:Choice>
  </mc:AlternateContent>
  <bookViews>
    <workbookView xWindow="0" yWindow="0" windowWidth="24000" windowHeight="9735" tabRatio="909" activeTab="6"/>
  </bookViews>
  <sheets>
    <sheet name="raw" sheetId="1" r:id="rId1"/>
    <sheet name="explicacoes" sheetId="4" r:id="rId2"/>
    <sheet name="calculos" sheetId="11" r:id="rId3"/>
    <sheet name="create-ceb_meters" sheetId="16" r:id="rId4"/>
    <sheet name="create_ceb_data" sheetId="17" r:id="rId5"/>
    <sheet name="create-ceb_meters_assets" sheetId="20" r:id="rId6"/>
    <sheet name="insert-meters" sheetId="8" r:id="rId7"/>
    <sheet name="insert-data" sheetId="13" r:id="rId8"/>
    <sheet name="function-meters" sheetId="19" r:id="rId9"/>
    <sheet name="function-bills" sheetId="21" r:id="rId10"/>
  </sheets>
  <externalReferences>
    <externalReference r:id="rId11"/>
  </externalReferences>
  <definedNames>
    <definedName name="_xlnm._FilterDatabase" localSheetId="0" hidden="1">raw!$A$1:$CX$529</definedName>
    <definedName name="meters" localSheetId="2">'insert-meters'!#REF!</definedName>
    <definedName name="meters">'insert-meters'!#REF!</definedName>
    <definedName name="P.GCO.ARQFAT.D012017.ORG0501.P9901" localSheetId="0">raw!#REF!</definedName>
    <definedName name="P.GCO.ARQFAT.D012017.ORG0501.P9901_1" localSheetId="0">raw!#REF!</definedName>
    <definedName name="P.GCO.ARQFAT.D012017.ORG0501.P9901_2" localSheetId="0">raw!#REF!</definedName>
    <definedName name="P.GCO.ARQFAT.D012017.ORG0501.P9901_3" localSheetId="0">raw!#REF!</definedName>
    <definedName name="P.GCO.ARQFAT.D012017.ORG0501.P9901_4" localSheetId="0">raw!$A$1:$CY$23</definedName>
    <definedName name="P.GCO.ARQFAT.D012017.ORG0501.P9902" localSheetId="0">raw!#REF!</definedName>
    <definedName name="P.GCO.ARQFAT.D022017.ORG0501.P9901" localSheetId="0">raw!#REF!</definedName>
    <definedName name="P.GCO.ARQFAT.D022017.ORG0501.P9901_1" localSheetId="0">raw!#REF!</definedName>
    <definedName name="P.GCO.ARQFAT.D022017.ORG0501.P9901_2" localSheetId="0">raw!$A$24:$CY$45</definedName>
    <definedName name="P.GCO.ARQFAT.D032017.ORG0501.P9901" localSheetId="0">raw!$A$46:$CY$67</definedName>
    <definedName name="P.GCO.ARQFAT.D032019.ORG0501.P9901" localSheetId="0">raw!$A$576:$CY$598</definedName>
    <definedName name="P.GCO.ARQFAT.D042017.ORG0501.P9901" localSheetId="0">raw!$A$68:$CY$89</definedName>
    <definedName name="P.GCO.ARQFAT.D042019.ORG0501.P9901" localSheetId="0">raw!$A$599:$CY$621</definedName>
    <definedName name="P.GCO.ARQFAT.D052017.ORG0501.P9901" localSheetId="0">raw!$A$90:$CY$111</definedName>
    <definedName name="P.GCO.ARQFAT.D052019.ORG0501.P9901" localSheetId="0">raw!#REF!</definedName>
    <definedName name="P.GCO.ARQFAT.D052019.ORG0501.P9901_1" localSheetId="0">raw!$A$622:$CY$644</definedName>
    <definedName name="P.GCO.ARQFAT.D062017.ORG0501.P9901" localSheetId="0">raw!$A$112:$CY$133</definedName>
    <definedName name="P.GCO.ARQFAT.D062019.ORG0501.P9901" localSheetId="0">raw!$A$645:$CY$667</definedName>
    <definedName name="P.GCO.ARQFAT.D072017.ORG0501.P9901" localSheetId="0">raw!$A$134:$CY$155</definedName>
    <definedName name="P.GCO.ARQFAT.D082017.ORG0501.P9901" localSheetId="0">raw!$A$156:$CY$177</definedName>
    <definedName name="P.GCO.ARQFAT.D092017.ORG0501.P9901" localSheetId="0">raw!$A$178:$CY$199</definedName>
    <definedName name="P.GCO.ARQFAT.D102017.ORG0501.P9901" localSheetId="0">raw!$A$200:$CY$221</definedName>
    <definedName name="P.GCO.ARQFAT.D112017.ORG0501.P9901" localSheetId="0">raw!$A$222:$CY$243</definedName>
    <definedName name="P.GCO.ARQFAT.D122017.ORG0501.P9901" localSheetId="0">raw!$A$244:$CY$265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 i="8" l="1"/>
  <c r="O4" i="8"/>
  <c r="O5" i="8"/>
  <c r="O6" i="8"/>
  <c r="O7" i="8"/>
  <c r="O8" i="8"/>
  <c r="O9" i="8"/>
  <c r="O10" i="8"/>
  <c r="O11" i="8"/>
  <c r="O12" i="8"/>
  <c r="O13" i="8"/>
  <c r="O14" i="8"/>
  <c r="O15" i="8"/>
  <c r="O16" i="8"/>
  <c r="O17" i="8"/>
  <c r="O18" i="8"/>
  <c r="O19" i="8"/>
  <c r="O20" i="8"/>
  <c r="O21" i="8"/>
  <c r="O22" i="8"/>
  <c r="O23" i="8"/>
  <c r="O24" i="8"/>
  <c r="O2" i="8"/>
  <c r="B2" i="17" l="1"/>
  <c r="D26" i="8" l="1"/>
  <c r="C26"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27" i="8"/>
  <c r="C28" i="8"/>
  <c r="C47" i="8"/>
  <c r="C43" i="8"/>
  <c r="C42" i="8"/>
  <c r="C41" i="8"/>
  <c r="C40" i="8"/>
  <c r="C39" i="8"/>
  <c r="C38" i="8"/>
  <c r="C37" i="8"/>
  <c r="C56" i="8"/>
  <c r="C55" i="8"/>
  <c r="C54" i="8"/>
  <c r="C53" i="8"/>
  <c r="C52" i="8"/>
  <c r="C51" i="8"/>
  <c r="C50" i="8"/>
  <c r="C29" i="8"/>
  <c r="C30" i="8"/>
  <c r="C31" i="8"/>
  <c r="C32" i="8"/>
  <c r="C33" i="8"/>
  <c r="C34" i="8"/>
  <c r="C35" i="8"/>
  <c r="C36" i="8"/>
  <c r="C44" i="8"/>
  <c r="C45" i="8"/>
  <c r="C46" i="8"/>
  <c r="C48" i="8"/>
  <c r="C49" i="8"/>
  <c r="C57" i="8"/>
  <c r="C58" i="8"/>
  <c r="C59" i="8"/>
  <c r="C60" i="8"/>
  <c r="C61" i="8"/>
  <c r="C62" i="8"/>
  <c r="C63" i="8"/>
  <c r="C64" i="8"/>
  <c r="C65" i="8"/>
  <c r="C27" i="8"/>
  <c r="A8" i="21" l="1"/>
  <c r="A7" i="21"/>
  <c r="B6" i="21"/>
  <c r="B5" i="21"/>
  <c r="B4" i="21"/>
  <c r="B3" i="21"/>
  <c r="C1" i="21"/>
  <c r="A30" i="19"/>
  <c r="B14" i="19"/>
  <c r="B3" i="19"/>
  <c r="B4" i="19"/>
  <c r="B5" i="19"/>
  <c r="B6" i="19"/>
  <c r="B7" i="19"/>
  <c r="B8" i="19"/>
  <c r="B9" i="19"/>
  <c r="B10" i="19"/>
  <c r="B11" i="19"/>
  <c r="B12" i="19"/>
  <c r="B13" i="19"/>
  <c r="B2" i="19"/>
  <c r="C3" i="20"/>
  <c r="B3" i="20"/>
  <c r="B2" i="20" l="1"/>
  <c r="A32" i="17" l="1"/>
  <c r="A2" i="17" a="1"/>
  <c r="A2" i="17" s="1"/>
  <c r="A5" i="17"/>
  <c r="A9" i="17"/>
  <c r="A13" i="17"/>
  <c r="A17" i="17"/>
  <c r="A21" i="17"/>
  <c r="A25" i="17"/>
  <c r="A29" i="17"/>
  <c r="A2" i="16" a="1"/>
  <c r="A2" i="16" s="1"/>
  <c r="C2" i="17" s="1"/>
  <c r="A31" i="19" l="1"/>
  <c r="A2" i="19"/>
  <c r="A17" i="19" s="1"/>
  <c r="C2" i="20"/>
  <c r="A2" i="20"/>
  <c r="A28" i="17"/>
  <c r="A24" i="17"/>
  <c r="A20" i="17"/>
  <c r="A16" i="17"/>
  <c r="A12" i="17"/>
  <c r="A8" i="17"/>
  <c r="A4" i="17"/>
  <c r="A31" i="17"/>
  <c r="A27" i="17"/>
  <c r="A23" i="17"/>
  <c r="A19" i="17"/>
  <c r="A15" i="17"/>
  <c r="A11" i="17"/>
  <c r="A7" i="17"/>
  <c r="A3" i="17"/>
  <c r="A30" i="17"/>
  <c r="A26" i="17"/>
  <c r="A22" i="17"/>
  <c r="A18" i="17"/>
  <c r="A14" i="17"/>
  <c r="A10" i="17"/>
  <c r="A6" i="17"/>
  <c r="A13" i="16"/>
  <c r="A13" i="19" s="1"/>
  <c r="A28" i="19" s="1"/>
  <c r="A5" i="16"/>
  <c r="A5" i="19" s="1"/>
  <c r="A20" i="19" s="1"/>
  <c r="A12" i="16"/>
  <c r="A12" i="19" s="1"/>
  <c r="A27" i="19" s="1"/>
  <c r="A4" i="16"/>
  <c r="A4" i="19" s="1"/>
  <c r="A19" i="19" s="1"/>
  <c r="A11" i="16"/>
  <c r="A11" i="19" s="1"/>
  <c r="A26" i="19" s="1"/>
  <c r="A7" i="16"/>
  <c r="A7" i="19" s="1"/>
  <c r="A22" i="19" s="1"/>
  <c r="A3" i="16"/>
  <c r="A3" i="19" s="1"/>
  <c r="A18" i="19" s="1"/>
  <c r="A9" i="16"/>
  <c r="A9" i="19" s="1"/>
  <c r="A24" i="19" s="1"/>
  <c r="A8" i="16"/>
  <c r="A8" i="19" s="1"/>
  <c r="A23" i="19" s="1"/>
  <c r="A10" i="16"/>
  <c r="A10" i="19" s="1"/>
  <c r="A25" i="19" s="1"/>
  <c r="A6" i="16"/>
  <c r="A6" i="19" s="1"/>
  <c r="A21" i="19" s="1"/>
  <c r="Y3" i="11"/>
  <c r="Z3" i="11"/>
  <c r="AA3" i="11"/>
  <c r="AB3" i="11"/>
  <c r="AC3" i="11"/>
  <c r="AD3" i="11"/>
  <c r="Y4" i="11"/>
  <c r="Z4" i="11"/>
  <c r="AA4" i="11"/>
  <c r="AB4" i="11"/>
  <c r="AC4" i="11"/>
  <c r="AD4" i="11"/>
  <c r="Y5" i="11"/>
  <c r="Z5" i="11"/>
  <c r="AA5" i="11"/>
  <c r="AB5" i="11"/>
  <c r="AC5" i="11"/>
  <c r="AD5" i="11"/>
  <c r="Y6" i="11"/>
  <c r="Z6" i="11"/>
  <c r="AA6" i="11"/>
  <c r="AB6" i="11"/>
  <c r="AC6" i="11"/>
  <c r="AD6" i="11"/>
  <c r="Y7" i="11"/>
  <c r="Z7" i="11"/>
  <c r="AA7" i="11"/>
  <c r="AB7" i="11"/>
  <c r="AC7" i="11"/>
  <c r="AD7" i="11"/>
  <c r="Y8" i="11"/>
  <c r="Z8" i="11"/>
  <c r="AA8" i="11"/>
  <c r="AB8" i="11"/>
  <c r="AC8" i="11"/>
  <c r="AD8" i="11"/>
  <c r="Y9" i="11"/>
  <c r="Z9" i="11"/>
  <c r="AA9" i="11"/>
  <c r="AB9" i="11"/>
  <c r="AC9" i="11"/>
  <c r="AD9" i="11"/>
  <c r="Y10" i="11"/>
  <c r="Z10" i="11"/>
  <c r="AA10" i="11"/>
  <c r="AB10" i="11"/>
  <c r="AC10" i="11"/>
  <c r="AD10" i="11"/>
  <c r="Y11" i="11"/>
  <c r="Z11" i="11"/>
  <c r="AA11" i="11"/>
  <c r="AB11" i="11"/>
  <c r="AC11" i="11"/>
  <c r="AD11" i="11"/>
  <c r="Y12" i="11"/>
  <c r="Z12" i="11"/>
  <c r="AA12" i="11"/>
  <c r="AB12" i="11"/>
  <c r="AC12" i="11"/>
  <c r="AD12" i="11"/>
  <c r="Y13" i="11"/>
  <c r="Z13" i="11"/>
  <c r="AA13" i="11"/>
  <c r="AB13" i="11"/>
  <c r="AC13" i="11"/>
  <c r="AD13" i="11"/>
  <c r="Y14" i="11"/>
  <c r="Z14" i="11"/>
  <c r="AA14" i="11"/>
  <c r="AB14" i="11"/>
  <c r="AC14" i="11"/>
  <c r="AD14" i="11"/>
  <c r="Y15" i="11"/>
  <c r="Z15" i="11"/>
  <c r="AA15" i="11"/>
  <c r="AB15" i="11"/>
  <c r="AC15" i="11"/>
  <c r="AD15" i="11"/>
  <c r="Y16" i="11"/>
  <c r="Z16" i="11"/>
  <c r="AA16" i="11"/>
  <c r="AB16" i="11"/>
  <c r="AC16" i="11"/>
  <c r="AD16" i="11"/>
  <c r="Y17" i="11"/>
  <c r="Z17" i="11"/>
  <c r="AA17" i="11"/>
  <c r="AB17" i="11"/>
  <c r="AC17" i="11"/>
  <c r="AD17" i="11"/>
  <c r="Y18" i="11"/>
  <c r="Z18" i="11"/>
  <c r="AA18" i="11"/>
  <c r="AB18" i="11"/>
  <c r="AC18" i="11"/>
  <c r="AD18" i="11"/>
  <c r="Y19" i="11"/>
  <c r="Z19" i="11"/>
  <c r="AA19" i="11"/>
  <c r="AB19" i="11"/>
  <c r="AC19" i="11"/>
  <c r="AD19" i="11"/>
  <c r="Y20" i="11"/>
  <c r="Z20" i="11"/>
  <c r="AA20" i="11"/>
  <c r="AB20" i="11"/>
  <c r="AC20" i="11"/>
  <c r="AD20" i="11"/>
  <c r="Y21" i="11"/>
  <c r="Z21" i="11"/>
  <c r="AA21" i="11"/>
  <c r="AB21" i="11"/>
  <c r="AC21" i="11"/>
  <c r="AD21" i="11"/>
  <c r="Y22" i="11"/>
  <c r="Z22" i="11"/>
  <c r="AA22" i="11"/>
  <c r="AB22" i="11"/>
  <c r="AC22" i="11"/>
  <c r="AD22" i="11"/>
  <c r="Y23" i="11"/>
  <c r="Z23" i="11"/>
  <c r="AA23" i="11"/>
  <c r="AB23" i="11"/>
  <c r="AC23" i="11"/>
  <c r="AD23" i="11"/>
  <c r="Y24" i="11"/>
  <c r="Z24" i="11"/>
  <c r="AA24" i="11"/>
  <c r="AB24" i="11"/>
  <c r="AC24" i="11"/>
  <c r="AD24" i="11"/>
  <c r="Y25" i="11"/>
  <c r="Z25" i="11"/>
  <c r="AA25" i="11"/>
  <c r="AB25" i="11"/>
  <c r="AC25" i="11"/>
  <c r="AD25" i="11"/>
  <c r="Y26" i="11"/>
  <c r="Z26" i="11"/>
  <c r="AA26" i="11"/>
  <c r="AB26" i="11"/>
  <c r="AC26" i="11"/>
  <c r="AD26" i="11"/>
  <c r="Y27" i="11"/>
  <c r="Z27" i="11"/>
  <c r="AA27" i="11"/>
  <c r="AB27" i="11"/>
  <c r="AC27" i="11"/>
  <c r="AD27" i="11"/>
  <c r="Y28" i="11"/>
  <c r="Z28" i="11"/>
  <c r="AA28" i="11"/>
  <c r="AB28" i="11"/>
  <c r="AC28" i="11"/>
  <c r="AD28" i="11"/>
  <c r="Y29" i="11"/>
  <c r="Z29" i="11"/>
  <c r="AA29" i="11"/>
  <c r="AB29" i="11"/>
  <c r="AC29" i="11"/>
  <c r="AD29" i="11"/>
  <c r="Y30" i="11"/>
  <c r="Z30" i="11"/>
  <c r="AA30" i="11"/>
  <c r="AB30" i="11"/>
  <c r="AC30" i="11"/>
  <c r="AD30" i="11"/>
  <c r="Y31" i="11"/>
  <c r="Z31" i="11"/>
  <c r="AA31" i="11"/>
  <c r="AB31" i="11"/>
  <c r="AC31" i="11"/>
  <c r="AD31" i="11"/>
  <c r="Y32" i="11"/>
  <c r="Z32" i="11"/>
  <c r="AA32" i="11"/>
  <c r="AB32" i="11"/>
  <c r="AC32" i="11"/>
  <c r="AD32" i="11"/>
  <c r="Y33" i="11"/>
  <c r="Z33" i="11"/>
  <c r="AA33" i="11"/>
  <c r="AB33" i="11"/>
  <c r="AC33" i="11"/>
  <c r="AD33" i="11"/>
  <c r="Y34" i="11"/>
  <c r="Z34" i="11"/>
  <c r="AA34" i="11"/>
  <c r="AB34" i="11"/>
  <c r="AC34" i="11"/>
  <c r="AD34" i="11"/>
  <c r="Y35" i="11"/>
  <c r="Z35" i="11"/>
  <c r="AA35" i="11"/>
  <c r="AB35" i="11"/>
  <c r="AC35" i="11"/>
  <c r="AD35" i="11"/>
  <c r="Y36" i="11"/>
  <c r="Z36" i="11"/>
  <c r="AA36" i="11"/>
  <c r="AB36" i="11"/>
  <c r="AC36" i="11"/>
  <c r="AD36" i="11"/>
  <c r="Y37" i="11"/>
  <c r="Z37" i="11"/>
  <c r="AA37" i="11"/>
  <c r="AB37" i="11"/>
  <c r="AC37" i="11"/>
  <c r="AD37" i="11"/>
  <c r="Y38" i="11"/>
  <c r="Z38" i="11"/>
  <c r="AA38" i="11"/>
  <c r="AB38" i="11"/>
  <c r="AC38" i="11"/>
  <c r="AD38" i="11"/>
  <c r="Y39" i="11"/>
  <c r="Z39" i="11"/>
  <c r="AA39" i="11"/>
  <c r="AB39" i="11"/>
  <c r="AC39" i="11"/>
  <c r="AD39" i="11"/>
  <c r="Y40" i="11"/>
  <c r="Z40" i="11"/>
  <c r="AA40" i="11"/>
  <c r="AB40" i="11"/>
  <c r="AC40" i="11"/>
  <c r="AD40" i="11"/>
  <c r="Y41" i="11"/>
  <c r="Z41" i="11"/>
  <c r="AA41" i="11"/>
  <c r="AB41" i="11"/>
  <c r="AC41" i="11"/>
  <c r="AD41" i="11"/>
  <c r="Y42" i="11"/>
  <c r="Z42" i="11"/>
  <c r="AA42" i="11"/>
  <c r="AB42" i="11"/>
  <c r="AC42" i="11"/>
  <c r="AD42" i="11"/>
  <c r="Y43" i="11"/>
  <c r="Z43" i="11"/>
  <c r="AA43" i="11"/>
  <c r="AB43" i="11"/>
  <c r="AC43" i="11"/>
  <c r="AD43" i="11"/>
  <c r="Y44" i="11"/>
  <c r="Z44" i="11"/>
  <c r="AA44" i="11"/>
  <c r="AB44" i="11"/>
  <c r="AC44" i="11"/>
  <c r="AD44" i="11"/>
  <c r="Y45" i="11"/>
  <c r="Z45" i="11"/>
  <c r="AA45" i="11"/>
  <c r="AB45" i="11"/>
  <c r="AC45" i="11"/>
  <c r="AD45" i="11"/>
  <c r="Y46" i="11"/>
  <c r="Z46" i="11"/>
  <c r="AA46" i="11"/>
  <c r="AB46" i="11"/>
  <c r="AC46" i="11"/>
  <c r="AD46" i="11"/>
  <c r="Y47" i="11"/>
  <c r="Z47" i="11"/>
  <c r="AA47" i="11"/>
  <c r="AB47" i="11"/>
  <c r="AC47" i="11"/>
  <c r="AD47" i="11"/>
  <c r="Y48" i="11"/>
  <c r="Z48" i="11"/>
  <c r="AA48" i="11"/>
  <c r="AB48" i="11"/>
  <c r="AC48" i="11"/>
  <c r="AD48" i="11"/>
  <c r="Y49" i="11"/>
  <c r="Z49" i="11"/>
  <c r="AA49" i="11"/>
  <c r="AB49" i="11"/>
  <c r="AC49" i="11"/>
  <c r="AD49" i="11"/>
  <c r="Y50" i="11"/>
  <c r="Z50" i="11"/>
  <c r="AA50" i="11"/>
  <c r="AB50" i="11"/>
  <c r="AC50" i="11"/>
  <c r="AD50" i="11"/>
  <c r="Y51" i="11"/>
  <c r="Z51" i="11"/>
  <c r="AA51" i="11"/>
  <c r="AB51" i="11"/>
  <c r="AC51" i="11"/>
  <c r="AD51" i="11"/>
  <c r="Y52" i="11"/>
  <c r="Z52" i="11"/>
  <c r="AA52" i="11"/>
  <c r="AB52" i="11"/>
  <c r="AC52" i="11"/>
  <c r="AD52" i="11"/>
  <c r="Y53" i="11"/>
  <c r="Z53" i="11"/>
  <c r="AA53" i="11"/>
  <c r="AB53" i="11"/>
  <c r="AC53" i="11"/>
  <c r="AD53" i="11"/>
  <c r="Y54" i="11"/>
  <c r="Z54" i="11"/>
  <c r="AA54" i="11"/>
  <c r="AB54" i="11"/>
  <c r="AC54" i="11"/>
  <c r="AD54" i="11"/>
  <c r="Y55" i="11"/>
  <c r="Z55" i="11"/>
  <c r="AA55" i="11"/>
  <c r="AB55" i="11"/>
  <c r="AC55" i="11"/>
  <c r="AD55" i="11"/>
  <c r="Y56" i="11"/>
  <c r="Z56" i="11"/>
  <c r="AA56" i="11"/>
  <c r="AB56" i="11"/>
  <c r="AC56" i="11"/>
  <c r="AD56" i="11"/>
  <c r="Y57" i="11"/>
  <c r="Z57" i="11"/>
  <c r="AA57" i="11"/>
  <c r="AB57" i="11"/>
  <c r="AC57" i="11"/>
  <c r="AD57" i="11"/>
  <c r="Y58" i="11"/>
  <c r="Z58" i="11"/>
  <c r="AA58" i="11"/>
  <c r="AB58" i="11"/>
  <c r="AC58" i="11"/>
  <c r="AD58" i="11"/>
  <c r="Y59" i="11"/>
  <c r="Z59" i="11"/>
  <c r="AA59" i="11"/>
  <c r="AB59" i="11"/>
  <c r="AC59" i="11"/>
  <c r="AD59" i="11"/>
  <c r="Y60" i="11"/>
  <c r="Z60" i="11"/>
  <c r="AA60" i="11"/>
  <c r="AB60" i="11"/>
  <c r="AC60" i="11"/>
  <c r="AD60" i="11"/>
  <c r="Y61" i="11"/>
  <c r="Z61" i="11"/>
  <c r="AA61" i="11"/>
  <c r="AB61" i="11"/>
  <c r="AC61" i="11"/>
  <c r="AD61" i="11"/>
  <c r="Y62" i="11"/>
  <c r="Z62" i="11"/>
  <c r="AA62" i="11"/>
  <c r="AB62" i="11"/>
  <c r="AC62" i="11"/>
  <c r="AD62" i="11"/>
  <c r="Y63" i="11"/>
  <c r="Z63" i="11"/>
  <c r="AA63" i="11"/>
  <c r="AB63" i="11"/>
  <c r="AC63" i="11"/>
  <c r="AD63" i="11"/>
  <c r="Y64" i="11"/>
  <c r="Z64" i="11"/>
  <c r="AA64" i="11"/>
  <c r="AB64" i="11"/>
  <c r="AC64" i="11"/>
  <c r="AD64" i="11"/>
  <c r="Y65" i="11"/>
  <c r="Z65" i="11"/>
  <c r="AA65" i="11"/>
  <c r="AB65" i="11"/>
  <c r="AC65" i="11"/>
  <c r="AD65" i="11"/>
  <c r="Y66" i="11"/>
  <c r="Z66" i="11"/>
  <c r="AA66" i="11"/>
  <c r="AB66" i="11"/>
  <c r="AC66" i="11"/>
  <c r="AD66" i="11"/>
  <c r="Y67" i="11"/>
  <c r="Z67" i="11"/>
  <c r="AA67" i="11"/>
  <c r="AB67" i="11"/>
  <c r="AC67" i="11"/>
  <c r="AD67" i="11"/>
  <c r="Y68" i="11"/>
  <c r="Z68" i="11"/>
  <c r="AA68" i="11"/>
  <c r="AB68" i="11"/>
  <c r="AC68" i="11"/>
  <c r="AD68" i="11"/>
  <c r="Y69" i="11"/>
  <c r="Z69" i="11"/>
  <c r="AA69" i="11"/>
  <c r="AB69" i="11"/>
  <c r="AC69" i="11"/>
  <c r="AD69" i="11"/>
  <c r="Y70" i="11"/>
  <c r="Z70" i="11"/>
  <c r="AA70" i="11"/>
  <c r="AB70" i="11"/>
  <c r="AC70" i="11"/>
  <c r="AD70" i="11"/>
  <c r="Y71" i="11"/>
  <c r="Z71" i="11"/>
  <c r="AA71" i="11"/>
  <c r="AB71" i="11"/>
  <c r="AC71" i="11"/>
  <c r="AD71" i="11"/>
  <c r="Y72" i="11"/>
  <c r="Z72" i="11"/>
  <c r="AA72" i="11"/>
  <c r="AB72" i="11"/>
  <c r="AC72" i="11"/>
  <c r="AD72" i="11"/>
  <c r="Y73" i="11"/>
  <c r="Z73" i="11"/>
  <c r="AA73" i="11"/>
  <c r="AB73" i="11"/>
  <c r="AC73" i="11"/>
  <c r="AD73" i="11"/>
  <c r="Y74" i="11"/>
  <c r="Z74" i="11"/>
  <c r="AA74" i="11"/>
  <c r="AB74" i="11"/>
  <c r="AC74" i="11"/>
  <c r="AD74" i="11"/>
  <c r="Y75" i="11"/>
  <c r="Z75" i="11"/>
  <c r="AA75" i="11"/>
  <c r="AB75" i="11"/>
  <c r="AC75" i="11"/>
  <c r="AD75" i="11"/>
  <c r="Y76" i="11"/>
  <c r="Z76" i="11"/>
  <c r="AA76" i="11"/>
  <c r="AB76" i="11"/>
  <c r="AC76" i="11"/>
  <c r="AD76" i="11"/>
  <c r="Y77" i="11"/>
  <c r="Z77" i="11"/>
  <c r="AA77" i="11"/>
  <c r="AB77" i="11"/>
  <c r="AC77" i="11"/>
  <c r="AD77" i="11"/>
  <c r="Y78" i="11"/>
  <c r="Z78" i="11"/>
  <c r="AA78" i="11"/>
  <c r="AB78" i="11"/>
  <c r="AC78" i="11"/>
  <c r="AD78" i="11"/>
  <c r="Y79" i="11"/>
  <c r="Z79" i="11"/>
  <c r="AA79" i="11"/>
  <c r="AB79" i="11"/>
  <c r="AC79" i="11"/>
  <c r="AD79" i="11"/>
  <c r="Y80" i="11"/>
  <c r="Z80" i="11"/>
  <c r="AA80" i="11"/>
  <c r="AB80" i="11"/>
  <c r="AC80" i="11"/>
  <c r="AD80" i="11"/>
  <c r="Y81" i="11"/>
  <c r="Z81" i="11"/>
  <c r="AA81" i="11"/>
  <c r="AB81" i="11"/>
  <c r="AC81" i="11"/>
  <c r="AD81" i="11"/>
  <c r="Y82" i="11"/>
  <c r="Z82" i="11"/>
  <c r="AA82" i="11"/>
  <c r="AB82" i="11"/>
  <c r="AC82" i="11"/>
  <c r="AD82" i="11"/>
  <c r="Y83" i="11"/>
  <c r="Z83" i="11"/>
  <c r="AA83" i="11"/>
  <c r="AB83" i="11"/>
  <c r="AC83" i="11"/>
  <c r="AD83" i="11"/>
  <c r="Y84" i="11"/>
  <c r="Z84" i="11"/>
  <c r="AA84" i="11"/>
  <c r="AB84" i="11"/>
  <c r="AC84" i="11"/>
  <c r="AD84" i="11"/>
  <c r="Y85" i="11"/>
  <c r="Z85" i="11"/>
  <c r="AA85" i="11"/>
  <c r="AB85" i="11"/>
  <c r="AC85" i="11"/>
  <c r="AD85" i="11"/>
  <c r="Y86" i="11"/>
  <c r="Z86" i="11"/>
  <c r="AA86" i="11"/>
  <c r="AB86" i="11"/>
  <c r="AC86" i="11"/>
  <c r="AD86" i="11"/>
  <c r="Y87" i="11"/>
  <c r="Z87" i="11"/>
  <c r="AA87" i="11"/>
  <c r="AB87" i="11"/>
  <c r="AC87" i="11"/>
  <c r="AD87" i="11"/>
  <c r="Y88" i="11"/>
  <c r="Z88" i="11"/>
  <c r="AA88" i="11"/>
  <c r="AB88" i="11"/>
  <c r="AC88" i="11"/>
  <c r="AD88" i="11"/>
  <c r="Y89" i="11"/>
  <c r="Z89" i="11"/>
  <c r="AA89" i="11"/>
  <c r="AB89" i="11"/>
  <c r="AC89" i="11"/>
  <c r="AD89" i="11"/>
  <c r="Y90" i="11"/>
  <c r="Z90" i="11"/>
  <c r="AA90" i="11"/>
  <c r="AB90" i="11"/>
  <c r="AC90" i="11"/>
  <c r="AD90" i="11"/>
  <c r="Y91" i="11"/>
  <c r="Z91" i="11"/>
  <c r="AA91" i="11"/>
  <c r="AB91" i="11"/>
  <c r="AC91" i="11"/>
  <c r="AD91" i="11"/>
  <c r="Y92" i="11"/>
  <c r="Z92" i="11"/>
  <c r="AA92" i="11"/>
  <c r="AB92" i="11"/>
  <c r="AC92" i="11"/>
  <c r="AD92" i="11"/>
  <c r="Y93" i="11"/>
  <c r="Z93" i="11"/>
  <c r="AA93" i="11"/>
  <c r="AB93" i="11"/>
  <c r="AC93" i="11"/>
  <c r="AD93" i="11"/>
  <c r="Y94" i="11"/>
  <c r="Z94" i="11"/>
  <c r="AA94" i="11"/>
  <c r="AB94" i="11"/>
  <c r="AC94" i="11"/>
  <c r="AD94" i="11"/>
  <c r="Y95" i="11"/>
  <c r="Z95" i="11"/>
  <c r="AA95" i="11"/>
  <c r="AB95" i="11"/>
  <c r="AC95" i="11"/>
  <c r="AD95" i="11"/>
  <c r="Y96" i="11"/>
  <c r="Z96" i="11"/>
  <c r="AA96" i="11"/>
  <c r="AB96" i="11"/>
  <c r="AC96" i="11"/>
  <c r="AD96" i="11"/>
  <c r="Y97" i="11"/>
  <c r="Z97" i="11"/>
  <c r="AA97" i="11"/>
  <c r="AB97" i="11"/>
  <c r="AC97" i="11"/>
  <c r="AD97" i="11"/>
  <c r="Y98" i="11"/>
  <c r="Z98" i="11"/>
  <c r="AA98" i="11"/>
  <c r="AB98" i="11"/>
  <c r="AC98" i="11"/>
  <c r="AD98" i="11"/>
  <c r="Y99" i="11"/>
  <c r="Z99" i="11"/>
  <c r="AA99" i="11"/>
  <c r="AB99" i="11"/>
  <c r="AC99" i="11"/>
  <c r="AD99" i="11"/>
  <c r="Y100" i="11"/>
  <c r="Z100" i="11"/>
  <c r="AA100" i="11"/>
  <c r="AB100" i="11"/>
  <c r="AC100" i="11"/>
  <c r="AD100" i="11"/>
  <c r="Y101" i="11"/>
  <c r="Z101" i="11"/>
  <c r="AA101" i="11"/>
  <c r="AB101" i="11"/>
  <c r="AC101" i="11"/>
  <c r="AD101" i="11"/>
  <c r="Y102" i="11"/>
  <c r="Z102" i="11"/>
  <c r="AA102" i="11"/>
  <c r="AB102" i="11"/>
  <c r="AC102" i="11"/>
  <c r="AD102" i="11"/>
  <c r="Y103" i="11"/>
  <c r="Z103" i="11"/>
  <c r="AA103" i="11"/>
  <c r="AB103" i="11"/>
  <c r="AC103" i="11"/>
  <c r="AD103" i="11"/>
  <c r="Y104" i="11"/>
  <c r="Z104" i="11"/>
  <c r="AA104" i="11"/>
  <c r="AB104" i="11"/>
  <c r="AC104" i="11"/>
  <c r="AD104" i="11"/>
  <c r="Y105" i="11"/>
  <c r="Z105" i="11"/>
  <c r="AA105" i="11"/>
  <c r="AB105" i="11"/>
  <c r="AC105" i="11"/>
  <c r="AD105" i="11"/>
  <c r="Y106" i="11"/>
  <c r="Z106" i="11"/>
  <c r="AA106" i="11"/>
  <c r="AB106" i="11"/>
  <c r="AC106" i="11"/>
  <c r="AD106" i="11"/>
  <c r="Y107" i="11"/>
  <c r="Z107" i="11"/>
  <c r="AA107" i="11"/>
  <c r="AB107" i="11"/>
  <c r="AC107" i="11"/>
  <c r="AD107" i="11"/>
  <c r="Y108" i="11"/>
  <c r="Z108" i="11"/>
  <c r="AA108" i="11"/>
  <c r="AB108" i="11"/>
  <c r="AC108" i="11"/>
  <c r="AD108" i="11"/>
  <c r="Y109" i="11"/>
  <c r="Z109" i="11"/>
  <c r="AA109" i="11"/>
  <c r="AB109" i="11"/>
  <c r="AC109" i="11"/>
  <c r="AD109" i="11"/>
  <c r="Y110" i="11"/>
  <c r="Z110" i="11"/>
  <c r="AA110" i="11"/>
  <c r="AB110" i="11"/>
  <c r="AC110" i="11"/>
  <c r="AD110" i="11"/>
  <c r="Y111" i="11"/>
  <c r="Z111" i="11"/>
  <c r="AA111" i="11"/>
  <c r="AB111" i="11"/>
  <c r="AC111" i="11"/>
  <c r="AD111" i="11"/>
  <c r="Y112" i="11"/>
  <c r="Z112" i="11"/>
  <c r="AA112" i="11"/>
  <c r="AB112" i="11"/>
  <c r="AC112" i="11"/>
  <c r="AD112" i="11"/>
  <c r="Y113" i="11"/>
  <c r="Z113" i="11"/>
  <c r="AA113" i="11"/>
  <c r="AB113" i="11"/>
  <c r="AC113" i="11"/>
  <c r="AD113" i="11"/>
  <c r="Y114" i="11"/>
  <c r="Z114" i="11"/>
  <c r="AA114" i="11"/>
  <c r="AB114" i="11"/>
  <c r="AC114" i="11"/>
  <c r="AD114" i="11"/>
  <c r="Y115" i="11"/>
  <c r="Z115" i="11"/>
  <c r="AA115" i="11"/>
  <c r="AB115" i="11"/>
  <c r="AC115" i="11"/>
  <c r="AD115" i="11"/>
  <c r="Y116" i="11"/>
  <c r="Z116" i="11"/>
  <c r="AA116" i="11"/>
  <c r="AB116" i="11"/>
  <c r="AC116" i="11"/>
  <c r="AD116" i="11"/>
  <c r="Y117" i="11"/>
  <c r="Z117" i="11"/>
  <c r="AA117" i="11"/>
  <c r="AB117" i="11"/>
  <c r="AC117" i="11"/>
  <c r="AD117" i="11"/>
  <c r="Y118" i="11"/>
  <c r="Z118" i="11"/>
  <c r="AA118" i="11"/>
  <c r="AB118" i="11"/>
  <c r="AC118" i="11"/>
  <c r="AD118" i="11"/>
  <c r="Y119" i="11"/>
  <c r="Z119" i="11"/>
  <c r="AA119" i="11"/>
  <c r="AB119" i="11"/>
  <c r="AC119" i="11"/>
  <c r="AD119" i="11"/>
  <c r="Y120" i="11"/>
  <c r="Z120" i="11"/>
  <c r="AA120" i="11"/>
  <c r="AB120" i="11"/>
  <c r="AC120" i="11"/>
  <c r="AD120" i="11"/>
  <c r="Y121" i="11"/>
  <c r="Z121" i="11"/>
  <c r="AA121" i="11"/>
  <c r="AB121" i="11"/>
  <c r="AC121" i="11"/>
  <c r="AD121" i="11"/>
  <c r="Y122" i="11"/>
  <c r="Z122" i="11"/>
  <c r="AA122" i="11"/>
  <c r="AB122" i="11"/>
  <c r="AC122" i="11"/>
  <c r="AD122" i="11"/>
  <c r="Y123" i="11"/>
  <c r="Z123" i="11"/>
  <c r="AA123" i="11"/>
  <c r="AB123" i="11"/>
  <c r="AC123" i="11"/>
  <c r="AD123" i="11"/>
  <c r="Y124" i="11"/>
  <c r="Z124" i="11"/>
  <c r="AA124" i="11"/>
  <c r="AB124" i="11"/>
  <c r="AC124" i="11"/>
  <c r="AD124" i="11"/>
  <c r="Y125" i="11"/>
  <c r="Z125" i="11"/>
  <c r="AA125" i="11"/>
  <c r="AB125" i="11"/>
  <c r="AC125" i="11"/>
  <c r="AD125" i="11"/>
  <c r="Y126" i="11"/>
  <c r="Z126" i="11"/>
  <c r="AA126" i="11"/>
  <c r="AB126" i="11"/>
  <c r="AC126" i="11"/>
  <c r="AD126" i="11"/>
  <c r="Y127" i="11"/>
  <c r="Z127" i="11"/>
  <c r="AA127" i="11"/>
  <c r="AB127" i="11"/>
  <c r="AC127" i="11"/>
  <c r="AD127" i="11"/>
  <c r="Y128" i="11"/>
  <c r="Z128" i="11"/>
  <c r="AA128" i="11"/>
  <c r="AB128" i="11"/>
  <c r="AC128" i="11"/>
  <c r="AD128" i="11"/>
  <c r="Y129" i="11"/>
  <c r="Z129" i="11"/>
  <c r="AA129" i="11"/>
  <c r="AB129" i="11"/>
  <c r="AC129" i="11"/>
  <c r="AD129" i="11"/>
  <c r="Y130" i="11"/>
  <c r="Z130" i="11"/>
  <c r="AA130" i="11"/>
  <c r="AB130" i="11"/>
  <c r="AC130" i="11"/>
  <c r="AD130" i="11"/>
  <c r="Y131" i="11"/>
  <c r="Z131" i="11"/>
  <c r="AA131" i="11"/>
  <c r="AB131" i="11"/>
  <c r="AC131" i="11"/>
  <c r="AD131" i="11"/>
  <c r="Y132" i="11"/>
  <c r="Z132" i="11"/>
  <c r="AA132" i="11"/>
  <c r="AB132" i="11"/>
  <c r="AC132" i="11"/>
  <c r="AD132" i="11"/>
  <c r="Y133" i="11"/>
  <c r="Z133" i="11"/>
  <c r="AA133" i="11"/>
  <c r="AB133" i="11"/>
  <c r="AC133" i="11"/>
  <c r="AD133" i="11"/>
  <c r="Y134" i="11"/>
  <c r="Z134" i="11"/>
  <c r="AA134" i="11"/>
  <c r="AB134" i="11"/>
  <c r="AC134" i="11"/>
  <c r="AD134" i="11"/>
  <c r="Y135" i="11"/>
  <c r="Z135" i="11"/>
  <c r="AA135" i="11"/>
  <c r="AB135" i="11"/>
  <c r="AC135" i="11"/>
  <c r="AD135" i="11"/>
  <c r="Y136" i="11"/>
  <c r="Z136" i="11"/>
  <c r="AA136" i="11"/>
  <c r="AB136" i="11"/>
  <c r="AC136" i="11"/>
  <c r="AD136" i="11"/>
  <c r="Y137" i="11"/>
  <c r="Z137" i="11"/>
  <c r="AA137" i="11"/>
  <c r="AB137" i="11"/>
  <c r="AC137" i="11"/>
  <c r="AD137" i="11"/>
  <c r="Y138" i="11"/>
  <c r="Z138" i="11"/>
  <c r="AA138" i="11"/>
  <c r="AB138" i="11"/>
  <c r="AC138" i="11"/>
  <c r="AD138" i="11"/>
  <c r="Y139" i="11"/>
  <c r="Z139" i="11"/>
  <c r="AA139" i="11"/>
  <c r="AB139" i="11"/>
  <c r="AC139" i="11"/>
  <c r="AD139" i="11"/>
  <c r="Y140" i="11"/>
  <c r="Z140" i="11"/>
  <c r="AA140" i="11"/>
  <c r="AB140" i="11"/>
  <c r="AC140" i="11"/>
  <c r="AD140" i="11"/>
  <c r="Y141" i="11"/>
  <c r="Z141" i="11"/>
  <c r="AA141" i="11"/>
  <c r="AB141" i="11"/>
  <c r="AC141" i="11"/>
  <c r="AD141" i="11"/>
  <c r="Y142" i="11"/>
  <c r="Z142" i="11"/>
  <c r="AA142" i="11"/>
  <c r="AB142" i="11"/>
  <c r="AC142" i="11"/>
  <c r="AD142" i="11"/>
  <c r="Y143" i="11"/>
  <c r="Z143" i="11"/>
  <c r="AA143" i="11"/>
  <c r="AB143" i="11"/>
  <c r="AC143" i="11"/>
  <c r="AD143" i="11"/>
  <c r="Y144" i="11"/>
  <c r="Z144" i="11"/>
  <c r="AA144" i="11"/>
  <c r="AB144" i="11"/>
  <c r="AC144" i="11"/>
  <c r="AD144" i="11"/>
  <c r="Y145" i="11"/>
  <c r="Z145" i="11"/>
  <c r="AA145" i="11"/>
  <c r="AB145" i="11"/>
  <c r="AC145" i="11"/>
  <c r="AD145" i="11"/>
  <c r="Y146" i="11"/>
  <c r="Z146" i="11"/>
  <c r="AA146" i="11"/>
  <c r="AB146" i="11"/>
  <c r="AC146" i="11"/>
  <c r="AD146" i="11"/>
  <c r="Y147" i="11"/>
  <c r="Z147" i="11"/>
  <c r="AA147" i="11"/>
  <c r="AB147" i="11"/>
  <c r="AC147" i="11"/>
  <c r="AD147" i="11"/>
  <c r="Y148" i="11"/>
  <c r="Z148" i="11"/>
  <c r="AA148" i="11"/>
  <c r="AB148" i="11"/>
  <c r="AC148" i="11"/>
  <c r="AD148" i="11"/>
  <c r="Y149" i="11"/>
  <c r="Z149" i="11"/>
  <c r="AA149" i="11"/>
  <c r="AB149" i="11"/>
  <c r="AC149" i="11"/>
  <c r="AD149" i="11"/>
  <c r="Y150" i="11"/>
  <c r="Z150" i="11"/>
  <c r="AA150" i="11"/>
  <c r="AB150" i="11"/>
  <c r="AC150" i="11"/>
  <c r="AD150" i="11"/>
  <c r="Y151" i="11"/>
  <c r="Z151" i="11"/>
  <c r="AA151" i="11"/>
  <c r="AB151" i="11"/>
  <c r="AC151" i="11"/>
  <c r="AD151" i="11"/>
  <c r="Y152" i="11"/>
  <c r="Z152" i="11"/>
  <c r="AA152" i="11"/>
  <c r="AB152" i="11"/>
  <c r="AC152" i="11"/>
  <c r="AD152" i="11"/>
  <c r="Y153" i="11"/>
  <c r="Z153" i="11"/>
  <c r="AA153" i="11"/>
  <c r="AB153" i="11"/>
  <c r="AC153" i="11"/>
  <c r="AD153" i="11"/>
  <c r="Y154" i="11"/>
  <c r="Z154" i="11"/>
  <c r="AA154" i="11"/>
  <c r="AB154" i="11"/>
  <c r="AC154" i="11"/>
  <c r="AD154" i="11"/>
  <c r="Y155" i="11"/>
  <c r="Z155" i="11"/>
  <c r="AA155" i="11"/>
  <c r="AB155" i="11"/>
  <c r="AC155" i="11"/>
  <c r="AD155" i="11"/>
  <c r="Y156" i="11"/>
  <c r="Z156" i="11"/>
  <c r="AA156" i="11"/>
  <c r="AB156" i="11"/>
  <c r="AC156" i="11"/>
  <c r="AD156" i="11"/>
  <c r="Y157" i="11"/>
  <c r="Z157" i="11"/>
  <c r="AA157" i="11"/>
  <c r="AB157" i="11"/>
  <c r="AC157" i="11"/>
  <c r="AD157" i="11"/>
  <c r="Y158" i="11"/>
  <c r="Z158" i="11"/>
  <c r="AA158" i="11"/>
  <c r="AB158" i="11"/>
  <c r="AC158" i="11"/>
  <c r="AD158" i="11"/>
  <c r="Y159" i="11"/>
  <c r="Z159" i="11"/>
  <c r="AA159" i="11"/>
  <c r="AB159" i="11"/>
  <c r="AC159" i="11"/>
  <c r="AD159" i="11"/>
  <c r="Y160" i="11"/>
  <c r="Z160" i="11"/>
  <c r="AA160" i="11"/>
  <c r="AB160" i="11"/>
  <c r="AC160" i="11"/>
  <c r="AD160" i="11"/>
  <c r="Y161" i="11"/>
  <c r="Z161" i="11"/>
  <c r="AA161" i="11"/>
  <c r="AB161" i="11"/>
  <c r="AC161" i="11"/>
  <c r="AD161" i="11"/>
  <c r="Y162" i="11"/>
  <c r="Z162" i="11"/>
  <c r="AA162" i="11"/>
  <c r="AB162" i="11"/>
  <c r="AC162" i="11"/>
  <c r="AD162" i="11"/>
  <c r="Y163" i="11"/>
  <c r="Z163" i="11"/>
  <c r="AA163" i="11"/>
  <c r="AB163" i="11"/>
  <c r="AC163" i="11"/>
  <c r="AD163" i="11"/>
  <c r="Y164" i="11"/>
  <c r="Z164" i="11"/>
  <c r="AA164" i="11"/>
  <c r="AB164" i="11"/>
  <c r="AC164" i="11"/>
  <c r="AD164" i="11"/>
  <c r="Y165" i="11"/>
  <c r="Z165" i="11"/>
  <c r="AA165" i="11"/>
  <c r="AB165" i="11"/>
  <c r="AC165" i="11"/>
  <c r="AD165" i="11"/>
  <c r="Y166" i="11"/>
  <c r="Z166" i="11"/>
  <c r="AA166" i="11"/>
  <c r="AB166" i="11"/>
  <c r="AC166" i="11"/>
  <c r="AD166" i="11"/>
  <c r="Y167" i="11"/>
  <c r="Z167" i="11"/>
  <c r="AA167" i="11"/>
  <c r="AB167" i="11"/>
  <c r="AC167" i="11"/>
  <c r="AD167" i="11"/>
  <c r="Y168" i="11"/>
  <c r="Z168" i="11"/>
  <c r="AA168" i="11"/>
  <c r="AB168" i="11"/>
  <c r="AC168" i="11"/>
  <c r="AD168" i="11"/>
  <c r="Y169" i="11"/>
  <c r="Z169" i="11"/>
  <c r="AA169" i="11"/>
  <c r="AB169" i="11"/>
  <c r="AC169" i="11"/>
  <c r="AD169" i="11"/>
  <c r="Y170" i="11"/>
  <c r="Z170" i="11"/>
  <c r="AA170" i="11"/>
  <c r="AB170" i="11"/>
  <c r="AC170" i="11"/>
  <c r="AD170" i="11"/>
  <c r="Y171" i="11"/>
  <c r="Z171" i="11"/>
  <c r="AA171" i="11"/>
  <c r="AB171" i="11"/>
  <c r="AC171" i="11"/>
  <c r="AD171" i="11"/>
  <c r="Y172" i="11"/>
  <c r="Z172" i="11"/>
  <c r="AA172" i="11"/>
  <c r="AB172" i="11"/>
  <c r="AC172" i="11"/>
  <c r="AD172" i="11"/>
  <c r="Y173" i="11"/>
  <c r="Z173" i="11"/>
  <c r="AA173" i="11"/>
  <c r="AB173" i="11"/>
  <c r="AC173" i="11"/>
  <c r="AD173" i="11"/>
  <c r="Y174" i="11"/>
  <c r="Z174" i="11"/>
  <c r="AA174" i="11"/>
  <c r="AB174" i="11"/>
  <c r="AC174" i="11"/>
  <c r="AD174" i="11"/>
  <c r="Y175" i="11"/>
  <c r="Z175" i="11"/>
  <c r="AA175" i="11"/>
  <c r="AB175" i="11"/>
  <c r="AC175" i="11"/>
  <c r="AD175" i="11"/>
  <c r="Y176" i="11"/>
  <c r="Z176" i="11"/>
  <c r="AA176" i="11"/>
  <c r="AB176" i="11"/>
  <c r="AC176" i="11"/>
  <c r="AD176" i="11"/>
  <c r="Y177" i="11"/>
  <c r="Z177" i="11"/>
  <c r="AA177" i="11"/>
  <c r="AB177" i="11"/>
  <c r="AC177" i="11"/>
  <c r="AD177" i="11"/>
  <c r="Y178" i="11"/>
  <c r="Z178" i="11"/>
  <c r="AA178" i="11"/>
  <c r="AB178" i="11"/>
  <c r="AC178" i="11"/>
  <c r="AD178" i="11"/>
  <c r="Y179" i="11"/>
  <c r="Z179" i="11"/>
  <c r="AA179" i="11"/>
  <c r="AB179" i="11"/>
  <c r="AC179" i="11"/>
  <c r="AD179" i="11"/>
  <c r="Y180" i="11"/>
  <c r="Z180" i="11"/>
  <c r="AA180" i="11"/>
  <c r="AB180" i="11"/>
  <c r="AC180" i="11"/>
  <c r="AD180" i="11"/>
  <c r="Y181" i="11"/>
  <c r="Z181" i="11"/>
  <c r="AA181" i="11"/>
  <c r="AB181" i="11"/>
  <c r="AC181" i="11"/>
  <c r="AD181" i="11"/>
  <c r="Y182" i="11"/>
  <c r="Z182" i="11"/>
  <c r="AA182" i="11"/>
  <c r="AB182" i="11"/>
  <c r="AC182" i="11"/>
  <c r="AD182" i="11"/>
  <c r="Y183" i="11"/>
  <c r="Z183" i="11"/>
  <c r="AA183" i="11"/>
  <c r="AB183" i="11"/>
  <c r="AC183" i="11"/>
  <c r="AD183" i="11"/>
  <c r="Y184" i="11"/>
  <c r="Z184" i="11"/>
  <c r="AA184" i="11"/>
  <c r="AB184" i="11"/>
  <c r="AC184" i="11"/>
  <c r="AD184" i="11"/>
  <c r="Y185" i="11"/>
  <c r="Z185" i="11"/>
  <c r="AA185" i="11"/>
  <c r="AB185" i="11"/>
  <c r="AC185" i="11"/>
  <c r="AD185" i="11"/>
  <c r="Y186" i="11"/>
  <c r="Z186" i="11"/>
  <c r="AA186" i="11"/>
  <c r="AB186" i="11"/>
  <c r="AC186" i="11"/>
  <c r="AD186" i="11"/>
  <c r="Y187" i="11"/>
  <c r="Z187" i="11"/>
  <c r="AA187" i="11"/>
  <c r="AB187" i="11"/>
  <c r="AC187" i="11"/>
  <c r="AD187" i="11"/>
  <c r="Y188" i="11"/>
  <c r="Z188" i="11"/>
  <c r="AA188" i="11"/>
  <c r="AB188" i="11"/>
  <c r="AC188" i="11"/>
  <c r="AD188" i="11"/>
  <c r="Y189" i="11"/>
  <c r="Z189" i="11"/>
  <c r="AA189" i="11"/>
  <c r="AB189" i="11"/>
  <c r="AC189" i="11"/>
  <c r="AD189" i="11"/>
  <c r="Y190" i="11"/>
  <c r="Z190" i="11"/>
  <c r="AA190" i="11"/>
  <c r="AB190" i="11"/>
  <c r="AC190" i="11"/>
  <c r="AD190" i="11"/>
  <c r="Y191" i="11"/>
  <c r="Z191" i="11"/>
  <c r="AA191" i="11"/>
  <c r="AB191" i="11"/>
  <c r="AC191" i="11"/>
  <c r="AD191" i="11"/>
  <c r="Y192" i="11"/>
  <c r="Z192" i="11"/>
  <c r="AA192" i="11"/>
  <c r="AB192" i="11"/>
  <c r="AC192" i="11"/>
  <c r="AD192" i="11"/>
  <c r="Y193" i="11"/>
  <c r="Z193" i="11"/>
  <c r="AA193" i="11"/>
  <c r="AB193" i="11"/>
  <c r="AC193" i="11"/>
  <c r="AD193" i="11"/>
  <c r="Y194" i="11"/>
  <c r="Z194" i="11"/>
  <c r="AA194" i="11"/>
  <c r="AB194" i="11"/>
  <c r="AC194" i="11"/>
  <c r="AD194" i="11"/>
  <c r="Y195" i="11"/>
  <c r="Z195" i="11"/>
  <c r="AA195" i="11"/>
  <c r="AB195" i="11"/>
  <c r="AC195" i="11"/>
  <c r="AD195" i="11"/>
  <c r="Y196" i="11"/>
  <c r="Z196" i="11"/>
  <c r="AA196" i="11"/>
  <c r="AB196" i="11"/>
  <c r="AC196" i="11"/>
  <c r="AD196" i="11"/>
  <c r="Y197" i="11"/>
  <c r="Z197" i="11"/>
  <c r="AA197" i="11"/>
  <c r="AB197" i="11"/>
  <c r="AC197" i="11"/>
  <c r="AD197" i="11"/>
  <c r="Y198" i="11"/>
  <c r="Z198" i="11"/>
  <c r="AA198" i="11"/>
  <c r="AB198" i="11"/>
  <c r="AC198" i="11"/>
  <c r="AD198" i="11"/>
  <c r="Y199" i="11"/>
  <c r="Z199" i="11"/>
  <c r="AA199" i="11"/>
  <c r="AB199" i="11"/>
  <c r="AC199" i="11"/>
  <c r="AD199" i="11"/>
  <c r="Y200" i="11"/>
  <c r="Z200" i="11"/>
  <c r="AA200" i="11"/>
  <c r="AB200" i="11"/>
  <c r="AC200" i="11"/>
  <c r="AD200" i="11"/>
  <c r="Y201" i="11"/>
  <c r="Z201" i="11"/>
  <c r="AA201" i="11"/>
  <c r="AB201" i="11"/>
  <c r="AC201" i="11"/>
  <c r="AD201" i="11"/>
  <c r="Y202" i="11"/>
  <c r="Z202" i="11"/>
  <c r="AA202" i="11"/>
  <c r="AB202" i="11"/>
  <c r="AC202" i="11"/>
  <c r="AD202" i="11"/>
  <c r="Y203" i="11"/>
  <c r="Z203" i="11"/>
  <c r="AA203" i="11"/>
  <c r="AB203" i="11"/>
  <c r="AC203" i="11"/>
  <c r="AD203" i="11"/>
  <c r="Y204" i="11"/>
  <c r="Z204" i="11"/>
  <c r="AA204" i="11"/>
  <c r="AB204" i="11"/>
  <c r="AC204" i="11"/>
  <c r="AD204" i="11"/>
  <c r="Y205" i="11"/>
  <c r="Z205" i="11"/>
  <c r="AA205" i="11"/>
  <c r="AB205" i="11"/>
  <c r="AC205" i="11"/>
  <c r="AD205" i="11"/>
  <c r="Y206" i="11"/>
  <c r="Z206" i="11"/>
  <c r="AA206" i="11"/>
  <c r="AB206" i="11"/>
  <c r="AC206" i="11"/>
  <c r="AD206" i="11"/>
  <c r="Y207" i="11"/>
  <c r="Z207" i="11"/>
  <c r="AA207" i="11"/>
  <c r="AB207" i="11"/>
  <c r="AC207" i="11"/>
  <c r="AD207" i="11"/>
  <c r="Y208" i="11"/>
  <c r="Z208" i="11"/>
  <c r="AA208" i="11"/>
  <c r="AB208" i="11"/>
  <c r="AC208" i="11"/>
  <c r="AD208" i="11"/>
  <c r="Y209" i="11"/>
  <c r="Z209" i="11"/>
  <c r="AA209" i="11"/>
  <c r="AB209" i="11"/>
  <c r="AC209" i="11"/>
  <c r="AD209" i="11"/>
  <c r="Y210" i="11"/>
  <c r="Z210" i="11"/>
  <c r="AA210" i="11"/>
  <c r="AB210" i="11"/>
  <c r="AC210" i="11"/>
  <c r="AD210" i="11"/>
  <c r="Y211" i="11"/>
  <c r="Z211" i="11"/>
  <c r="AA211" i="11"/>
  <c r="AB211" i="11"/>
  <c r="AC211" i="11"/>
  <c r="AD211" i="11"/>
  <c r="Y212" i="11"/>
  <c r="Z212" i="11"/>
  <c r="AA212" i="11"/>
  <c r="AB212" i="11"/>
  <c r="AC212" i="11"/>
  <c r="AD212" i="11"/>
  <c r="Y213" i="11"/>
  <c r="Z213" i="11"/>
  <c r="AA213" i="11"/>
  <c r="AB213" i="11"/>
  <c r="AC213" i="11"/>
  <c r="AD213" i="11"/>
  <c r="Y214" i="11"/>
  <c r="Z214" i="11"/>
  <c r="AA214" i="11"/>
  <c r="AB214" i="11"/>
  <c r="AC214" i="11"/>
  <c r="AD214" i="11"/>
  <c r="Y215" i="11"/>
  <c r="Z215" i="11"/>
  <c r="AA215" i="11"/>
  <c r="AB215" i="11"/>
  <c r="AC215" i="11"/>
  <c r="AD215" i="11"/>
  <c r="Y216" i="11"/>
  <c r="Z216" i="11"/>
  <c r="AA216" i="11"/>
  <c r="AB216" i="11"/>
  <c r="AC216" i="11"/>
  <c r="AD216" i="11"/>
  <c r="Y217" i="11"/>
  <c r="Z217" i="11"/>
  <c r="AA217" i="11"/>
  <c r="AB217" i="11"/>
  <c r="AC217" i="11"/>
  <c r="AD217" i="11"/>
  <c r="Y218" i="11"/>
  <c r="Z218" i="11"/>
  <c r="AA218" i="11"/>
  <c r="AB218" i="11"/>
  <c r="AC218" i="11"/>
  <c r="AD218" i="11"/>
  <c r="Y219" i="11"/>
  <c r="Z219" i="11"/>
  <c r="AA219" i="11"/>
  <c r="AB219" i="11"/>
  <c r="AC219" i="11"/>
  <c r="AD219" i="11"/>
  <c r="Y220" i="11"/>
  <c r="Z220" i="11"/>
  <c r="AA220" i="11"/>
  <c r="AB220" i="11"/>
  <c r="AC220" i="11"/>
  <c r="AD220" i="11"/>
  <c r="Y221" i="11"/>
  <c r="Z221" i="11"/>
  <c r="AA221" i="11"/>
  <c r="AB221" i="11"/>
  <c r="AC221" i="11"/>
  <c r="AD221" i="11"/>
  <c r="Y222" i="11"/>
  <c r="Z222" i="11"/>
  <c r="AA222" i="11"/>
  <c r="AB222" i="11"/>
  <c r="AC222" i="11"/>
  <c r="AD222" i="11"/>
  <c r="Y223" i="11"/>
  <c r="Z223" i="11"/>
  <c r="AA223" i="11"/>
  <c r="AB223" i="11"/>
  <c r="AC223" i="11"/>
  <c r="AD223" i="11"/>
  <c r="Y224" i="11"/>
  <c r="Z224" i="11"/>
  <c r="AA224" i="11"/>
  <c r="AB224" i="11"/>
  <c r="AC224" i="11"/>
  <c r="AD224" i="11"/>
  <c r="Y225" i="11"/>
  <c r="Z225" i="11"/>
  <c r="AA225" i="11"/>
  <c r="AB225" i="11"/>
  <c r="AC225" i="11"/>
  <c r="AD225" i="11"/>
  <c r="Y226" i="11"/>
  <c r="Z226" i="11"/>
  <c r="AA226" i="11"/>
  <c r="AB226" i="11"/>
  <c r="AC226" i="11"/>
  <c r="AD226" i="11"/>
  <c r="Y227" i="11"/>
  <c r="Z227" i="11"/>
  <c r="AA227" i="11"/>
  <c r="AB227" i="11"/>
  <c r="AC227" i="11"/>
  <c r="AD227" i="11"/>
  <c r="Y228" i="11"/>
  <c r="Z228" i="11"/>
  <c r="AA228" i="11"/>
  <c r="AB228" i="11"/>
  <c r="AC228" i="11"/>
  <c r="AD228" i="11"/>
  <c r="Y229" i="11"/>
  <c r="Z229" i="11"/>
  <c r="AA229" i="11"/>
  <c r="AB229" i="11"/>
  <c r="AC229" i="11"/>
  <c r="AD229" i="11"/>
  <c r="Y230" i="11"/>
  <c r="Z230" i="11"/>
  <c r="AA230" i="11"/>
  <c r="AB230" i="11"/>
  <c r="AC230" i="11"/>
  <c r="AD230" i="11"/>
  <c r="Y231" i="11"/>
  <c r="Z231" i="11"/>
  <c r="AA231" i="11"/>
  <c r="AB231" i="11"/>
  <c r="AC231" i="11"/>
  <c r="AD231" i="11"/>
  <c r="Y232" i="11"/>
  <c r="Z232" i="11"/>
  <c r="AA232" i="11"/>
  <c r="AB232" i="11"/>
  <c r="AC232" i="11"/>
  <c r="AD232" i="11"/>
  <c r="Y233" i="11"/>
  <c r="Z233" i="11"/>
  <c r="AA233" i="11"/>
  <c r="AB233" i="11"/>
  <c r="AC233" i="11"/>
  <c r="AD233" i="11"/>
  <c r="Y234" i="11"/>
  <c r="Z234" i="11"/>
  <c r="AA234" i="11"/>
  <c r="AB234" i="11"/>
  <c r="AC234" i="11"/>
  <c r="AD234" i="11"/>
  <c r="Y235" i="11"/>
  <c r="Z235" i="11"/>
  <c r="AA235" i="11"/>
  <c r="AB235" i="11"/>
  <c r="AC235" i="11"/>
  <c r="AD235" i="11"/>
  <c r="Y236" i="11"/>
  <c r="Z236" i="11"/>
  <c r="AA236" i="11"/>
  <c r="AB236" i="11"/>
  <c r="AC236" i="11"/>
  <c r="AD236" i="11"/>
  <c r="Y237" i="11"/>
  <c r="Z237" i="11"/>
  <c r="AA237" i="11"/>
  <c r="AB237" i="11"/>
  <c r="AC237" i="11"/>
  <c r="AD237" i="11"/>
  <c r="Y238" i="11"/>
  <c r="Z238" i="11"/>
  <c r="AA238" i="11"/>
  <c r="AB238" i="11"/>
  <c r="AC238" i="11"/>
  <c r="AD238" i="11"/>
  <c r="Y239" i="11"/>
  <c r="Z239" i="11"/>
  <c r="AA239" i="11"/>
  <c r="AB239" i="11"/>
  <c r="AC239" i="11"/>
  <c r="AD239" i="11"/>
  <c r="Y240" i="11"/>
  <c r="Z240" i="11"/>
  <c r="AA240" i="11"/>
  <c r="AB240" i="11"/>
  <c r="AC240" i="11"/>
  <c r="AD240" i="11"/>
  <c r="Y241" i="11"/>
  <c r="Z241" i="11"/>
  <c r="AA241" i="11"/>
  <c r="AB241" i="11"/>
  <c r="AC241" i="11"/>
  <c r="AD241" i="11"/>
  <c r="Y242" i="11"/>
  <c r="Z242" i="11"/>
  <c r="AA242" i="11"/>
  <c r="AB242" i="11"/>
  <c r="AC242" i="11"/>
  <c r="AD242" i="11"/>
  <c r="Y243" i="11"/>
  <c r="Z243" i="11"/>
  <c r="AA243" i="11"/>
  <c r="AB243" i="11"/>
  <c r="AC243" i="11"/>
  <c r="AD243" i="11"/>
  <c r="Y244" i="11"/>
  <c r="Z244" i="11"/>
  <c r="AA244" i="11"/>
  <c r="AB244" i="11"/>
  <c r="AC244" i="11"/>
  <c r="AD244" i="11"/>
  <c r="Y245" i="11"/>
  <c r="Z245" i="11"/>
  <c r="AA245" i="11"/>
  <c r="AB245" i="11"/>
  <c r="AC245" i="11"/>
  <c r="AD245" i="11"/>
  <c r="Y246" i="11"/>
  <c r="Z246" i="11"/>
  <c r="AA246" i="11"/>
  <c r="AB246" i="11"/>
  <c r="AC246" i="11"/>
  <c r="AD246" i="11"/>
  <c r="Y247" i="11"/>
  <c r="Z247" i="11"/>
  <c r="AA247" i="11"/>
  <c r="AB247" i="11"/>
  <c r="AC247" i="11"/>
  <c r="AD247" i="11"/>
  <c r="Y248" i="11"/>
  <c r="Z248" i="11"/>
  <c r="AA248" i="11"/>
  <c r="AB248" i="11"/>
  <c r="AC248" i="11"/>
  <c r="AD248" i="11"/>
  <c r="Y249" i="11"/>
  <c r="Z249" i="11"/>
  <c r="AA249" i="11"/>
  <c r="AB249" i="11"/>
  <c r="AC249" i="11"/>
  <c r="AD249" i="11"/>
  <c r="Y250" i="11"/>
  <c r="Z250" i="11"/>
  <c r="AA250" i="11"/>
  <c r="AB250" i="11"/>
  <c r="AC250" i="11"/>
  <c r="AD250" i="11"/>
  <c r="Y251" i="11"/>
  <c r="Z251" i="11"/>
  <c r="AA251" i="11"/>
  <c r="AB251" i="11"/>
  <c r="AC251" i="11"/>
  <c r="AD251" i="11"/>
  <c r="Y252" i="11"/>
  <c r="Z252" i="11"/>
  <c r="AA252" i="11"/>
  <c r="AB252" i="11"/>
  <c r="AC252" i="11"/>
  <c r="AD252" i="11"/>
  <c r="Y253" i="11"/>
  <c r="Z253" i="11"/>
  <c r="AA253" i="11"/>
  <c r="AB253" i="11"/>
  <c r="AC253" i="11"/>
  <c r="AD253" i="11"/>
  <c r="Y254" i="11"/>
  <c r="Z254" i="11"/>
  <c r="AA254" i="11"/>
  <c r="AB254" i="11"/>
  <c r="AC254" i="11"/>
  <c r="AD254" i="11"/>
  <c r="Y255" i="11"/>
  <c r="Z255" i="11"/>
  <c r="AA255" i="11"/>
  <c r="AB255" i="11"/>
  <c r="AC255" i="11"/>
  <c r="AD255" i="11"/>
  <c r="Y256" i="11"/>
  <c r="Z256" i="11"/>
  <c r="AA256" i="11"/>
  <c r="AB256" i="11"/>
  <c r="AC256" i="11"/>
  <c r="AD256" i="11"/>
  <c r="Y257" i="11"/>
  <c r="Z257" i="11"/>
  <c r="AA257" i="11"/>
  <c r="AB257" i="11"/>
  <c r="AC257" i="11"/>
  <c r="AD257" i="11"/>
  <c r="Y258" i="11"/>
  <c r="Z258" i="11"/>
  <c r="AA258" i="11"/>
  <c r="AB258" i="11"/>
  <c r="AC258" i="11"/>
  <c r="AD258" i="11"/>
  <c r="Y259" i="11"/>
  <c r="Z259" i="11"/>
  <c r="AA259" i="11"/>
  <c r="AB259" i="11"/>
  <c r="AC259" i="11"/>
  <c r="AD259" i="11"/>
  <c r="Y260" i="11"/>
  <c r="Z260" i="11"/>
  <c r="AA260" i="11"/>
  <c r="AB260" i="11"/>
  <c r="AC260" i="11"/>
  <c r="AD260" i="11"/>
  <c r="Y261" i="11"/>
  <c r="Z261" i="11"/>
  <c r="AA261" i="11"/>
  <c r="AB261" i="11"/>
  <c r="AC261" i="11"/>
  <c r="AD261" i="11"/>
  <c r="Y262" i="11"/>
  <c r="Z262" i="11"/>
  <c r="AA262" i="11"/>
  <c r="AB262" i="11"/>
  <c r="AC262" i="11"/>
  <c r="AD262" i="11"/>
  <c r="Y263" i="11"/>
  <c r="Z263" i="11"/>
  <c r="AA263" i="11"/>
  <c r="AB263" i="11"/>
  <c r="AC263" i="11"/>
  <c r="AD263" i="11"/>
  <c r="Y264" i="11"/>
  <c r="Z264" i="11"/>
  <c r="AA264" i="11"/>
  <c r="AB264" i="11"/>
  <c r="AC264" i="11"/>
  <c r="AD264" i="11"/>
  <c r="Y265" i="11"/>
  <c r="Z265" i="11"/>
  <c r="AA265" i="11"/>
  <c r="AB265" i="11"/>
  <c r="AC265" i="11"/>
  <c r="AD265" i="11"/>
  <c r="Y266" i="11"/>
  <c r="Z266" i="11"/>
  <c r="AA266" i="11"/>
  <c r="AB266" i="11"/>
  <c r="AC266" i="11"/>
  <c r="AD266" i="11"/>
  <c r="Y267" i="11"/>
  <c r="Z267" i="11"/>
  <c r="AA267" i="11"/>
  <c r="AB267" i="11"/>
  <c r="AC267" i="11"/>
  <c r="AD267" i="11"/>
  <c r="Y268" i="11"/>
  <c r="Z268" i="11"/>
  <c r="AA268" i="11"/>
  <c r="AB268" i="11"/>
  <c r="AC268" i="11"/>
  <c r="AD268" i="11"/>
  <c r="Y269" i="11"/>
  <c r="Z269" i="11"/>
  <c r="AA269" i="11"/>
  <c r="AB269" i="11"/>
  <c r="AC269" i="11"/>
  <c r="AD269" i="11"/>
  <c r="Y270" i="11"/>
  <c r="Z270" i="11"/>
  <c r="AA270" i="11"/>
  <c r="AB270" i="11"/>
  <c r="AC270" i="11"/>
  <c r="AD270" i="11"/>
  <c r="Y271" i="11"/>
  <c r="Z271" i="11"/>
  <c r="AA271" i="11"/>
  <c r="AB271" i="11"/>
  <c r="AC271" i="11"/>
  <c r="AD271" i="11"/>
  <c r="Y272" i="11"/>
  <c r="Z272" i="11"/>
  <c r="AA272" i="11"/>
  <c r="AB272" i="11"/>
  <c r="AC272" i="11"/>
  <c r="AD272" i="11"/>
  <c r="Y273" i="11"/>
  <c r="Z273" i="11"/>
  <c r="AA273" i="11"/>
  <c r="AB273" i="11"/>
  <c r="AC273" i="11"/>
  <c r="AD273" i="11"/>
  <c r="Y274" i="11"/>
  <c r="Z274" i="11"/>
  <c r="AA274" i="11"/>
  <c r="AB274" i="11"/>
  <c r="AC274" i="11"/>
  <c r="AD274" i="11"/>
  <c r="Y275" i="11"/>
  <c r="Z275" i="11"/>
  <c r="AA275" i="11"/>
  <c r="AB275" i="11"/>
  <c r="AC275" i="11"/>
  <c r="AD275" i="11"/>
  <c r="Y276" i="11"/>
  <c r="Z276" i="11"/>
  <c r="AA276" i="11"/>
  <c r="AB276" i="11"/>
  <c r="AC276" i="11"/>
  <c r="AD276" i="11"/>
  <c r="Y277" i="11"/>
  <c r="Z277" i="11"/>
  <c r="AA277" i="11"/>
  <c r="AB277" i="11"/>
  <c r="AC277" i="11"/>
  <c r="AD277" i="11"/>
  <c r="Y278" i="11"/>
  <c r="Z278" i="11"/>
  <c r="AA278" i="11"/>
  <c r="AB278" i="11"/>
  <c r="AC278" i="11"/>
  <c r="AD278" i="11"/>
  <c r="Y279" i="11"/>
  <c r="Z279" i="11"/>
  <c r="AA279" i="11"/>
  <c r="AB279" i="11"/>
  <c r="AC279" i="11"/>
  <c r="AD279" i="11"/>
  <c r="Y280" i="11"/>
  <c r="Z280" i="11"/>
  <c r="AA280" i="11"/>
  <c r="AB280" i="11"/>
  <c r="AC280" i="11"/>
  <c r="AD280" i="11"/>
  <c r="Y281" i="11"/>
  <c r="Z281" i="11"/>
  <c r="AA281" i="11"/>
  <c r="AB281" i="11"/>
  <c r="AC281" i="11"/>
  <c r="AD281" i="11"/>
  <c r="Y282" i="11"/>
  <c r="Z282" i="11"/>
  <c r="AA282" i="11"/>
  <c r="AB282" i="11"/>
  <c r="AC282" i="11"/>
  <c r="AD282" i="11"/>
  <c r="Y283" i="11"/>
  <c r="Z283" i="11"/>
  <c r="AA283" i="11"/>
  <c r="AB283" i="11"/>
  <c r="AC283" i="11"/>
  <c r="AD283" i="11"/>
  <c r="Y284" i="11"/>
  <c r="Z284" i="11"/>
  <c r="AA284" i="11"/>
  <c r="AB284" i="11"/>
  <c r="AC284" i="11"/>
  <c r="AD284" i="11"/>
  <c r="Y285" i="11"/>
  <c r="Z285" i="11"/>
  <c r="AA285" i="11"/>
  <c r="AB285" i="11"/>
  <c r="AC285" i="11"/>
  <c r="AD285" i="11"/>
  <c r="Y286" i="11"/>
  <c r="Z286" i="11"/>
  <c r="AA286" i="11"/>
  <c r="AB286" i="11"/>
  <c r="AC286" i="11"/>
  <c r="AD286" i="11"/>
  <c r="Y287" i="11"/>
  <c r="Z287" i="11"/>
  <c r="AA287" i="11"/>
  <c r="AB287" i="11"/>
  <c r="AC287" i="11"/>
  <c r="AD287" i="11"/>
  <c r="Y288" i="11"/>
  <c r="Z288" i="11"/>
  <c r="AA288" i="11"/>
  <c r="AB288" i="11"/>
  <c r="AC288" i="11"/>
  <c r="AD288" i="11"/>
  <c r="Y289" i="11"/>
  <c r="Z289" i="11"/>
  <c r="AA289" i="11"/>
  <c r="AB289" i="11"/>
  <c r="AC289" i="11"/>
  <c r="AD289" i="11"/>
  <c r="Y290" i="11"/>
  <c r="Z290" i="11"/>
  <c r="AA290" i="11"/>
  <c r="AB290" i="11"/>
  <c r="AC290" i="11"/>
  <c r="AD290" i="11"/>
  <c r="Y291" i="11"/>
  <c r="Z291" i="11"/>
  <c r="AA291" i="11"/>
  <c r="AB291" i="11"/>
  <c r="AC291" i="11"/>
  <c r="AD291" i="11"/>
  <c r="Y292" i="11"/>
  <c r="Z292" i="11"/>
  <c r="AA292" i="11"/>
  <c r="AB292" i="11"/>
  <c r="AC292" i="11"/>
  <c r="AD292" i="11"/>
  <c r="Y293" i="11"/>
  <c r="Z293" i="11"/>
  <c r="AA293" i="11"/>
  <c r="AB293" i="11"/>
  <c r="AC293" i="11"/>
  <c r="AD293" i="11"/>
  <c r="Y294" i="11"/>
  <c r="Z294" i="11"/>
  <c r="AA294" i="11"/>
  <c r="AB294" i="11"/>
  <c r="AC294" i="11"/>
  <c r="AD294" i="11"/>
  <c r="Y295" i="11"/>
  <c r="Z295" i="11"/>
  <c r="AA295" i="11"/>
  <c r="AB295" i="11"/>
  <c r="AC295" i="11"/>
  <c r="AD295" i="11"/>
  <c r="Y296" i="11"/>
  <c r="Z296" i="11"/>
  <c r="AA296" i="11"/>
  <c r="AB296" i="11"/>
  <c r="AC296" i="11"/>
  <c r="AD296" i="11"/>
  <c r="Y297" i="11"/>
  <c r="Z297" i="11"/>
  <c r="AA297" i="11"/>
  <c r="AB297" i="11"/>
  <c r="AC297" i="11"/>
  <c r="AD297" i="11"/>
  <c r="Y298" i="11"/>
  <c r="Z298" i="11"/>
  <c r="AA298" i="11"/>
  <c r="AB298" i="11"/>
  <c r="AC298" i="11"/>
  <c r="AD298" i="11"/>
  <c r="Y299" i="11"/>
  <c r="Z299" i="11"/>
  <c r="AA299" i="11"/>
  <c r="AB299" i="11"/>
  <c r="AC299" i="11"/>
  <c r="AD299" i="11"/>
  <c r="Y300" i="11"/>
  <c r="Z300" i="11"/>
  <c r="AA300" i="11"/>
  <c r="AB300" i="11"/>
  <c r="AC300" i="11"/>
  <c r="AD300" i="11"/>
  <c r="Y301" i="11"/>
  <c r="Z301" i="11"/>
  <c r="AA301" i="11"/>
  <c r="AB301" i="11"/>
  <c r="AC301" i="11"/>
  <c r="AD301" i="11"/>
  <c r="Y302" i="11"/>
  <c r="Z302" i="11"/>
  <c r="AA302" i="11"/>
  <c r="AB302" i="11"/>
  <c r="AC302" i="11"/>
  <c r="AD302" i="11"/>
  <c r="Y303" i="11"/>
  <c r="Z303" i="11"/>
  <c r="AA303" i="11"/>
  <c r="AB303" i="11"/>
  <c r="AC303" i="11"/>
  <c r="AD303" i="11"/>
  <c r="Y304" i="11"/>
  <c r="Z304" i="11"/>
  <c r="AA304" i="11"/>
  <c r="AB304" i="11"/>
  <c r="AC304" i="11"/>
  <c r="AD304" i="11"/>
  <c r="Y305" i="11"/>
  <c r="Z305" i="11"/>
  <c r="AA305" i="11"/>
  <c r="AB305" i="11"/>
  <c r="AC305" i="11"/>
  <c r="AD305" i="11"/>
  <c r="Y306" i="11"/>
  <c r="Z306" i="11"/>
  <c r="AA306" i="11"/>
  <c r="AB306" i="11"/>
  <c r="AC306" i="11"/>
  <c r="AD306" i="11"/>
  <c r="Y307" i="11"/>
  <c r="Z307" i="11"/>
  <c r="AA307" i="11"/>
  <c r="AB307" i="11"/>
  <c r="AC307" i="11"/>
  <c r="AD307" i="11"/>
  <c r="Y308" i="11"/>
  <c r="Z308" i="11"/>
  <c r="AA308" i="11"/>
  <c r="AB308" i="11"/>
  <c r="AC308" i="11"/>
  <c r="AD308" i="11"/>
  <c r="Y309" i="11"/>
  <c r="Z309" i="11"/>
  <c r="AA309" i="11"/>
  <c r="AB309" i="11"/>
  <c r="AC309" i="11"/>
  <c r="AD309" i="11"/>
  <c r="Y310" i="11"/>
  <c r="Z310" i="11"/>
  <c r="AA310" i="11"/>
  <c r="AB310" i="11"/>
  <c r="AC310" i="11"/>
  <c r="AD310" i="11"/>
  <c r="Y311" i="11"/>
  <c r="Z311" i="11"/>
  <c r="AA311" i="11"/>
  <c r="AB311" i="11"/>
  <c r="AC311" i="11"/>
  <c r="AD311" i="11"/>
  <c r="Y312" i="11"/>
  <c r="Z312" i="11"/>
  <c r="AA312" i="11"/>
  <c r="AB312" i="11"/>
  <c r="AC312" i="11"/>
  <c r="AD312" i="11"/>
  <c r="Y313" i="11"/>
  <c r="Z313" i="11"/>
  <c r="AA313" i="11"/>
  <c r="AB313" i="11"/>
  <c r="AC313" i="11"/>
  <c r="AD313" i="11"/>
  <c r="Y314" i="11"/>
  <c r="Z314" i="11"/>
  <c r="AA314" i="11"/>
  <c r="AB314" i="11"/>
  <c r="AC314" i="11"/>
  <c r="AD314" i="11"/>
  <c r="Y315" i="11"/>
  <c r="Z315" i="11"/>
  <c r="AA315" i="11"/>
  <c r="AB315" i="11"/>
  <c r="AC315" i="11"/>
  <c r="AD315" i="11"/>
  <c r="Y316" i="11"/>
  <c r="Z316" i="11"/>
  <c r="AA316" i="11"/>
  <c r="AB316" i="11"/>
  <c r="AC316" i="11"/>
  <c r="AD316" i="11"/>
  <c r="Y317" i="11"/>
  <c r="Z317" i="11"/>
  <c r="AA317" i="11"/>
  <c r="AB317" i="11"/>
  <c r="AC317" i="11"/>
  <c r="AD317" i="11"/>
  <c r="Y318" i="11"/>
  <c r="Z318" i="11"/>
  <c r="AA318" i="11"/>
  <c r="AB318" i="11"/>
  <c r="AC318" i="11"/>
  <c r="AD318" i="11"/>
  <c r="Y319" i="11"/>
  <c r="Z319" i="11"/>
  <c r="AA319" i="11"/>
  <c r="AB319" i="11"/>
  <c r="AC319" i="11"/>
  <c r="AD319" i="11"/>
  <c r="Y320" i="11"/>
  <c r="Z320" i="11"/>
  <c r="AA320" i="11"/>
  <c r="AB320" i="11"/>
  <c r="AC320" i="11"/>
  <c r="AD320" i="11"/>
  <c r="Y321" i="11"/>
  <c r="Z321" i="11"/>
  <c r="AA321" i="11"/>
  <c r="AB321" i="11"/>
  <c r="AC321" i="11"/>
  <c r="AD321" i="11"/>
  <c r="Y322" i="11"/>
  <c r="Z322" i="11"/>
  <c r="AA322" i="11"/>
  <c r="AB322" i="11"/>
  <c r="AC322" i="11"/>
  <c r="AD322" i="11"/>
  <c r="Y323" i="11"/>
  <c r="Z323" i="11"/>
  <c r="AA323" i="11"/>
  <c r="AB323" i="11"/>
  <c r="AC323" i="11"/>
  <c r="AD323" i="11"/>
  <c r="Y324" i="11"/>
  <c r="Z324" i="11"/>
  <c r="AA324" i="11"/>
  <c r="AB324" i="11"/>
  <c r="AC324" i="11"/>
  <c r="AD324" i="11"/>
  <c r="Y325" i="11"/>
  <c r="Z325" i="11"/>
  <c r="AA325" i="11"/>
  <c r="AB325" i="11"/>
  <c r="AC325" i="11"/>
  <c r="AD325" i="11"/>
  <c r="Y326" i="11"/>
  <c r="Z326" i="11"/>
  <c r="AA326" i="11"/>
  <c r="AB326" i="11"/>
  <c r="AC326" i="11"/>
  <c r="AD326" i="11"/>
  <c r="Y327" i="11"/>
  <c r="Z327" i="11"/>
  <c r="AA327" i="11"/>
  <c r="AB327" i="11"/>
  <c r="AC327" i="11"/>
  <c r="AD327" i="11"/>
  <c r="Y328" i="11"/>
  <c r="Z328" i="11"/>
  <c r="AA328" i="11"/>
  <c r="AB328" i="11"/>
  <c r="AC328" i="11"/>
  <c r="AD328" i="11"/>
  <c r="Y329" i="11"/>
  <c r="Z329" i="11"/>
  <c r="AA329" i="11"/>
  <c r="AB329" i="11"/>
  <c r="AC329" i="11"/>
  <c r="AD329" i="11"/>
  <c r="Y330" i="11"/>
  <c r="Z330" i="11"/>
  <c r="AA330" i="11"/>
  <c r="AB330" i="11"/>
  <c r="AC330" i="11"/>
  <c r="AD330" i="11"/>
  <c r="Y331" i="11"/>
  <c r="Z331" i="11"/>
  <c r="AA331" i="11"/>
  <c r="AB331" i="11"/>
  <c r="AC331" i="11"/>
  <c r="AD331" i="11"/>
  <c r="Y332" i="11"/>
  <c r="Z332" i="11"/>
  <c r="AA332" i="11"/>
  <c r="AB332" i="11"/>
  <c r="AC332" i="11"/>
  <c r="AD332" i="11"/>
  <c r="Y333" i="11"/>
  <c r="Z333" i="11"/>
  <c r="AA333" i="11"/>
  <c r="AB333" i="11"/>
  <c r="AC333" i="11"/>
  <c r="AD333" i="11"/>
  <c r="Y334" i="11"/>
  <c r="Z334" i="11"/>
  <c r="AA334" i="11"/>
  <c r="AB334" i="11"/>
  <c r="AC334" i="11"/>
  <c r="AD334" i="11"/>
  <c r="Y335" i="11"/>
  <c r="Z335" i="11"/>
  <c r="AA335" i="11"/>
  <c r="AB335" i="11"/>
  <c r="AC335" i="11"/>
  <c r="AD335" i="11"/>
  <c r="Y336" i="11"/>
  <c r="Z336" i="11"/>
  <c r="AA336" i="11"/>
  <c r="AB336" i="11"/>
  <c r="AC336" i="11"/>
  <c r="AD336" i="11"/>
  <c r="Y337" i="11"/>
  <c r="Z337" i="11"/>
  <c r="AA337" i="11"/>
  <c r="AB337" i="11"/>
  <c r="AC337" i="11"/>
  <c r="AD337" i="11"/>
  <c r="Y338" i="11"/>
  <c r="Z338" i="11"/>
  <c r="AA338" i="11"/>
  <c r="AB338" i="11"/>
  <c r="AC338" i="11"/>
  <c r="AD338" i="11"/>
  <c r="Y339" i="11"/>
  <c r="Z339" i="11"/>
  <c r="AA339" i="11"/>
  <c r="AB339" i="11"/>
  <c r="AC339" i="11"/>
  <c r="AD339" i="11"/>
  <c r="Y340" i="11"/>
  <c r="Z340" i="11"/>
  <c r="AA340" i="11"/>
  <c r="AB340" i="11"/>
  <c r="AC340" i="11"/>
  <c r="AD340" i="11"/>
  <c r="Y341" i="11"/>
  <c r="Z341" i="11"/>
  <c r="AA341" i="11"/>
  <c r="AB341" i="11"/>
  <c r="AC341" i="11"/>
  <c r="AD341" i="11"/>
  <c r="Y342" i="11"/>
  <c r="Z342" i="11"/>
  <c r="AA342" i="11"/>
  <c r="AB342" i="11"/>
  <c r="AC342" i="11"/>
  <c r="AD342" i="11"/>
  <c r="Y343" i="11"/>
  <c r="Z343" i="11"/>
  <c r="AA343" i="11"/>
  <c r="AB343" i="11"/>
  <c r="AC343" i="11"/>
  <c r="AD343" i="11"/>
  <c r="Y344" i="11"/>
  <c r="Z344" i="11"/>
  <c r="AA344" i="11"/>
  <c r="AB344" i="11"/>
  <c r="AC344" i="11"/>
  <c r="AD344" i="11"/>
  <c r="Y345" i="11"/>
  <c r="Z345" i="11"/>
  <c r="AA345" i="11"/>
  <c r="AB345" i="11"/>
  <c r="AC345" i="11"/>
  <c r="AD345" i="11"/>
  <c r="Y346" i="11"/>
  <c r="Z346" i="11"/>
  <c r="AA346" i="11"/>
  <c r="AB346" i="11"/>
  <c r="AC346" i="11"/>
  <c r="AD346" i="11"/>
  <c r="Y347" i="11"/>
  <c r="Z347" i="11"/>
  <c r="AA347" i="11"/>
  <c r="AB347" i="11"/>
  <c r="AC347" i="11"/>
  <c r="AD347" i="11"/>
  <c r="Y348" i="11"/>
  <c r="Z348" i="11"/>
  <c r="AA348" i="11"/>
  <c r="AB348" i="11"/>
  <c r="AC348" i="11"/>
  <c r="AD348" i="11"/>
  <c r="Y349" i="11"/>
  <c r="Z349" i="11"/>
  <c r="AA349" i="11"/>
  <c r="AB349" i="11"/>
  <c r="AC349" i="11"/>
  <c r="AD349" i="11"/>
  <c r="Y350" i="11"/>
  <c r="Z350" i="11"/>
  <c r="AA350" i="11"/>
  <c r="AB350" i="11"/>
  <c r="AC350" i="11"/>
  <c r="AD350" i="11"/>
  <c r="Y351" i="11"/>
  <c r="Z351" i="11"/>
  <c r="AA351" i="11"/>
  <c r="AB351" i="11"/>
  <c r="AC351" i="11"/>
  <c r="AD351" i="11"/>
  <c r="Y352" i="11"/>
  <c r="Z352" i="11"/>
  <c r="AA352" i="11"/>
  <c r="AB352" i="11"/>
  <c r="AC352" i="11"/>
  <c r="AD352" i="11"/>
  <c r="Y353" i="11"/>
  <c r="Z353" i="11"/>
  <c r="AA353" i="11"/>
  <c r="AB353" i="11"/>
  <c r="AC353" i="11"/>
  <c r="AD353" i="11"/>
  <c r="Y354" i="11"/>
  <c r="Z354" i="11"/>
  <c r="AA354" i="11"/>
  <c r="AB354" i="11"/>
  <c r="AC354" i="11"/>
  <c r="AD354" i="11"/>
  <c r="Y355" i="11"/>
  <c r="Z355" i="11"/>
  <c r="AA355" i="11"/>
  <c r="AB355" i="11"/>
  <c r="AC355" i="11"/>
  <c r="AD355" i="11"/>
  <c r="Y356" i="11"/>
  <c r="Z356" i="11"/>
  <c r="AA356" i="11"/>
  <c r="AB356" i="11"/>
  <c r="AC356" i="11"/>
  <c r="AD356" i="11"/>
  <c r="Y357" i="11"/>
  <c r="Z357" i="11"/>
  <c r="AA357" i="11"/>
  <c r="AB357" i="11"/>
  <c r="AC357" i="11"/>
  <c r="AD357" i="11"/>
  <c r="Y358" i="11"/>
  <c r="Z358" i="11"/>
  <c r="AA358" i="11"/>
  <c r="AB358" i="11"/>
  <c r="AC358" i="11"/>
  <c r="AD358" i="11"/>
  <c r="Y359" i="11"/>
  <c r="Z359" i="11"/>
  <c r="AA359" i="11"/>
  <c r="AB359" i="11"/>
  <c r="AC359" i="11"/>
  <c r="AD359" i="11"/>
  <c r="Y360" i="11"/>
  <c r="Z360" i="11"/>
  <c r="AA360" i="11"/>
  <c r="AB360" i="11"/>
  <c r="AC360" i="11"/>
  <c r="AD360" i="11"/>
  <c r="Y361" i="11"/>
  <c r="Z361" i="11"/>
  <c r="AA361" i="11"/>
  <c r="AB361" i="11"/>
  <c r="AC361" i="11"/>
  <c r="AD361" i="11"/>
  <c r="Y362" i="11"/>
  <c r="Z362" i="11"/>
  <c r="AA362" i="11"/>
  <c r="AB362" i="11"/>
  <c r="AC362" i="11"/>
  <c r="AD362" i="11"/>
  <c r="Y363" i="11"/>
  <c r="Z363" i="11"/>
  <c r="AA363" i="11"/>
  <c r="AB363" i="11"/>
  <c r="AC363" i="11"/>
  <c r="AD363" i="11"/>
  <c r="Y364" i="11"/>
  <c r="Z364" i="11"/>
  <c r="AA364" i="11"/>
  <c r="AB364" i="11"/>
  <c r="AC364" i="11"/>
  <c r="AD364" i="11"/>
  <c r="Y365" i="11"/>
  <c r="Z365" i="11"/>
  <c r="AA365" i="11"/>
  <c r="AB365" i="11"/>
  <c r="AC365" i="11"/>
  <c r="AD365" i="11"/>
  <c r="Y366" i="11"/>
  <c r="Z366" i="11"/>
  <c r="AA366" i="11"/>
  <c r="AB366" i="11"/>
  <c r="AC366" i="11"/>
  <c r="AD366" i="11"/>
  <c r="Y367" i="11"/>
  <c r="Z367" i="11"/>
  <c r="AA367" i="11"/>
  <c r="AB367" i="11"/>
  <c r="AC367" i="11"/>
  <c r="AD367" i="11"/>
  <c r="Y368" i="11"/>
  <c r="Z368" i="11"/>
  <c r="AA368" i="11"/>
  <c r="AB368" i="11"/>
  <c r="AC368" i="11"/>
  <c r="AD368" i="11"/>
  <c r="Y369" i="11"/>
  <c r="Z369" i="11"/>
  <c r="AA369" i="11"/>
  <c r="AB369" i="11"/>
  <c r="AC369" i="11"/>
  <c r="AD369" i="11"/>
  <c r="Y370" i="11"/>
  <c r="Z370" i="11"/>
  <c r="AA370" i="11"/>
  <c r="AB370" i="11"/>
  <c r="AC370" i="11"/>
  <c r="AD370" i="11"/>
  <c r="Y371" i="11"/>
  <c r="Z371" i="11"/>
  <c r="AA371" i="11"/>
  <c r="AB371" i="11"/>
  <c r="AC371" i="11"/>
  <c r="AD371" i="11"/>
  <c r="Y372" i="11"/>
  <c r="Z372" i="11"/>
  <c r="AA372" i="11"/>
  <c r="AB372" i="11"/>
  <c r="AC372" i="11"/>
  <c r="AD372" i="11"/>
  <c r="Y373" i="11"/>
  <c r="Z373" i="11"/>
  <c r="AA373" i="11"/>
  <c r="AB373" i="11"/>
  <c r="AC373" i="11"/>
  <c r="AD373" i="11"/>
  <c r="Y374" i="11"/>
  <c r="Z374" i="11"/>
  <c r="AA374" i="11"/>
  <c r="AB374" i="11"/>
  <c r="AC374" i="11"/>
  <c r="AD374" i="11"/>
  <c r="Y375" i="11"/>
  <c r="Z375" i="11"/>
  <c r="AA375" i="11"/>
  <c r="AB375" i="11"/>
  <c r="AC375" i="11"/>
  <c r="AD375" i="11"/>
  <c r="Y376" i="11"/>
  <c r="Z376" i="11"/>
  <c r="AA376" i="11"/>
  <c r="AB376" i="11"/>
  <c r="AC376" i="11"/>
  <c r="AD376" i="11"/>
  <c r="Y377" i="11"/>
  <c r="Z377" i="11"/>
  <c r="AA377" i="11"/>
  <c r="AB377" i="11"/>
  <c r="AC377" i="11"/>
  <c r="AD377" i="11"/>
  <c r="Y378" i="11"/>
  <c r="Z378" i="11"/>
  <c r="AA378" i="11"/>
  <c r="AB378" i="11"/>
  <c r="AC378" i="11"/>
  <c r="AD378" i="11"/>
  <c r="Y379" i="11"/>
  <c r="Z379" i="11"/>
  <c r="AA379" i="11"/>
  <c r="AB379" i="11"/>
  <c r="AC379" i="11"/>
  <c r="AD379" i="11"/>
  <c r="Y380" i="11"/>
  <c r="Z380" i="11"/>
  <c r="AA380" i="11"/>
  <c r="AB380" i="11"/>
  <c r="AC380" i="11"/>
  <c r="AD380" i="11"/>
  <c r="Y381" i="11"/>
  <c r="Z381" i="11"/>
  <c r="AA381" i="11"/>
  <c r="AB381" i="11"/>
  <c r="AC381" i="11"/>
  <c r="AD381" i="11"/>
  <c r="Y382" i="11"/>
  <c r="Z382" i="11"/>
  <c r="AA382" i="11"/>
  <c r="AB382" i="11"/>
  <c r="AC382" i="11"/>
  <c r="AD382" i="11"/>
  <c r="Y383" i="11"/>
  <c r="Z383" i="11"/>
  <c r="AA383" i="11"/>
  <c r="AB383" i="11"/>
  <c r="AC383" i="11"/>
  <c r="AD383" i="11"/>
  <c r="Y384" i="11"/>
  <c r="Z384" i="11"/>
  <c r="AA384" i="11"/>
  <c r="AB384" i="11"/>
  <c r="AC384" i="11"/>
  <c r="AD384" i="11"/>
  <c r="Y385" i="11"/>
  <c r="Z385" i="11"/>
  <c r="AA385" i="11"/>
  <c r="AB385" i="11"/>
  <c r="AC385" i="11"/>
  <c r="AD385" i="11"/>
  <c r="Y386" i="11"/>
  <c r="Z386" i="11"/>
  <c r="AA386" i="11"/>
  <c r="AB386" i="11"/>
  <c r="AC386" i="11"/>
  <c r="AD386" i="11"/>
  <c r="Y387" i="11"/>
  <c r="Z387" i="11"/>
  <c r="AA387" i="11"/>
  <c r="AB387" i="11"/>
  <c r="AC387" i="11"/>
  <c r="AD387" i="11"/>
  <c r="Y388" i="11"/>
  <c r="Z388" i="11"/>
  <c r="AA388" i="11"/>
  <c r="AB388" i="11"/>
  <c r="AC388" i="11"/>
  <c r="AD388" i="11"/>
  <c r="Y389" i="11"/>
  <c r="Z389" i="11"/>
  <c r="AA389" i="11"/>
  <c r="AB389" i="11"/>
  <c r="AC389" i="11"/>
  <c r="AD389" i="11"/>
  <c r="Y390" i="11"/>
  <c r="Z390" i="11"/>
  <c r="AA390" i="11"/>
  <c r="AB390" i="11"/>
  <c r="AC390" i="11"/>
  <c r="AD390" i="11"/>
  <c r="Y391" i="11"/>
  <c r="Z391" i="11"/>
  <c r="AA391" i="11"/>
  <c r="AB391" i="11"/>
  <c r="AC391" i="11"/>
  <c r="AD391" i="11"/>
  <c r="Y392" i="11"/>
  <c r="Z392" i="11"/>
  <c r="AA392" i="11"/>
  <c r="AB392" i="11"/>
  <c r="AC392" i="11"/>
  <c r="AD392" i="11"/>
  <c r="Y393" i="11"/>
  <c r="Z393" i="11"/>
  <c r="AA393" i="11"/>
  <c r="AB393" i="11"/>
  <c r="AC393" i="11"/>
  <c r="AD393" i="11"/>
  <c r="Y394" i="11"/>
  <c r="Z394" i="11"/>
  <c r="AA394" i="11"/>
  <c r="AB394" i="11"/>
  <c r="AC394" i="11"/>
  <c r="AD394" i="11"/>
  <c r="Y395" i="11"/>
  <c r="Z395" i="11"/>
  <c r="AA395" i="11"/>
  <c r="AB395" i="11"/>
  <c r="AC395" i="11"/>
  <c r="AD395" i="11"/>
  <c r="Y396" i="11"/>
  <c r="Z396" i="11"/>
  <c r="AA396" i="11"/>
  <c r="AB396" i="11"/>
  <c r="AC396" i="11"/>
  <c r="AD396" i="11"/>
  <c r="Y397" i="11"/>
  <c r="Z397" i="11"/>
  <c r="AA397" i="11"/>
  <c r="AB397" i="11"/>
  <c r="AC397" i="11"/>
  <c r="AD397" i="11"/>
  <c r="Y398" i="11"/>
  <c r="Z398" i="11"/>
  <c r="AA398" i="11"/>
  <c r="AB398" i="11"/>
  <c r="AC398" i="11"/>
  <c r="AD398" i="11"/>
  <c r="Y399" i="11"/>
  <c r="Z399" i="11"/>
  <c r="AA399" i="11"/>
  <c r="AB399" i="11"/>
  <c r="AC399" i="11"/>
  <c r="AD399" i="11"/>
  <c r="Y400" i="11"/>
  <c r="Z400" i="11"/>
  <c r="AA400" i="11"/>
  <c r="AB400" i="11"/>
  <c r="AC400" i="11"/>
  <c r="AD400" i="11"/>
  <c r="Y401" i="11"/>
  <c r="Z401" i="11"/>
  <c r="AA401" i="11"/>
  <c r="AB401" i="11"/>
  <c r="AC401" i="11"/>
  <c r="AD401" i="11"/>
  <c r="Y402" i="11"/>
  <c r="Z402" i="11"/>
  <c r="AA402" i="11"/>
  <c r="AB402" i="11"/>
  <c r="AC402" i="11"/>
  <c r="AD402" i="11"/>
  <c r="Y403" i="11"/>
  <c r="Z403" i="11"/>
  <c r="AA403" i="11"/>
  <c r="AB403" i="11"/>
  <c r="AC403" i="11"/>
  <c r="AD403" i="11"/>
  <c r="Y404" i="11"/>
  <c r="Z404" i="11"/>
  <c r="AA404" i="11"/>
  <c r="AB404" i="11"/>
  <c r="AC404" i="11"/>
  <c r="AD404" i="11"/>
  <c r="Y405" i="11"/>
  <c r="Z405" i="11"/>
  <c r="AA405" i="11"/>
  <c r="AB405" i="11"/>
  <c r="AC405" i="11"/>
  <c r="AD405" i="11"/>
  <c r="Y406" i="11"/>
  <c r="Z406" i="11"/>
  <c r="AA406" i="11"/>
  <c r="AB406" i="11"/>
  <c r="AC406" i="11"/>
  <c r="AD406" i="11"/>
  <c r="Y407" i="11"/>
  <c r="Z407" i="11"/>
  <c r="AA407" i="11"/>
  <c r="AB407" i="11"/>
  <c r="AC407" i="11"/>
  <c r="AD407" i="11"/>
  <c r="Y408" i="11"/>
  <c r="Z408" i="11"/>
  <c r="AA408" i="11"/>
  <c r="AB408" i="11"/>
  <c r="AC408" i="11"/>
  <c r="AD408" i="11"/>
  <c r="Y409" i="11"/>
  <c r="Z409" i="11"/>
  <c r="AA409" i="11"/>
  <c r="AB409" i="11"/>
  <c r="AC409" i="11"/>
  <c r="AD409" i="11"/>
  <c r="Y410" i="11"/>
  <c r="Z410" i="11"/>
  <c r="AA410" i="11"/>
  <c r="AB410" i="11"/>
  <c r="AC410" i="11"/>
  <c r="AD410" i="11"/>
  <c r="Y411" i="11"/>
  <c r="Z411" i="11"/>
  <c r="AA411" i="11"/>
  <c r="AB411" i="11"/>
  <c r="AC411" i="11"/>
  <c r="AD411" i="11"/>
  <c r="Y412" i="11"/>
  <c r="Z412" i="11"/>
  <c r="AA412" i="11"/>
  <c r="AB412" i="11"/>
  <c r="AC412" i="11"/>
  <c r="AD412" i="11"/>
  <c r="Y413" i="11"/>
  <c r="Z413" i="11"/>
  <c r="AA413" i="11"/>
  <c r="AB413" i="11"/>
  <c r="AC413" i="11"/>
  <c r="AD413" i="11"/>
  <c r="Y414" i="11"/>
  <c r="Z414" i="11"/>
  <c r="AA414" i="11"/>
  <c r="AB414" i="11"/>
  <c r="AC414" i="11"/>
  <c r="AD414" i="11"/>
  <c r="Y415" i="11"/>
  <c r="Z415" i="11"/>
  <c r="AA415" i="11"/>
  <c r="AB415" i="11"/>
  <c r="AC415" i="11"/>
  <c r="AD415" i="11"/>
  <c r="Y416" i="11"/>
  <c r="Z416" i="11"/>
  <c r="AA416" i="11"/>
  <c r="AB416" i="11"/>
  <c r="AC416" i="11"/>
  <c r="AD416" i="11"/>
  <c r="Y417" i="11"/>
  <c r="Z417" i="11"/>
  <c r="AA417" i="11"/>
  <c r="AB417" i="11"/>
  <c r="AC417" i="11"/>
  <c r="AD417" i="11"/>
  <c r="Y418" i="11"/>
  <c r="Z418" i="11"/>
  <c r="AA418" i="11"/>
  <c r="AB418" i="11"/>
  <c r="AC418" i="11"/>
  <c r="AD418" i="11"/>
  <c r="Y419" i="11"/>
  <c r="Z419" i="11"/>
  <c r="AA419" i="11"/>
  <c r="AB419" i="11"/>
  <c r="AC419" i="11"/>
  <c r="AD419" i="11"/>
  <c r="Y420" i="11"/>
  <c r="Z420" i="11"/>
  <c r="AA420" i="11"/>
  <c r="AB420" i="11"/>
  <c r="AC420" i="11"/>
  <c r="AD420" i="11"/>
  <c r="Y421" i="11"/>
  <c r="Z421" i="11"/>
  <c r="AA421" i="11"/>
  <c r="AB421" i="11"/>
  <c r="AC421" i="11"/>
  <c r="AD421" i="11"/>
  <c r="Y422" i="11"/>
  <c r="Z422" i="11"/>
  <c r="AA422" i="11"/>
  <c r="AB422" i="11"/>
  <c r="AC422" i="11"/>
  <c r="AD422" i="11"/>
  <c r="Y423" i="11"/>
  <c r="Z423" i="11"/>
  <c r="AA423" i="11"/>
  <c r="AB423" i="11"/>
  <c r="AC423" i="11"/>
  <c r="AD423" i="11"/>
  <c r="Y424" i="11"/>
  <c r="Z424" i="11"/>
  <c r="AA424" i="11"/>
  <c r="AB424" i="11"/>
  <c r="AC424" i="11"/>
  <c r="AD424" i="11"/>
  <c r="Y425" i="11"/>
  <c r="Z425" i="11"/>
  <c r="AA425" i="11"/>
  <c r="AB425" i="11"/>
  <c r="AC425" i="11"/>
  <c r="AD425" i="11"/>
  <c r="Y426" i="11"/>
  <c r="Z426" i="11"/>
  <c r="AA426" i="11"/>
  <c r="AB426" i="11"/>
  <c r="AC426" i="11"/>
  <c r="AD426" i="11"/>
  <c r="Y427" i="11"/>
  <c r="Z427" i="11"/>
  <c r="AA427" i="11"/>
  <c r="AB427" i="11"/>
  <c r="AC427" i="11"/>
  <c r="AD427" i="11"/>
  <c r="Y428" i="11"/>
  <c r="Z428" i="11"/>
  <c r="AA428" i="11"/>
  <c r="AB428" i="11"/>
  <c r="AC428" i="11"/>
  <c r="AD428" i="11"/>
  <c r="Y429" i="11"/>
  <c r="Z429" i="11"/>
  <c r="AA429" i="11"/>
  <c r="AB429" i="11"/>
  <c r="AC429" i="11"/>
  <c r="AD429" i="11"/>
  <c r="Y430" i="11"/>
  <c r="Z430" i="11"/>
  <c r="AA430" i="11"/>
  <c r="AB430" i="11"/>
  <c r="AC430" i="11"/>
  <c r="AD430" i="11"/>
  <c r="Y431" i="11"/>
  <c r="Z431" i="11"/>
  <c r="AA431" i="11"/>
  <c r="AB431" i="11"/>
  <c r="AC431" i="11"/>
  <c r="AD431" i="11"/>
  <c r="Y432" i="11"/>
  <c r="Z432" i="11"/>
  <c r="AA432" i="11"/>
  <c r="AB432" i="11"/>
  <c r="AC432" i="11"/>
  <c r="AD432" i="11"/>
  <c r="Y433" i="11"/>
  <c r="Z433" i="11"/>
  <c r="AA433" i="11"/>
  <c r="AB433" i="11"/>
  <c r="AC433" i="11"/>
  <c r="AD433" i="11"/>
  <c r="Y434" i="11"/>
  <c r="Z434" i="11"/>
  <c r="AA434" i="11"/>
  <c r="AB434" i="11"/>
  <c r="AC434" i="11"/>
  <c r="AD434" i="11"/>
  <c r="Y435" i="11"/>
  <c r="Z435" i="11"/>
  <c r="AA435" i="11"/>
  <c r="AB435" i="11"/>
  <c r="AC435" i="11"/>
  <c r="AD435" i="11"/>
  <c r="Y436" i="11"/>
  <c r="Z436" i="11"/>
  <c r="AA436" i="11"/>
  <c r="AB436" i="11"/>
  <c r="AC436" i="11"/>
  <c r="AD436" i="11"/>
  <c r="Y437" i="11"/>
  <c r="Z437" i="11"/>
  <c r="AA437" i="11"/>
  <c r="AB437" i="11"/>
  <c r="AC437" i="11"/>
  <c r="AD437" i="11"/>
  <c r="Y438" i="11"/>
  <c r="Z438" i="11"/>
  <c r="AA438" i="11"/>
  <c r="AB438" i="11"/>
  <c r="AC438" i="11"/>
  <c r="AD438" i="11"/>
  <c r="Y439" i="11"/>
  <c r="Z439" i="11"/>
  <c r="AA439" i="11"/>
  <c r="AB439" i="11"/>
  <c r="AC439" i="11"/>
  <c r="AD439" i="11"/>
  <c r="Y440" i="11"/>
  <c r="Z440" i="11"/>
  <c r="AA440" i="11"/>
  <c r="AB440" i="11"/>
  <c r="AC440" i="11"/>
  <c r="AD440" i="11"/>
  <c r="Y441" i="11"/>
  <c r="Z441" i="11"/>
  <c r="AA441" i="11"/>
  <c r="AB441" i="11"/>
  <c r="AC441" i="11"/>
  <c r="AD441" i="11"/>
  <c r="Y442" i="11"/>
  <c r="Z442" i="11"/>
  <c r="AA442" i="11"/>
  <c r="AB442" i="11"/>
  <c r="AC442" i="11"/>
  <c r="AD442" i="11"/>
  <c r="Y443" i="11"/>
  <c r="Z443" i="11"/>
  <c r="AA443" i="11"/>
  <c r="AB443" i="11"/>
  <c r="AC443" i="11"/>
  <c r="AD443" i="11"/>
  <c r="Y444" i="11"/>
  <c r="Z444" i="11"/>
  <c r="AA444" i="11"/>
  <c r="AB444" i="11"/>
  <c r="AC444" i="11"/>
  <c r="AD444" i="11"/>
  <c r="Y445" i="11"/>
  <c r="Z445" i="11"/>
  <c r="AA445" i="11"/>
  <c r="AB445" i="11"/>
  <c r="AC445" i="11"/>
  <c r="AD445" i="11"/>
  <c r="Y446" i="11"/>
  <c r="Z446" i="11"/>
  <c r="AA446" i="11"/>
  <c r="AB446" i="11"/>
  <c r="AC446" i="11"/>
  <c r="AD446" i="11"/>
  <c r="Y447" i="11"/>
  <c r="Z447" i="11"/>
  <c r="AA447" i="11"/>
  <c r="AB447" i="11"/>
  <c r="AC447" i="11"/>
  <c r="AD447" i="11"/>
  <c r="Y448" i="11"/>
  <c r="Z448" i="11"/>
  <c r="AA448" i="11"/>
  <c r="AB448" i="11"/>
  <c r="AC448" i="11"/>
  <c r="AD448" i="11"/>
  <c r="Y449" i="11"/>
  <c r="Z449" i="11"/>
  <c r="AA449" i="11"/>
  <c r="AB449" i="11"/>
  <c r="AC449" i="11"/>
  <c r="AD449" i="11"/>
  <c r="Y450" i="11"/>
  <c r="Z450" i="11"/>
  <c r="AA450" i="11"/>
  <c r="AB450" i="11"/>
  <c r="AC450" i="11"/>
  <c r="AD450" i="11"/>
  <c r="Y451" i="11"/>
  <c r="Z451" i="11"/>
  <c r="AA451" i="11"/>
  <c r="AB451" i="11"/>
  <c r="AC451" i="11"/>
  <c r="AD451" i="11"/>
  <c r="Y452" i="11"/>
  <c r="Z452" i="11"/>
  <c r="AA452" i="11"/>
  <c r="AB452" i="11"/>
  <c r="AC452" i="11"/>
  <c r="AD452" i="11"/>
  <c r="Y453" i="11"/>
  <c r="Z453" i="11"/>
  <c r="AA453" i="11"/>
  <c r="AB453" i="11"/>
  <c r="AC453" i="11"/>
  <c r="AD453" i="11"/>
  <c r="Y454" i="11"/>
  <c r="Z454" i="11"/>
  <c r="AA454" i="11"/>
  <c r="AB454" i="11"/>
  <c r="AC454" i="11"/>
  <c r="AD454" i="11"/>
  <c r="Y455" i="11"/>
  <c r="Z455" i="11"/>
  <c r="AA455" i="11"/>
  <c r="AB455" i="11"/>
  <c r="AC455" i="11"/>
  <c r="AD455" i="11"/>
  <c r="Y456" i="11"/>
  <c r="Z456" i="11"/>
  <c r="AA456" i="11"/>
  <c r="AB456" i="11"/>
  <c r="AC456" i="11"/>
  <c r="AD456" i="11"/>
  <c r="Y457" i="11"/>
  <c r="Z457" i="11"/>
  <c r="AA457" i="11"/>
  <c r="AB457" i="11"/>
  <c r="AC457" i="11"/>
  <c r="AD457" i="11"/>
  <c r="Y458" i="11"/>
  <c r="Z458" i="11"/>
  <c r="AA458" i="11"/>
  <c r="AB458" i="11"/>
  <c r="AC458" i="11"/>
  <c r="AD458" i="11"/>
  <c r="Y459" i="11"/>
  <c r="Z459" i="11"/>
  <c r="AA459" i="11"/>
  <c r="AB459" i="11"/>
  <c r="AC459" i="11"/>
  <c r="AD459" i="11"/>
  <c r="Y460" i="11"/>
  <c r="Z460" i="11"/>
  <c r="AA460" i="11"/>
  <c r="AB460" i="11"/>
  <c r="AC460" i="11"/>
  <c r="AD460" i="11"/>
  <c r="Y461" i="11"/>
  <c r="Z461" i="11"/>
  <c r="AA461" i="11"/>
  <c r="AB461" i="11"/>
  <c r="AC461" i="11"/>
  <c r="AD461" i="11"/>
  <c r="Y462" i="11"/>
  <c r="Z462" i="11"/>
  <c r="AA462" i="11"/>
  <c r="AB462" i="11"/>
  <c r="AC462" i="11"/>
  <c r="AD462" i="11"/>
  <c r="Y463" i="11"/>
  <c r="Z463" i="11"/>
  <c r="AA463" i="11"/>
  <c r="AB463" i="11"/>
  <c r="AC463" i="11"/>
  <c r="AD463" i="11"/>
  <c r="Y464" i="11"/>
  <c r="Z464" i="11"/>
  <c r="AA464" i="11"/>
  <c r="AB464" i="11"/>
  <c r="AC464" i="11"/>
  <c r="AD464" i="11"/>
  <c r="Y465" i="11"/>
  <c r="Z465" i="11"/>
  <c r="AA465" i="11"/>
  <c r="AB465" i="11"/>
  <c r="AC465" i="11"/>
  <c r="AD465" i="11"/>
  <c r="Y466" i="11"/>
  <c r="Z466" i="11"/>
  <c r="AA466" i="11"/>
  <c r="AB466" i="11"/>
  <c r="AC466" i="11"/>
  <c r="AD466" i="11"/>
  <c r="Y467" i="11"/>
  <c r="Z467" i="11"/>
  <c r="AA467" i="11"/>
  <c r="AB467" i="11"/>
  <c r="AC467" i="11"/>
  <c r="AD467" i="11"/>
  <c r="Y468" i="11"/>
  <c r="Z468" i="11"/>
  <c r="AA468" i="11"/>
  <c r="AB468" i="11"/>
  <c r="AC468" i="11"/>
  <c r="AD468" i="11"/>
  <c r="Y469" i="11"/>
  <c r="Z469" i="11"/>
  <c r="AA469" i="11"/>
  <c r="AB469" i="11"/>
  <c r="AC469" i="11"/>
  <c r="AD469" i="11"/>
  <c r="Y470" i="11"/>
  <c r="Z470" i="11"/>
  <c r="AA470" i="11"/>
  <c r="AB470" i="11"/>
  <c r="AC470" i="11"/>
  <c r="AD470" i="11"/>
  <c r="Y471" i="11"/>
  <c r="Z471" i="11"/>
  <c r="AA471" i="11"/>
  <c r="AB471" i="11"/>
  <c r="AC471" i="11"/>
  <c r="AD471" i="11"/>
  <c r="Y472" i="11"/>
  <c r="Z472" i="11"/>
  <c r="AA472" i="11"/>
  <c r="AB472" i="11"/>
  <c r="AC472" i="11"/>
  <c r="AD472" i="11"/>
  <c r="Y473" i="11"/>
  <c r="Z473" i="11"/>
  <c r="AA473" i="11"/>
  <c r="AB473" i="11"/>
  <c r="AC473" i="11"/>
  <c r="AD473" i="11"/>
  <c r="Y474" i="11"/>
  <c r="Z474" i="11"/>
  <c r="AA474" i="11"/>
  <c r="AB474" i="11"/>
  <c r="AC474" i="11"/>
  <c r="AD474" i="11"/>
  <c r="Y475" i="11"/>
  <c r="Z475" i="11"/>
  <c r="AA475" i="11"/>
  <c r="AB475" i="11"/>
  <c r="AC475" i="11"/>
  <c r="AD475" i="11"/>
  <c r="Y476" i="11"/>
  <c r="Z476" i="11"/>
  <c r="AA476" i="11"/>
  <c r="AB476" i="11"/>
  <c r="AC476" i="11"/>
  <c r="AD476" i="11"/>
  <c r="Y477" i="11"/>
  <c r="Z477" i="11"/>
  <c r="AA477" i="11"/>
  <c r="AB477" i="11"/>
  <c r="AC477" i="11"/>
  <c r="AD477" i="11"/>
  <c r="Y478" i="11"/>
  <c r="Z478" i="11"/>
  <c r="AA478" i="11"/>
  <c r="AB478" i="11"/>
  <c r="AC478" i="11"/>
  <c r="AD478" i="11"/>
  <c r="Y479" i="11"/>
  <c r="Z479" i="11"/>
  <c r="AA479" i="11"/>
  <c r="AB479" i="11"/>
  <c r="AC479" i="11"/>
  <c r="AD479" i="11"/>
  <c r="Y480" i="11"/>
  <c r="Z480" i="11"/>
  <c r="AA480" i="11"/>
  <c r="AB480" i="11"/>
  <c r="AC480" i="11"/>
  <c r="AD480" i="11"/>
  <c r="Y481" i="11"/>
  <c r="Z481" i="11"/>
  <c r="AA481" i="11"/>
  <c r="AB481" i="11"/>
  <c r="AC481" i="11"/>
  <c r="AD481" i="11"/>
  <c r="Y482" i="11"/>
  <c r="Z482" i="11"/>
  <c r="AA482" i="11"/>
  <c r="AB482" i="11"/>
  <c r="AC482" i="11"/>
  <c r="AD482" i="11"/>
  <c r="Y483" i="11"/>
  <c r="Z483" i="11"/>
  <c r="AA483" i="11"/>
  <c r="AB483" i="11"/>
  <c r="AC483" i="11"/>
  <c r="AD483" i="11"/>
  <c r="Y484" i="11"/>
  <c r="Z484" i="11"/>
  <c r="AA484" i="11"/>
  <c r="AB484" i="11"/>
  <c r="AC484" i="11"/>
  <c r="AD484" i="11"/>
  <c r="Y485" i="11"/>
  <c r="Z485" i="11"/>
  <c r="AA485" i="11"/>
  <c r="AB485" i="11"/>
  <c r="AC485" i="11"/>
  <c r="AD485" i="11"/>
  <c r="Y486" i="11"/>
  <c r="Z486" i="11"/>
  <c r="AA486" i="11"/>
  <c r="AB486" i="11"/>
  <c r="AC486" i="11"/>
  <c r="AD486" i="11"/>
  <c r="Y487" i="11"/>
  <c r="Z487" i="11"/>
  <c r="AA487" i="11"/>
  <c r="AB487" i="11"/>
  <c r="AC487" i="11"/>
  <c r="AD487" i="11"/>
  <c r="Y488" i="11"/>
  <c r="Z488" i="11"/>
  <c r="AA488" i="11"/>
  <c r="AB488" i="11"/>
  <c r="AC488" i="11"/>
  <c r="AD488" i="11"/>
  <c r="Y489" i="11"/>
  <c r="Z489" i="11"/>
  <c r="AA489" i="11"/>
  <c r="AB489" i="11"/>
  <c r="AC489" i="11"/>
  <c r="AD489" i="11"/>
  <c r="Y490" i="11"/>
  <c r="Z490" i="11"/>
  <c r="AA490" i="11"/>
  <c r="AB490" i="11"/>
  <c r="AC490" i="11"/>
  <c r="AD490" i="11"/>
  <c r="Y491" i="11"/>
  <c r="Z491" i="11"/>
  <c r="AA491" i="11"/>
  <c r="AB491" i="11"/>
  <c r="AC491" i="11"/>
  <c r="AD491" i="11"/>
  <c r="Y492" i="11"/>
  <c r="Z492" i="11"/>
  <c r="AA492" i="11"/>
  <c r="AB492" i="11"/>
  <c r="AC492" i="11"/>
  <c r="AD492" i="11"/>
  <c r="Y493" i="11"/>
  <c r="Z493" i="11"/>
  <c r="AA493" i="11"/>
  <c r="AB493" i="11"/>
  <c r="AC493" i="11"/>
  <c r="AD493" i="11"/>
  <c r="Y494" i="11"/>
  <c r="Z494" i="11"/>
  <c r="AA494" i="11"/>
  <c r="AB494" i="11"/>
  <c r="AC494" i="11"/>
  <c r="AD494" i="11"/>
  <c r="Y495" i="11"/>
  <c r="Z495" i="11"/>
  <c r="AA495" i="11"/>
  <c r="AB495" i="11"/>
  <c r="AC495" i="11"/>
  <c r="AD495" i="11"/>
  <c r="Y496" i="11"/>
  <c r="Z496" i="11"/>
  <c r="AA496" i="11"/>
  <c r="AB496" i="11"/>
  <c r="AC496" i="11"/>
  <c r="AD496" i="11"/>
  <c r="Y497" i="11"/>
  <c r="Z497" i="11"/>
  <c r="AA497" i="11"/>
  <c r="AB497" i="11"/>
  <c r="AC497" i="11"/>
  <c r="AD497" i="11"/>
  <c r="Y498" i="11"/>
  <c r="Z498" i="11"/>
  <c r="AA498" i="11"/>
  <c r="AB498" i="11"/>
  <c r="AC498" i="11"/>
  <c r="AD498" i="11"/>
  <c r="Y499" i="11"/>
  <c r="Z499" i="11"/>
  <c r="AA499" i="11"/>
  <c r="AB499" i="11"/>
  <c r="AC499" i="11"/>
  <c r="AD499" i="11"/>
  <c r="Y500" i="11"/>
  <c r="Z500" i="11"/>
  <c r="AA500" i="11"/>
  <c r="AB500" i="11"/>
  <c r="AC500" i="11"/>
  <c r="AD500" i="11"/>
  <c r="Y501" i="11"/>
  <c r="Z501" i="11"/>
  <c r="AA501" i="11"/>
  <c r="AB501" i="11"/>
  <c r="AC501" i="11"/>
  <c r="AD501" i="11"/>
  <c r="Y502" i="11"/>
  <c r="Z502" i="11"/>
  <c r="AA502" i="11"/>
  <c r="AB502" i="11"/>
  <c r="AC502" i="11"/>
  <c r="AD502" i="11"/>
  <c r="Y503" i="11"/>
  <c r="Z503" i="11"/>
  <c r="AA503" i="11"/>
  <c r="AB503" i="11"/>
  <c r="AC503" i="11"/>
  <c r="AD503" i="11"/>
  <c r="Y504" i="11"/>
  <c r="Z504" i="11"/>
  <c r="AA504" i="11"/>
  <c r="AB504" i="11"/>
  <c r="AC504" i="11"/>
  <c r="AD504" i="11"/>
  <c r="Y505" i="11"/>
  <c r="Z505" i="11"/>
  <c r="AA505" i="11"/>
  <c r="AB505" i="11"/>
  <c r="AC505" i="11"/>
  <c r="AD505" i="11"/>
  <c r="Y506" i="11"/>
  <c r="Z506" i="11"/>
  <c r="AA506" i="11"/>
  <c r="AB506" i="11"/>
  <c r="AC506" i="11"/>
  <c r="AD506" i="11"/>
  <c r="Y507" i="11"/>
  <c r="Z507" i="11"/>
  <c r="AA507" i="11"/>
  <c r="AB507" i="11"/>
  <c r="AC507" i="11"/>
  <c r="AD507" i="11"/>
  <c r="Y508" i="11"/>
  <c r="Z508" i="11"/>
  <c r="AA508" i="11"/>
  <c r="AB508" i="11"/>
  <c r="AC508" i="11"/>
  <c r="AD508" i="11"/>
  <c r="Y509" i="11"/>
  <c r="Z509" i="11"/>
  <c r="AA509" i="11"/>
  <c r="AB509" i="11"/>
  <c r="AC509" i="11"/>
  <c r="AD509" i="11"/>
  <c r="Y510" i="11"/>
  <c r="Z510" i="11"/>
  <c r="AA510" i="11"/>
  <c r="AB510" i="11"/>
  <c r="AC510" i="11"/>
  <c r="AD510" i="11"/>
  <c r="Y511" i="11"/>
  <c r="Z511" i="11"/>
  <c r="AA511" i="11"/>
  <c r="AB511" i="11"/>
  <c r="AC511" i="11"/>
  <c r="AD511" i="11"/>
  <c r="Y512" i="11"/>
  <c r="Z512" i="11"/>
  <c r="AA512" i="11"/>
  <c r="AB512" i="11"/>
  <c r="AC512" i="11"/>
  <c r="AD512" i="11"/>
  <c r="Y513" i="11"/>
  <c r="Z513" i="11"/>
  <c r="AA513" i="11"/>
  <c r="AB513" i="11"/>
  <c r="AC513" i="11"/>
  <c r="AD513" i="11"/>
  <c r="Y514" i="11"/>
  <c r="Z514" i="11"/>
  <c r="AA514" i="11"/>
  <c r="AB514" i="11"/>
  <c r="AC514" i="11"/>
  <c r="AD514" i="11"/>
  <c r="Y515" i="11"/>
  <c r="Z515" i="11"/>
  <c r="AA515" i="11"/>
  <c r="AB515" i="11"/>
  <c r="AC515" i="11"/>
  <c r="AD515" i="11"/>
  <c r="Y516" i="11"/>
  <c r="Z516" i="11"/>
  <c r="AA516" i="11"/>
  <c r="AB516" i="11"/>
  <c r="AC516" i="11"/>
  <c r="AD516" i="11"/>
  <c r="Y517" i="11"/>
  <c r="Z517" i="11"/>
  <c r="AA517" i="11"/>
  <c r="AB517" i="11"/>
  <c r="AC517" i="11"/>
  <c r="AD517" i="11"/>
  <c r="Y518" i="11"/>
  <c r="Z518" i="11"/>
  <c r="AA518" i="11"/>
  <c r="AB518" i="11"/>
  <c r="AC518" i="11"/>
  <c r="AD518" i="11"/>
  <c r="Y519" i="11"/>
  <c r="Z519" i="11"/>
  <c r="AA519" i="11"/>
  <c r="AB519" i="11"/>
  <c r="AC519" i="11"/>
  <c r="AD519" i="11"/>
  <c r="Y520" i="11"/>
  <c r="Z520" i="11"/>
  <c r="AA520" i="11"/>
  <c r="AB520" i="11"/>
  <c r="AC520" i="11"/>
  <c r="AD520" i="11"/>
  <c r="Y521" i="11"/>
  <c r="Z521" i="11"/>
  <c r="AA521" i="11"/>
  <c r="AB521" i="11"/>
  <c r="AC521" i="11"/>
  <c r="AD521" i="11"/>
  <c r="Y522" i="11"/>
  <c r="Z522" i="11"/>
  <c r="AA522" i="11"/>
  <c r="AB522" i="11"/>
  <c r="AC522" i="11"/>
  <c r="AD522" i="11"/>
  <c r="Y523" i="11"/>
  <c r="Z523" i="11"/>
  <c r="AA523" i="11"/>
  <c r="AB523" i="11"/>
  <c r="AC523" i="11"/>
  <c r="AD523" i="11"/>
  <c r="Y524" i="11"/>
  <c r="Z524" i="11"/>
  <c r="AA524" i="11"/>
  <c r="AB524" i="11"/>
  <c r="AC524" i="11"/>
  <c r="AD524" i="11"/>
  <c r="Y525" i="11"/>
  <c r="Z525" i="11"/>
  <c r="AA525" i="11"/>
  <c r="AB525" i="11"/>
  <c r="AC525" i="11"/>
  <c r="AD525" i="11"/>
  <c r="Y526" i="11"/>
  <c r="Z526" i="11"/>
  <c r="AA526" i="11"/>
  <c r="AB526" i="11"/>
  <c r="AC526" i="11"/>
  <c r="AD526" i="11"/>
  <c r="Y527" i="11"/>
  <c r="Z527" i="11"/>
  <c r="AA527" i="11"/>
  <c r="AB527" i="11"/>
  <c r="AC527" i="11"/>
  <c r="AD527" i="11"/>
  <c r="Y528" i="11"/>
  <c r="Z528" i="11"/>
  <c r="AA528" i="11"/>
  <c r="AB528" i="11"/>
  <c r="AC528" i="11"/>
  <c r="AD528" i="11"/>
  <c r="Y529" i="11"/>
  <c r="Z529" i="11"/>
  <c r="AA529" i="11"/>
  <c r="AB529" i="11"/>
  <c r="AC529" i="11"/>
  <c r="AD529" i="11"/>
  <c r="Y530" i="11"/>
  <c r="Z530" i="11"/>
  <c r="AA530" i="11"/>
  <c r="AB530" i="11"/>
  <c r="AC530" i="11"/>
  <c r="AD530" i="11"/>
  <c r="Y531" i="11"/>
  <c r="Z531" i="11"/>
  <c r="AA531" i="11"/>
  <c r="AB531" i="11"/>
  <c r="AC531" i="11"/>
  <c r="AD531" i="11"/>
  <c r="Y532" i="11"/>
  <c r="Z532" i="11"/>
  <c r="AA532" i="11"/>
  <c r="AB532" i="11"/>
  <c r="AC532" i="11"/>
  <c r="AD532" i="11"/>
  <c r="Y533" i="11"/>
  <c r="Z533" i="11"/>
  <c r="AA533" i="11"/>
  <c r="AB533" i="11"/>
  <c r="AC533" i="11"/>
  <c r="AD533" i="11"/>
  <c r="Y534" i="11"/>
  <c r="Z534" i="11"/>
  <c r="AA534" i="11"/>
  <c r="AB534" i="11"/>
  <c r="AC534" i="11"/>
  <c r="AD534" i="11"/>
  <c r="Y535" i="11"/>
  <c r="Z535" i="11"/>
  <c r="AA535" i="11"/>
  <c r="AB535" i="11"/>
  <c r="AC535" i="11"/>
  <c r="AD535" i="11"/>
  <c r="Y536" i="11"/>
  <c r="Z536" i="11"/>
  <c r="AA536" i="11"/>
  <c r="AB536" i="11"/>
  <c r="AC536" i="11"/>
  <c r="AD536" i="11"/>
  <c r="Y537" i="11"/>
  <c r="Z537" i="11"/>
  <c r="AA537" i="11"/>
  <c r="AB537" i="11"/>
  <c r="AC537" i="11"/>
  <c r="AD537" i="11"/>
  <c r="Y538" i="11"/>
  <c r="Z538" i="11"/>
  <c r="AA538" i="11"/>
  <c r="AB538" i="11"/>
  <c r="AC538" i="11"/>
  <c r="AD538" i="11"/>
  <c r="Y539" i="11"/>
  <c r="Z539" i="11"/>
  <c r="AA539" i="11"/>
  <c r="AB539" i="11"/>
  <c r="AC539" i="11"/>
  <c r="AD539" i="11"/>
  <c r="Y540" i="11"/>
  <c r="Z540" i="11"/>
  <c r="AA540" i="11"/>
  <c r="AB540" i="11"/>
  <c r="AC540" i="11"/>
  <c r="AD540" i="11"/>
  <c r="Y541" i="11"/>
  <c r="Z541" i="11"/>
  <c r="AA541" i="11"/>
  <c r="AB541" i="11"/>
  <c r="AC541" i="11"/>
  <c r="AD541" i="11"/>
  <c r="Y542" i="11"/>
  <c r="Z542" i="11"/>
  <c r="AA542" i="11"/>
  <c r="AB542" i="11"/>
  <c r="AC542" i="11"/>
  <c r="AD542" i="11"/>
  <c r="Y543" i="11"/>
  <c r="Z543" i="11"/>
  <c r="AA543" i="11"/>
  <c r="AB543" i="11"/>
  <c r="AC543" i="11"/>
  <c r="AD543" i="11"/>
  <c r="Y544" i="11"/>
  <c r="Z544" i="11"/>
  <c r="AA544" i="11"/>
  <c r="AB544" i="11"/>
  <c r="AC544" i="11"/>
  <c r="AD544" i="11"/>
  <c r="Y545" i="11"/>
  <c r="Z545" i="11"/>
  <c r="AA545" i="11"/>
  <c r="AB545" i="11"/>
  <c r="AC545" i="11"/>
  <c r="AD545" i="11"/>
  <c r="Y546" i="11"/>
  <c r="Z546" i="11"/>
  <c r="AA546" i="11"/>
  <c r="AB546" i="11"/>
  <c r="AC546" i="11"/>
  <c r="AD546" i="11"/>
  <c r="Y547" i="11"/>
  <c r="Z547" i="11"/>
  <c r="AA547" i="11"/>
  <c r="AB547" i="11"/>
  <c r="AC547" i="11"/>
  <c r="AD547" i="11"/>
  <c r="Y548" i="11"/>
  <c r="Z548" i="11"/>
  <c r="AA548" i="11"/>
  <c r="AB548" i="11"/>
  <c r="AC548" i="11"/>
  <c r="AD548" i="11"/>
  <c r="Y549" i="11"/>
  <c r="Z549" i="11"/>
  <c r="AA549" i="11"/>
  <c r="AB549" i="11"/>
  <c r="AC549" i="11"/>
  <c r="AD549" i="11"/>
  <c r="Y550" i="11"/>
  <c r="Z550" i="11"/>
  <c r="AA550" i="11"/>
  <c r="AB550" i="11"/>
  <c r="AC550" i="11"/>
  <c r="AD550" i="11"/>
  <c r="Y551" i="11"/>
  <c r="Z551" i="11"/>
  <c r="AA551" i="11"/>
  <c r="AB551" i="11"/>
  <c r="AC551" i="11"/>
  <c r="AD551" i="11"/>
  <c r="Y552" i="11"/>
  <c r="Z552" i="11"/>
  <c r="AA552" i="11"/>
  <c r="AB552" i="11"/>
  <c r="AC552" i="11"/>
  <c r="AD552" i="11"/>
  <c r="Y553" i="11"/>
  <c r="Z553" i="11"/>
  <c r="AA553" i="11"/>
  <c r="AB553" i="11"/>
  <c r="AC553" i="11"/>
  <c r="AD553" i="11"/>
  <c r="Y554" i="11"/>
  <c r="Z554" i="11"/>
  <c r="AA554" i="11"/>
  <c r="AB554" i="11"/>
  <c r="AC554" i="11"/>
  <c r="AD554" i="11"/>
  <c r="Y555" i="11"/>
  <c r="Z555" i="11"/>
  <c r="AA555" i="11"/>
  <c r="AB555" i="11"/>
  <c r="AC555" i="11"/>
  <c r="AD555" i="11"/>
  <c r="Y556" i="11"/>
  <c r="Z556" i="11"/>
  <c r="AA556" i="11"/>
  <c r="AB556" i="11"/>
  <c r="AC556" i="11"/>
  <c r="AD556" i="11"/>
  <c r="Y557" i="11"/>
  <c r="Z557" i="11"/>
  <c r="AA557" i="11"/>
  <c r="AB557" i="11"/>
  <c r="AC557" i="11"/>
  <c r="AD557" i="11"/>
  <c r="Y558" i="11"/>
  <c r="Z558" i="11"/>
  <c r="AA558" i="11"/>
  <c r="AB558" i="11"/>
  <c r="AC558" i="11"/>
  <c r="AD558" i="11"/>
  <c r="Y559" i="11"/>
  <c r="Z559" i="11"/>
  <c r="AA559" i="11"/>
  <c r="AB559" i="11"/>
  <c r="AC559" i="11"/>
  <c r="AD559" i="11"/>
  <c r="Y560" i="11"/>
  <c r="Z560" i="11"/>
  <c r="AA560" i="11"/>
  <c r="AB560" i="11"/>
  <c r="AC560" i="11"/>
  <c r="AD560" i="11"/>
  <c r="Y561" i="11"/>
  <c r="Z561" i="11"/>
  <c r="AA561" i="11"/>
  <c r="AB561" i="11"/>
  <c r="AC561" i="11"/>
  <c r="AD561" i="11"/>
  <c r="Y562" i="11"/>
  <c r="Z562" i="11"/>
  <c r="AA562" i="11"/>
  <c r="AB562" i="11"/>
  <c r="AC562" i="11"/>
  <c r="AD562" i="11"/>
  <c r="Y563" i="11"/>
  <c r="Z563" i="11"/>
  <c r="AA563" i="11"/>
  <c r="AB563" i="11"/>
  <c r="AC563" i="11"/>
  <c r="AD563" i="11"/>
  <c r="Y564" i="11"/>
  <c r="Z564" i="11"/>
  <c r="AA564" i="11"/>
  <c r="AB564" i="11"/>
  <c r="AC564" i="11"/>
  <c r="AD564" i="11"/>
  <c r="Y565" i="11"/>
  <c r="Z565" i="11"/>
  <c r="AA565" i="11"/>
  <c r="AB565" i="11"/>
  <c r="AC565" i="11"/>
  <c r="AD565" i="11"/>
  <c r="Y566" i="11"/>
  <c r="Z566" i="11"/>
  <c r="AA566" i="11"/>
  <c r="AB566" i="11"/>
  <c r="AC566" i="11"/>
  <c r="AD566" i="11"/>
  <c r="Y567" i="11"/>
  <c r="Z567" i="11"/>
  <c r="AA567" i="11"/>
  <c r="AB567" i="11"/>
  <c r="AC567" i="11"/>
  <c r="AD567" i="11"/>
  <c r="Y568" i="11"/>
  <c r="Z568" i="11"/>
  <c r="AA568" i="11"/>
  <c r="AB568" i="11"/>
  <c r="AC568" i="11"/>
  <c r="AD568" i="11"/>
  <c r="Y569" i="11"/>
  <c r="Z569" i="11"/>
  <c r="AA569" i="11"/>
  <c r="AB569" i="11"/>
  <c r="AC569" i="11"/>
  <c r="AD569" i="11"/>
  <c r="Y570" i="11"/>
  <c r="Z570" i="11"/>
  <c r="AA570" i="11"/>
  <c r="AB570" i="11"/>
  <c r="AC570" i="11"/>
  <c r="AD570" i="11"/>
  <c r="Y571" i="11"/>
  <c r="Z571" i="11"/>
  <c r="AA571" i="11"/>
  <c r="AB571" i="11"/>
  <c r="AC571" i="11"/>
  <c r="AD571" i="11"/>
  <c r="Y572" i="11"/>
  <c r="Z572" i="11"/>
  <c r="AA572" i="11"/>
  <c r="AB572" i="11"/>
  <c r="AC572" i="11"/>
  <c r="AD572" i="11"/>
  <c r="Y573" i="11"/>
  <c r="Z573" i="11"/>
  <c r="AA573" i="11"/>
  <c r="AB573" i="11"/>
  <c r="AC573" i="11"/>
  <c r="AD573" i="11"/>
  <c r="Y574" i="11"/>
  <c r="Z574" i="11"/>
  <c r="AA574" i="11"/>
  <c r="AB574" i="11"/>
  <c r="AC574" i="11"/>
  <c r="AD574" i="11"/>
  <c r="Y575" i="11"/>
  <c r="Z575" i="11"/>
  <c r="AA575" i="11"/>
  <c r="AB575" i="11"/>
  <c r="AC575" i="11"/>
  <c r="AD575" i="11"/>
  <c r="Y576" i="11"/>
  <c r="Z576" i="11"/>
  <c r="AA576" i="11"/>
  <c r="AB576" i="11"/>
  <c r="AC576" i="11"/>
  <c r="AD576" i="11"/>
  <c r="Y577" i="11"/>
  <c r="Z577" i="11"/>
  <c r="AA577" i="11"/>
  <c r="AB577" i="11"/>
  <c r="AC577" i="11"/>
  <c r="AD577" i="11"/>
  <c r="Y578" i="11"/>
  <c r="Z578" i="11"/>
  <c r="AA578" i="11"/>
  <c r="AB578" i="11"/>
  <c r="AC578" i="11"/>
  <c r="AD578" i="11"/>
  <c r="Y579" i="11"/>
  <c r="Z579" i="11"/>
  <c r="AA579" i="11"/>
  <c r="AB579" i="11"/>
  <c r="AC579" i="11"/>
  <c r="AD579" i="11"/>
  <c r="Y580" i="11"/>
  <c r="Z580" i="11"/>
  <c r="AA580" i="11"/>
  <c r="AB580" i="11"/>
  <c r="AC580" i="11"/>
  <c r="AD580" i="11"/>
  <c r="Y581" i="11"/>
  <c r="Z581" i="11"/>
  <c r="AA581" i="11"/>
  <c r="AB581" i="11"/>
  <c r="AC581" i="11"/>
  <c r="AD581" i="11"/>
  <c r="Y582" i="11"/>
  <c r="Z582" i="11"/>
  <c r="AA582" i="11"/>
  <c r="AB582" i="11"/>
  <c r="AC582" i="11"/>
  <c r="AD582" i="11"/>
  <c r="Y583" i="11"/>
  <c r="Z583" i="11"/>
  <c r="AA583" i="11"/>
  <c r="AB583" i="11"/>
  <c r="AC583" i="11"/>
  <c r="AD583" i="11"/>
  <c r="Y584" i="11"/>
  <c r="Z584" i="11"/>
  <c r="AA584" i="11"/>
  <c r="AB584" i="11"/>
  <c r="AC584" i="11"/>
  <c r="AD584" i="11"/>
  <c r="Y585" i="11"/>
  <c r="Z585" i="11"/>
  <c r="AA585" i="11"/>
  <c r="AB585" i="11"/>
  <c r="AC585" i="11"/>
  <c r="AD585" i="11"/>
  <c r="Y586" i="11"/>
  <c r="Z586" i="11"/>
  <c r="AA586" i="11"/>
  <c r="AB586" i="11"/>
  <c r="AC586" i="11"/>
  <c r="AD586" i="11"/>
  <c r="Y587" i="11"/>
  <c r="Z587" i="11"/>
  <c r="AA587" i="11"/>
  <c r="AB587" i="11"/>
  <c r="AC587" i="11"/>
  <c r="AD587" i="11"/>
  <c r="Y588" i="11"/>
  <c r="Z588" i="11"/>
  <c r="AA588" i="11"/>
  <c r="AB588" i="11"/>
  <c r="AC588" i="11"/>
  <c r="AD588" i="11"/>
  <c r="Y589" i="11"/>
  <c r="Z589" i="11"/>
  <c r="AA589" i="11"/>
  <c r="AB589" i="11"/>
  <c r="AC589" i="11"/>
  <c r="AD589" i="11"/>
  <c r="Y590" i="11"/>
  <c r="Z590" i="11"/>
  <c r="AA590" i="11"/>
  <c r="AB590" i="11"/>
  <c r="AC590" i="11"/>
  <c r="AD590" i="11"/>
  <c r="Y591" i="11"/>
  <c r="Z591" i="11"/>
  <c r="AA591" i="11"/>
  <c r="AB591" i="11"/>
  <c r="AC591" i="11"/>
  <c r="AD591" i="11"/>
  <c r="Y592" i="11"/>
  <c r="Z592" i="11"/>
  <c r="AA592" i="11"/>
  <c r="AB592" i="11"/>
  <c r="AC592" i="11"/>
  <c r="AD592" i="11"/>
  <c r="Y593" i="11"/>
  <c r="Z593" i="11"/>
  <c r="AA593" i="11"/>
  <c r="AB593" i="11"/>
  <c r="AC593" i="11"/>
  <c r="AD593" i="11"/>
  <c r="Y594" i="11"/>
  <c r="Z594" i="11"/>
  <c r="AA594" i="11"/>
  <c r="AB594" i="11"/>
  <c r="AC594" i="11"/>
  <c r="AD594" i="11"/>
  <c r="Y595" i="11"/>
  <c r="Z595" i="11"/>
  <c r="AA595" i="11"/>
  <c r="AB595" i="11"/>
  <c r="AC595" i="11"/>
  <c r="AD595" i="11"/>
  <c r="Y596" i="11"/>
  <c r="Z596" i="11"/>
  <c r="AA596" i="11"/>
  <c r="AB596" i="11"/>
  <c r="AC596" i="11"/>
  <c r="AD596" i="11"/>
  <c r="Y597" i="11"/>
  <c r="Z597" i="11"/>
  <c r="AA597" i="11"/>
  <c r="AB597" i="11"/>
  <c r="AC597" i="11"/>
  <c r="AD597" i="11"/>
  <c r="Y598" i="11"/>
  <c r="Z598" i="11"/>
  <c r="AA598" i="11"/>
  <c r="AB598" i="11"/>
  <c r="AC598" i="11"/>
  <c r="AD598" i="11"/>
  <c r="Y599" i="11"/>
  <c r="Z599" i="11"/>
  <c r="AA599" i="11"/>
  <c r="AB599" i="11"/>
  <c r="AC599" i="11"/>
  <c r="AD599" i="11"/>
  <c r="Y600" i="11"/>
  <c r="Z600" i="11"/>
  <c r="AA600" i="11"/>
  <c r="AB600" i="11"/>
  <c r="AC600" i="11"/>
  <c r="AD600" i="11"/>
  <c r="Y601" i="11"/>
  <c r="Z601" i="11"/>
  <c r="AA601" i="11"/>
  <c r="AB601" i="11"/>
  <c r="AC601" i="11"/>
  <c r="AD601" i="11"/>
  <c r="Y602" i="11"/>
  <c r="Z602" i="11"/>
  <c r="AA602" i="11"/>
  <c r="AB602" i="11"/>
  <c r="AC602" i="11"/>
  <c r="AD602" i="11"/>
  <c r="Y603" i="11"/>
  <c r="Z603" i="11"/>
  <c r="AA603" i="11"/>
  <c r="AB603" i="11"/>
  <c r="AC603" i="11"/>
  <c r="AD603" i="11"/>
  <c r="Y604" i="11"/>
  <c r="Z604" i="11"/>
  <c r="AA604" i="11"/>
  <c r="AB604" i="11"/>
  <c r="AC604" i="11"/>
  <c r="AD604" i="11"/>
  <c r="Y605" i="11"/>
  <c r="Z605" i="11"/>
  <c r="AA605" i="11"/>
  <c r="AB605" i="11"/>
  <c r="AC605" i="11"/>
  <c r="AD605" i="11"/>
  <c r="Y606" i="11"/>
  <c r="Z606" i="11"/>
  <c r="AA606" i="11"/>
  <c r="AB606" i="11"/>
  <c r="AC606" i="11"/>
  <c r="AD606" i="11"/>
  <c r="Y607" i="11"/>
  <c r="Z607" i="11"/>
  <c r="AA607" i="11"/>
  <c r="AB607" i="11"/>
  <c r="AC607" i="11"/>
  <c r="AD607" i="11"/>
  <c r="Y608" i="11"/>
  <c r="Z608" i="11"/>
  <c r="AA608" i="11"/>
  <c r="AB608" i="11"/>
  <c r="AC608" i="11"/>
  <c r="AD608" i="11"/>
  <c r="Y609" i="11"/>
  <c r="Z609" i="11"/>
  <c r="AA609" i="11"/>
  <c r="AB609" i="11"/>
  <c r="AC609" i="11"/>
  <c r="AD609" i="11"/>
  <c r="Y610" i="11"/>
  <c r="Z610" i="11"/>
  <c r="AA610" i="11"/>
  <c r="AB610" i="11"/>
  <c r="AC610" i="11"/>
  <c r="AD610" i="11"/>
  <c r="Y611" i="11"/>
  <c r="Z611" i="11"/>
  <c r="AA611" i="11"/>
  <c r="AB611" i="11"/>
  <c r="AC611" i="11"/>
  <c r="AD611" i="11"/>
  <c r="Y612" i="11"/>
  <c r="Z612" i="11"/>
  <c r="AA612" i="11"/>
  <c r="AB612" i="11"/>
  <c r="AC612" i="11"/>
  <c r="AD612" i="11"/>
  <c r="Y613" i="11"/>
  <c r="Z613" i="11"/>
  <c r="AA613" i="11"/>
  <c r="AB613" i="11"/>
  <c r="AC613" i="11"/>
  <c r="AD613" i="11"/>
  <c r="Y614" i="11"/>
  <c r="Z614" i="11"/>
  <c r="AA614" i="11"/>
  <c r="AB614" i="11"/>
  <c r="AC614" i="11"/>
  <c r="AD614" i="11"/>
  <c r="Y615" i="11"/>
  <c r="Z615" i="11"/>
  <c r="AA615" i="11"/>
  <c r="AB615" i="11"/>
  <c r="AC615" i="11"/>
  <c r="AD615" i="11"/>
  <c r="Y616" i="11"/>
  <c r="Z616" i="11"/>
  <c r="AA616" i="11"/>
  <c r="AB616" i="11"/>
  <c r="AC616" i="11"/>
  <c r="AD616" i="11"/>
  <c r="Y617" i="11"/>
  <c r="Z617" i="11"/>
  <c r="AA617" i="11"/>
  <c r="AB617" i="11"/>
  <c r="AC617" i="11"/>
  <c r="AD617" i="11"/>
  <c r="Y618" i="11"/>
  <c r="Z618" i="11"/>
  <c r="AA618" i="11"/>
  <c r="AB618" i="11"/>
  <c r="AC618" i="11"/>
  <c r="AD618" i="11"/>
  <c r="Y619" i="11"/>
  <c r="Z619" i="11"/>
  <c r="AA619" i="11"/>
  <c r="AB619" i="11"/>
  <c r="AC619" i="11"/>
  <c r="AD619" i="11"/>
  <c r="Y620" i="11"/>
  <c r="Z620" i="11"/>
  <c r="AA620" i="11"/>
  <c r="AB620" i="11"/>
  <c r="AC620" i="11"/>
  <c r="AD620" i="11"/>
  <c r="Y621" i="11"/>
  <c r="Z621" i="11"/>
  <c r="AA621" i="11"/>
  <c r="AB621" i="11"/>
  <c r="AC621" i="11"/>
  <c r="AD621" i="11"/>
  <c r="Y622" i="11"/>
  <c r="Z622" i="11"/>
  <c r="AA622" i="11"/>
  <c r="AB622" i="11"/>
  <c r="AC622" i="11"/>
  <c r="AD622" i="11"/>
  <c r="Y623" i="11"/>
  <c r="Z623" i="11"/>
  <c r="AA623" i="11"/>
  <c r="AB623" i="11"/>
  <c r="AC623" i="11"/>
  <c r="AD623" i="11"/>
  <c r="Y624" i="11"/>
  <c r="Z624" i="11"/>
  <c r="AA624" i="11"/>
  <c r="AB624" i="11"/>
  <c r="AC624" i="11"/>
  <c r="AD624" i="11"/>
  <c r="Y625" i="11"/>
  <c r="Z625" i="11"/>
  <c r="AA625" i="11"/>
  <c r="AB625" i="11"/>
  <c r="AC625" i="11"/>
  <c r="AD625" i="11"/>
  <c r="Y626" i="11"/>
  <c r="Z626" i="11"/>
  <c r="AA626" i="11"/>
  <c r="AB626" i="11"/>
  <c r="AC626" i="11"/>
  <c r="AD626" i="11"/>
  <c r="Y627" i="11"/>
  <c r="Z627" i="11"/>
  <c r="AA627" i="11"/>
  <c r="AB627" i="11"/>
  <c r="AC627" i="11"/>
  <c r="AD627" i="11"/>
  <c r="Y628" i="11"/>
  <c r="Z628" i="11"/>
  <c r="AA628" i="11"/>
  <c r="AB628" i="11"/>
  <c r="AC628" i="11"/>
  <c r="AD628" i="11"/>
  <c r="Y629" i="11"/>
  <c r="Z629" i="11"/>
  <c r="AA629" i="11"/>
  <c r="AB629" i="11"/>
  <c r="AC629" i="11"/>
  <c r="AD629" i="11"/>
  <c r="Y630" i="11"/>
  <c r="Z630" i="11"/>
  <c r="AA630" i="11"/>
  <c r="AB630" i="11"/>
  <c r="AC630" i="11"/>
  <c r="AD630" i="11"/>
  <c r="Y631" i="11"/>
  <c r="Z631" i="11"/>
  <c r="AA631" i="11"/>
  <c r="AB631" i="11"/>
  <c r="AC631" i="11"/>
  <c r="AD631" i="11"/>
  <c r="Y632" i="11"/>
  <c r="Z632" i="11"/>
  <c r="AA632" i="11"/>
  <c r="AB632" i="11"/>
  <c r="AC632" i="11"/>
  <c r="AD632" i="11"/>
  <c r="Y633" i="11"/>
  <c r="Z633" i="11"/>
  <c r="AA633" i="11"/>
  <c r="AB633" i="11"/>
  <c r="AC633" i="11"/>
  <c r="AD633" i="11"/>
  <c r="Y634" i="11"/>
  <c r="Z634" i="11"/>
  <c r="AA634" i="11"/>
  <c r="AB634" i="11"/>
  <c r="AC634" i="11"/>
  <c r="AD634" i="11"/>
  <c r="Y635" i="11"/>
  <c r="Z635" i="11"/>
  <c r="AA635" i="11"/>
  <c r="AB635" i="11"/>
  <c r="AC635" i="11"/>
  <c r="AD635" i="11"/>
  <c r="Y636" i="11"/>
  <c r="Z636" i="11"/>
  <c r="AA636" i="11"/>
  <c r="AB636" i="11"/>
  <c r="AC636" i="11"/>
  <c r="AD636" i="11"/>
  <c r="Y637" i="11"/>
  <c r="Z637" i="11"/>
  <c r="AA637" i="11"/>
  <c r="AB637" i="11"/>
  <c r="AC637" i="11"/>
  <c r="AD637" i="11"/>
  <c r="Y638" i="11"/>
  <c r="Z638" i="11"/>
  <c r="AA638" i="11"/>
  <c r="AB638" i="11"/>
  <c r="AC638" i="11"/>
  <c r="AD638" i="11"/>
  <c r="Y639" i="11"/>
  <c r="Z639" i="11"/>
  <c r="AA639" i="11"/>
  <c r="AB639" i="11"/>
  <c r="AC639" i="11"/>
  <c r="AD639" i="11"/>
  <c r="Y640" i="11"/>
  <c r="Z640" i="11"/>
  <c r="AA640" i="11"/>
  <c r="AB640" i="11"/>
  <c r="AC640" i="11"/>
  <c r="AD640" i="11"/>
  <c r="Y641" i="11"/>
  <c r="Z641" i="11"/>
  <c r="AA641" i="11"/>
  <c r="AB641" i="11"/>
  <c r="AC641" i="11"/>
  <c r="AD641" i="11"/>
  <c r="Y642" i="11"/>
  <c r="Z642" i="11"/>
  <c r="AA642" i="11"/>
  <c r="AB642" i="11"/>
  <c r="AC642" i="11"/>
  <c r="AD642" i="11"/>
  <c r="Y643" i="11"/>
  <c r="Z643" i="11"/>
  <c r="AA643" i="11"/>
  <c r="AB643" i="11"/>
  <c r="AC643" i="11"/>
  <c r="AD643" i="11"/>
  <c r="Y644" i="11"/>
  <c r="Z644" i="11"/>
  <c r="AA644" i="11"/>
  <c r="AB644" i="11"/>
  <c r="AC644" i="11"/>
  <c r="AD644" i="11"/>
  <c r="Y645" i="11"/>
  <c r="Z645" i="11"/>
  <c r="AA645" i="11"/>
  <c r="AB645" i="11"/>
  <c r="AC645" i="11"/>
  <c r="AD645" i="11"/>
  <c r="Y646" i="11"/>
  <c r="Z646" i="11"/>
  <c r="AA646" i="11"/>
  <c r="AB646" i="11"/>
  <c r="AC646" i="11"/>
  <c r="AD646" i="11"/>
  <c r="Y647" i="11"/>
  <c r="Z647" i="11"/>
  <c r="AA647" i="11"/>
  <c r="AB647" i="11"/>
  <c r="AC647" i="11"/>
  <c r="AD647" i="11"/>
  <c r="Y648" i="11"/>
  <c r="Z648" i="11"/>
  <c r="AA648" i="11"/>
  <c r="AB648" i="11"/>
  <c r="AC648" i="11"/>
  <c r="AD648" i="11"/>
  <c r="Y649" i="11"/>
  <c r="Z649" i="11"/>
  <c r="AA649" i="11"/>
  <c r="AB649" i="11"/>
  <c r="AC649" i="11"/>
  <c r="AD649" i="11"/>
  <c r="Y650" i="11"/>
  <c r="Z650" i="11"/>
  <c r="AA650" i="11"/>
  <c r="AB650" i="11"/>
  <c r="AC650" i="11"/>
  <c r="AD650" i="11"/>
  <c r="Y651" i="11"/>
  <c r="Z651" i="11"/>
  <c r="AA651" i="11"/>
  <c r="AB651" i="11"/>
  <c r="AC651" i="11"/>
  <c r="AD651" i="11"/>
  <c r="Y652" i="11"/>
  <c r="Z652" i="11"/>
  <c r="AA652" i="11"/>
  <c r="AB652" i="11"/>
  <c r="AC652" i="11"/>
  <c r="AD652" i="11"/>
  <c r="Y653" i="11"/>
  <c r="Z653" i="11"/>
  <c r="AA653" i="11"/>
  <c r="AB653" i="11"/>
  <c r="AC653" i="11"/>
  <c r="AD653" i="11"/>
  <c r="Y654" i="11"/>
  <c r="Z654" i="11"/>
  <c r="AA654" i="11"/>
  <c r="AB654" i="11"/>
  <c r="AC654" i="11"/>
  <c r="AD654" i="11"/>
  <c r="Y655" i="11"/>
  <c r="Z655" i="11"/>
  <c r="AA655" i="11"/>
  <c r="AB655" i="11"/>
  <c r="AC655" i="11"/>
  <c r="AD655" i="11"/>
  <c r="Y656" i="11"/>
  <c r="Z656" i="11"/>
  <c r="AA656" i="11"/>
  <c r="AB656" i="11"/>
  <c r="AC656" i="11"/>
  <c r="AD656" i="11"/>
  <c r="Y657" i="11"/>
  <c r="Z657" i="11"/>
  <c r="AA657" i="11"/>
  <c r="AB657" i="11"/>
  <c r="AC657" i="11"/>
  <c r="AD657" i="11"/>
  <c r="Y658" i="11"/>
  <c r="Z658" i="11"/>
  <c r="AA658" i="11"/>
  <c r="AB658" i="11"/>
  <c r="AC658" i="11"/>
  <c r="AD658" i="11"/>
  <c r="Y659" i="11"/>
  <c r="Z659" i="11"/>
  <c r="AA659" i="11"/>
  <c r="AB659" i="11"/>
  <c r="AC659" i="11"/>
  <c r="AD659" i="11"/>
  <c r="Y660" i="11"/>
  <c r="Z660" i="11"/>
  <c r="AA660" i="11"/>
  <c r="AB660" i="11"/>
  <c r="AC660" i="11"/>
  <c r="AD660" i="11"/>
  <c r="Y661" i="11"/>
  <c r="Z661" i="11"/>
  <c r="AA661" i="11"/>
  <c r="AB661" i="11"/>
  <c r="AC661" i="11"/>
  <c r="AD661" i="11"/>
  <c r="Y662" i="11"/>
  <c r="Z662" i="11"/>
  <c r="AA662" i="11"/>
  <c r="AB662" i="11"/>
  <c r="AC662" i="11"/>
  <c r="AD662" i="11"/>
  <c r="Y663" i="11"/>
  <c r="Z663" i="11"/>
  <c r="AA663" i="11"/>
  <c r="AB663" i="11"/>
  <c r="AC663" i="11"/>
  <c r="AD663" i="11"/>
  <c r="Y664" i="11"/>
  <c r="Z664" i="11"/>
  <c r="AA664" i="11"/>
  <c r="AB664" i="11"/>
  <c r="AC664" i="11"/>
  <c r="AD664" i="11"/>
  <c r="Y665" i="11"/>
  <c r="Z665" i="11"/>
  <c r="AA665" i="11"/>
  <c r="AB665" i="11"/>
  <c r="AC665" i="11"/>
  <c r="AD665" i="11"/>
  <c r="Y666" i="11"/>
  <c r="Z666" i="11"/>
  <c r="AA666" i="11"/>
  <c r="AB666" i="11"/>
  <c r="AC666" i="11"/>
  <c r="AD666" i="11"/>
  <c r="Y667" i="11"/>
  <c r="Z667" i="11"/>
  <c r="AA667" i="11"/>
  <c r="AB667" i="11"/>
  <c r="AC667" i="11"/>
  <c r="AD667" i="11"/>
  <c r="AD2" i="11"/>
  <c r="AC2" i="11"/>
  <c r="AB2" i="11"/>
  <c r="AA2" i="11"/>
  <c r="Z2" i="11"/>
  <c r="Y2" i="11"/>
  <c r="A622" i="11"/>
  <c r="C622" i="11" s="1"/>
  <c r="A622" i="13" s="1"/>
  <c r="D622" i="11"/>
  <c r="E622" i="11"/>
  <c r="F622" i="11"/>
  <c r="I622" i="11"/>
  <c r="J622" i="11"/>
  <c r="K622" i="11"/>
  <c r="L622" i="11"/>
  <c r="M622" i="11"/>
  <c r="N622" i="11"/>
  <c r="O622" i="11"/>
  <c r="P622" i="11"/>
  <c r="Q622" i="11"/>
  <c r="S622" i="11"/>
  <c r="T622" i="11"/>
  <c r="U622" i="11"/>
  <c r="V622" i="11"/>
  <c r="W622" i="11"/>
  <c r="X622" i="11"/>
  <c r="A623" i="11"/>
  <c r="C623" i="11" s="1"/>
  <c r="A623" i="13" s="1"/>
  <c r="D623" i="11"/>
  <c r="E623" i="11"/>
  <c r="G623" i="11" s="1"/>
  <c r="F623" i="11"/>
  <c r="I623" i="11"/>
  <c r="J623" i="11"/>
  <c r="K623" i="11"/>
  <c r="L623" i="11"/>
  <c r="M623" i="11"/>
  <c r="N623" i="11"/>
  <c r="O623" i="11"/>
  <c r="P623" i="11"/>
  <c r="Q623" i="11"/>
  <c r="R623" i="11"/>
  <c r="S623" i="11"/>
  <c r="T623" i="11"/>
  <c r="U623" i="11"/>
  <c r="V623" i="11"/>
  <c r="W623" i="11"/>
  <c r="X623" i="11"/>
  <c r="A624" i="11"/>
  <c r="C624" i="11" s="1"/>
  <c r="A624" i="13" s="1"/>
  <c r="D624" i="11"/>
  <c r="E624" i="11"/>
  <c r="F624" i="11"/>
  <c r="I624" i="11"/>
  <c r="J624" i="11"/>
  <c r="K624" i="11"/>
  <c r="L624" i="11"/>
  <c r="M624" i="11"/>
  <c r="N624" i="11"/>
  <c r="O624" i="11"/>
  <c r="P624" i="11"/>
  <c r="Q624" i="11"/>
  <c r="R624" i="11"/>
  <c r="S624" i="11"/>
  <c r="T624" i="11"/>
  <c r="U624" i="11"/>
  <c r="V624" i="11"/>
  <c r="W624" i="11"/>
  <c r="X624" i="11"/>
  <c r="A625" i="11"/>
  <c r="C625" i="11" s="1"/>
  <c r="A625" i="13" s="1"/>
  <c r="D625" i="11"/>
  <c r="E625" i="11"/>
  <c r="F625" i="11"/>
  <c r="I625" i="11"/>
  <c r="J625" i="11"/>
  <c r="K625" i="11"/>
  <c r="L625" i="11"/>
  <c r="M625" i="11"/>
  <c r="N625" i="11"/>
  <c r="O625" i="11"/>
  <c r="P625" i="11"/>
  <c r="Q625" i="11"/>
  <c r="S625" i="11"/>
  <c r="T625" i="11"/>
  <c r="U625" i="11"/>
  <c r="V625" i="11"/>
  <c r="W625" i="11"/>
  <c r="X625" i="11"/>
  <c r="A626" i="11"/>
  <c r="C626" i="11" s="1"/>
  <c r="A626" i="13" s="1"/>
  <c r="D626" i="11"/>
  <c r="E626" i="11"/>
  <c r="F626" i="11"/>
  <c r="I626" i="11"/>
  <c r="J626" i="11"/>
  <c r="K626" i="11"/>
  <c r="L626" i="11"/>
  <c r="M626" i="11"/>
  <c r="N626" i="11"/>
  <c r="O626" i="11"/>
  <c r="P626" i="11"/>
  <c r="Q626" i="11"/>
  <c r="S626" i="11"/>
  <c r="T626" i="11"/>
  <c r="U626" i="11"/>
  <c r="V626" i="11"/>
  <c r="W626" i="11"/>
  <c r="X626" i="11"/>
  <c r="A627" i="11"/>
  <c r="C627" i="11"/>
  <c r="A627" i="13" s="1"/>
  <c r="D627" i="11"/>
  <c r="E627" i="11"/>
  <c r="F627" i="11"/>
  <c r="I627" i="11"/>
  <c r="J627" i="11"/>
  <c r="K627" i="11"/>
  <c r="L627" i="11"/>
  <c r="M627" i="11"/>
  <c r="N627" i="11"/>
  <c r="O627" i="11"/>
  <c r="P627" i="11"/>
  <c r="Q627" i="11"/>
  <c r="R627" i="11"/>
  <c r="S627" i="11"/>
  <c r="T627" i="11"/>
  <c r="U627" i="11"/>
  <c r="V627" i="11"/>
  <c r="W627" i="11"/>
  <c r="X627" i="11"/>
  <c r="AE627" i="11"/>
  <c r="A628" i="11"/>
  <c r="C628" i="11" s="1"/>
  <c r="A628" i="13" s="1"/>
  <c r="D628" i="11"/>
  <c r="E628" i="11"/>
  <c r="F628" i="11"/>
  <c r="I628" i="11"/>
  <c r="J628" i="11"/>
  <c r="K628" i="11"/>
  <c r="L628" i="11"/>
  <c r="M628" i="11"/>
  <c r="N628" i="11"/>
  <c r="O628" i="11"/>
  <c r="P628" i="11"/>
  <c r="Q628" i="11"/>
  <c r="S628" i="11"/>
  <c r="T628" i="11"/>
  <c r="U628" i="11"/>
  <c r="V628" i="11"/>
  <c r="W628" i="11"/>
  <c r="X628" i="11"/>
  <c r="A629" i="11"/>
  <c r="C629" i="11" s="1"/>
  <c r="A629" i="13" s="1"/>
  <c r="D629" i="11"/>
  <c r="E629" i="11"/>
  <c r="F629" i="11"/>
  <c r="I629" i="11"/>
  <c r="J629" i="11"/>
  <c r="K629" i="11"/>
  <c r="L629" i="11"/>
  <c r="M629" i="11"/>
  <c r="N629" i="11"/>
  <c r="O629" i="11"/>
  <c r="P629" i="11"/>
  <c r="Q629" i="11"/>
  <c r="S629" i="11"/>
  <c r="T629" i="11"/>
  <c r="U629" i="11"/>
  <c r="V629" i="11"/>
  <c r="W629" i="11"/>
  <c r="X629" i="11"/>
  <c r="AF629" i="11"/>
  <c r="A630" i="11"/>
  <c r="C630" i="11" s="1"/>
  <c r="A630" i="13" s="1"/>
  <c r="D630" i="11"/>
  <c r="E630" i="11"/>
  <c r="F630" i="11"/>
  <c r="I630" i="11"/>
  <c r="J630" i="11"/>
  <c r="K630" i="11"/>
  <c r="L630" i="11"/>
  <c r="M630" i="11"/>
  <c r="N630" i="11"/>
  <c r="O630" i="11"/>
  <c r="P630" i="11"/>
  <c r="Q630" i="11"/>
  <c r="S630" i="11"/>
  <c r="T630" i="11"/>
  <c r="U630" i="11"/>
  <c r="V630" i="11"/>
  <c r="W630" i="11"/>
  <c r="X630" i="11"/>
  <c r="A631" i="11"/>
  <c r="C631" i="11" s="1"/>
  <c r="A631" i="13" s="1"/>
  <c r="D631" i="11"/>
  <c r="E631" i="11"/>
  <c r="AE631" i="11" s="1"/>
  <c r="F631" i="11"/>
  <c r="I631" i="11"/>
  <c r="J631" i="11"/>
  <c r="K631" i="11"/>
  <c r="L631" i="11"/>
  <c r="M631" i="11"/>
  <c r="N631" i="11"/>
  <c r="O631" i="11"/>
  <c r="P631" i="11"/>
  <c r="Q631" i="11"/>
  <c r="S631" i="11"/>
  <c r="T631" i="11"/>
  <c r="U631" i="11"/>
  <c r="V631" i="11"/>
  <c r="W631" i="11"/>
  <c r="X631" i="11"/>
  <c r="A632" i="11"/>
  <c r="C632" i="11"/>
  <c r="A632" i="13" s="1"/>
  <c r="D632" i="11"/>
  <c r="E632" i="11"/>
  <c r="F632" i="11"/>
  <c r="I632" i="11"/>
  <c r="J632" i="11"/>
  <c r="K632" i="11"/>
  <c r="L632" i="11"/>
  <c r="M632" i="11"/>
  <c r="N632" i="11"/>
  <c r="O632" i="11"/>
  <c r="P632" i="11"/>
  <c r="Q632" i="11"/>
  <c r="S632" i="11"/>
  <c r="T632" i="11"/>
  <c r="U632" i="11"/>
  <c r="V632" i="11"/>
  <c r="W632" i="11"/>
  <c r="X632" i="11"/>
  <c r="A633" i="11"/>
  <c r="C633" i="11" s="1"/>
  <c r="A633" i="13" s="1"/>
  <c r="D633" i="11"/>
  <c r="E633" i="11"/>
  <c r="F633" i="11"/>
  <c r="I633" i="11"/>
  <c r="J633" i="11"/>
  <c r="K633" i="11"/>
  <c r="L633" i="11"/>
  <c r="M633" i="11"/>
  <c r="N633" i="11"/>
  <c r="O633" i="11"/>
  <c r="P633" i="11"/>
  <c r="Q633" i="11"/>
  <c r="S633" i="11"/>
  <c r="T633" i="11"/>
  <c r="U633" i="11"/>
  <c r="V633" i="11"/>
  <c r="W633" i="11"/>
  <c r="X633" i="11"/>
  <c r="A634" i="11"/>
  <c r="C634" i="11" s="1"/>
  <c r="A634" i="13" s="1"/>
  <c r="D634" i="11"/>
  <c r="E634" i="11"/>
  <c r="R634" i="11" s="1"/>
  <c r="F634" i="11"/>
  <c r="I634" i="11"/>
  <c r="J634" i="11"/>
  <c r="K634" i="11"/>
  <c r="L634" i="11"/>
  <c r="M634" i="11"/>
  <c r="N634" i="11"/>
  <c r="O634" i="11"/>
  <c r="P634" i="11"/>
  <c r="Q634" i="11"/>
  <c r="S634" i="11"/>
  <c r="T634" i="11"/>
  <c r="U634" i="11"/>
  <c r="V634" i="11"/>
  <c r="W634" i="11"/>
  <c r="X634" i="11"/>
  <c r="A635" i="11"/>
  <c r="C635" i="11" s="1"/>
  <c r="A635" i="13" s="1"/>
  <c r="D635" i="11"/>
  <c r="E635" i="11"/>
  <c r="H635" i="11" s="1"/>
  <c r="F635" i="11"/>
  <c r="I635" i="11"/>
  <c r="J635" i="11"/>
  <c r="K635" i="11"/>
  <c r="L635" i="11"/>
  <c r="M635" i="11"/>
  <c r="N635" i="11"/>
  <c r="O635" i="11"/>
  <c r="P635" i="11"/>
  <c r="Q635" i="11"/>
  <c r="R635" i="11"/>
  <c r="S635" i="11"/>
  <c r="T635" i="11"/>
  <c r="U635" i="11"/>
  <c r="V635" i="11"/>
  <c r="W635" i="11"/>
  <c r="X635" i="11"/>
  <c r="AE635" i="11"/>
  <c r="A636" i="11"/>
  <c r="C636" i="11" s="1"/>
  <c r="A636" i="13" s="1"/>
  <c r="D636" i="11"/>
  <c r="E636" i="11"/>
  <c r="G636" i="11" s="1"/>
  <c r="F636" i="11"/>
  <c r="H636" i="11"/>
  <c r="I636" i="11"/>
  <c r="J636" i="11"/>
  <c r="K636" i="11"/>
  <c r="L636" i="11"/>
  <c r="M636" i="11"/>
  <c r="N636" i="11"/>
  <c r="O636" i="11"/>
  <c r="P636" i="11"/>
  <c r="Q636" i="11"/>
  <c r="R636" i="11"/>
  <c r="S636" i="11"/>
  <c r="T636" i="11"/>
  <c r="U636" i="11"/>
  <c r="V636" i="11"/>
  <c r="W636" i="11"/>
  <c r="X636" i="11"/>
  <c r="AE636" i="11"/>
  <c r="AF636" i="11"/>
  <c r="A637" i="11"/>
  <c r="C637" i="11"/>
  <c r="A637" i="13" s="1"/>
  <c r="D637" i="11"/>
  <c r="E637" i="11"/>
  <c r="F637" i="11"/>
  <c r="I637" i="11"/>
  <c r="J637" i="11"/>
  <c r="K637" i="11"/>
  <c r="L637" i="11"/>
  <c r="M637" i="11"/>
  <c r="N637" i="11"/>
  <c r="O637" i="11"/>
  <c r="P637" i="11"/>
  <c r="Q637" i="11"/>
  <c r="S637" i="11"/>
  <c r="T637" i="11"/>
  <c r="U637" i="11"/>
  <c r="V637" i="11"/>
  <c r="W637" i="11"/>
  <c r="X637" i="11"/>
  <c r="A638" i="11"/>
  <c r="C638" i="11" s="1"/>
  <c r="A638" i="13" s="1"/>
  <c r="D638" i="11"/>
  <c r="E638" i="11"/>
  <c r="R638" i="11" s="1"/>
  <c r="F638" i="11"/>
  <c r="I638" i="11"/>
  <c r="J638" i="11"/>
  <c r="K638" i="11"/>
  <c r="L638" i="11"/>
  <c r="M638" i="11"/>
  <c r="N638" i="11"/>
  <c r="O638" i="11"/>
  <c r="P638" i="11"/>
  <c r="Q638" i="11"/>
  <c r="S638" i="11"/>
  <c r="T638" i="11"/>
  <c r="U638" i="11"/>
  <c r="V638" i="11"/>
  <c r="W638" i="11"/>
  <c r="X638" i="11"/>
  <c r="A639" i="11"/>
  <c r="C639" i="11" s="1"/>
  <c r="A639" i="13" s="1"/>
  <c r="D639" i="11"/>
  <c r="E639" i="11"/>
  <c r="H639" i="11" s="1"/>
  <c r="F639" i="11"/>
  <c r="I639" i="11"/>
  <c r="J639" i="11"/>
  <c r="K639" i="11"/>
  <c r="L639" i="11"/>
  <c r="M639" i="11"/>
  <c r="N639" i="11"/>
  <c r="O639" i="11"/>
  <c r="P639" i="11"/>
  <c r="Q639" i="11"/>
  <c r="R639" i="11"/>
  <c r="S639" i="11"/>
  <c r="T639" i="11"/>
  <c r="U639" i="11"/>
  <c r="V639" i="11"/>
  <c r="W639" i="11"/>
  <c r="X639" i="11"/>
  <c r="AE639" i="11"/>
  <c r="A640" i="11"/>
  <c r="C640" i="11" s="1"/>
  <c r="A640" i="13" s="1"/>
  <c r="D640" i="11"/>
  <c r="E640" i="11"/>
  <c r="G640" i="11" s="1"/>
  <c r="F640" i="11"/>
  <c r="H640" i="11"/>
  <c r="I640" i="11"/>
  <c r="J640" i="11"/>
  <c r="K640" i="11"/>
  <c r="L640" i="11"/>
  <c r="M640" i="11"/>
  <c r="N640" i="11"/>
  <c r="O640" i="11"/>
  <c r="P640" i="11"/>
  <c r="Q640" i="11"/>
  <c r="R640" i="11"/>
  <c r="S640" i="11"/>
  <c r="T640" i="11"/>
  <c r="U640" i="11"/>
  <c r="V640" i="11"/>
  <c r="W640" i="11"/>
  <c r="X640" i="11"/>
  <c r="AF640" i="11"/>
  <c r="A641" i="11"/>
  <c r="C641" i="11"/>
  <c r="A641" i="13" s="1"/>
  <c r="D641" i="11"/>
  <c r="E641" i="11"/>
  <c r="AF641" i="11" s="1"/>
  <c r="F641" i="11"/>
  <c r="H641" i="11"/>
  <c r="I641" i="11"/>
  <c r="J641" i="11"/>
  <c r="K641" i="11"/>
  <c r="L641" i="11"/>
  <c r="M641" i="11"/>
  <c r="N641" i="11"/>
  <c r="O641" i="11"/>
  <c r="P641" i="11"/>
  <c r="Q641" i="11"/>
  <c r="S641" i="11"/>
  <c r="T641" i="11"/>
  <c r="U641" i="11"/>
  <c r="V641" i="11"/>
  <c r="W641" i="11"/>
  <c r="X641" i="11"/>
  <c r="A642" i="11"/>
  <c r="C642" i="11" s="1"/>
  <c r="A642" i="13" s="1"/>
  <c r="D642" i="11"/>
  <c r="E642" i="11"/>
  <c r="F642" i="11"/>
  <c r="I642" i="11"/>
  <c r="J642" i="11"/>
  <c r="K642" i="11"/>
  <c r="L642" i="11"/>
  <c r="M642" i="11"/>
  <c r="N642" i="11"/>
  <c r="O642" i="11"/>
  <c r="P642" i="11"/>
  <c r="Q642" i="11"/>
  <c r="S642" i="11"/>
  <c r="T642" i="11"/>
  <c r="U642" i="11"/>
  <c r="V642" i="11"/>
  <c r="W642" i="11"/>
  <c r="X642" i="11"/>
  <c r="A643" i="11"/>
  <c r="C643" i="11"/>
  <c r="A643" i="13" s="1"/>
  <c r="D643" i="11"/>
  <c r="E643" i="11"/>
  <c r="AE643" i="11" s="1"/>
  <c r="F643" i="11"/>
  <c r="I643" i="11"/>
  <c r="J643" i="11"/>
  <c r="K643" i="11"/>
  <c r="L643" i="11"/>
  <c r="M643" i="11"/>
  <c r="N643" i="11"/>
  <c r="O643" i="11"/>
  <c r="P643" i="11"/>
  <c r="Q643" i="11"/>
  <c r="S643" i="11"/>
  <c r="T643" i="11"/>
  <c r="U643" i="11"/>
  <c r="V643" i="11"/>
  <c r="W643" i="11"/>
  <c r="X643" i="11"/>
  <c r="A644" i="11"/>
  <c r="C644" i="11" s="1"/>
  <c r="A644" i="13" s="1"/>
  <c r="D644" i="11"/>
  <c r="E644" i="11"/>
  <c r="F644" i="11"/>
  <c r="I644" i="11"/>
  <c r="J644" i="11"/>
  <c r="K644" i="11"/>
  <c r="L644" i="11"/>
  <c r="M644" i="11"/>
  <c r="N644" i="11"/>
  <c r="O644" i="11"/>
  <c r="P644" i="11"/>
  <c r="Q644" i="11"/>
  <c r="S644" i="11"/>
  <c r="T644" i="11"/>
  <c r="U644" i="11"/>
  <c r="V644" i="11"/>
  <c r="W644" i="11"/>
  <c r="X644" i="11"/>
  <c r="A645" i="11"/>
  <c r="C645" i="11" s="1"/>
  <c r="A645" i="13" s="1"/>
  <c r="D645" i="11"/>
  <c r="E645" i="11"/>
  <c r="F645" i="11"/>
  <c r="I645" i="11"/>
  <c r="J645" i="11"/>
  <c r="K645" i="11"/>
  <c r="L645" i="11"/>
  <c r="M645" i="11"/>
  <c r="N645" i="11"/>
  <c r="O645" i="11"/>
  <c r="P645" i="11"/>
  <c r="Q645" i="11"/>
  <c r="S645" i="11"/>
  <c r="T645" i="11"/>
  <c r="U645" i="11"/>
  <c r="V645" i="11"/>
  <c r="W645" i="11"/>
  <c r="X645" i="11"/>
  <c r="A646" i="11"/>
  <c r="C646" i="11" s="1"/>
  <c r="A646" i="13" s="1"/>
  <c r="D646" i="11"/>
  <c r="E646" i="11"/>
  <c r="F646" i="11"/>
  <c r="I646" i="11"/>
  <c r="J646" i="11"/>
  <c r="K646" i="11"/>
  <c r="L646" i="11"/>
  <c r="M646" i="11"/>
  <c r="N646" i="11"/>
  <c r="O646" i="11"/>
  <c r="P646" i="11"/>
  <c r="Q646" i="11"/>
  <c r="S646" i="11"/>
  <c r="T646" i="11"/>
  <c r="U646" i="11"/>
  <c r="V646" i="11"/>
  <c r="W646" i="11"/>
  <c r="X646" i="11"/>
  <c r="A647" i="11"/>
  <c r="C647" i="11"/>
  <c r="A647" i="13" s="1"/>
  <c r="D647" i="11"/>
  <c r="E647" i="11"/>
  <c r="AE647" i="11" s="1"/>
  <c r="F647" i="11"/>
  <c r="I647" i="11"/>
  <c r="J647" i="11"/>
  <c r="K647" i="11"/>
  <c r="L647" i="11"/>
  <c r="M647" i="11"/>
  <c r="N647" i="11"/>
  <c r="O647" i="11"/>
  <c r="P647" i="11"/>
  <c r="Q647" i="11"/>
  <c r="S647" i="11"/>
  <c r="T647" i="11"/>
  <c r="U647" i="11"/>
  <c r="V647" i="11"/>
  <c r="W647" i="11"/>
  <c r="X647" i="11"/>
  <c r="A648" i="11"/>
  <c r="C648" i="11" s="1"/>
  <c r="A648" i="13" s="1"/>
  <c r="D648" i="11"/>
  <c r="E648" i="11"/>
  <c r="F648" i="11"/>
  <c r="I648" i="11"/>
  <c r="J648" i="11"/>
  <c r="K648" i="11"/>
  <c r="L648" i="11"/>
  <c r="M648" i="11"/>
  <c r="N648" i="11"/>
  <c r="O648" i="11"/>
  <c r="P648" i="11"/>
  <c r="Q648" i="11"/>
  <c r="S648" i="11"/>
  <c r="T648" i="11"/>
  <c r="U648" i="11"/>
  <c r="V648" i="11"/>
  <c r="W648" i="11"/>
  <c r="X648" i="11"/>
  <c r="A649" i="11"/>
  <c r="C649" i="11" s="1"/>
  <c r="A649" i="13" s="1"/>
  <c r="D649" i="11"/>
  <c r="E649" i="11"/>
  <c r="F649" i="11"/>
  <c r="I649" i="11"/>
  <c r="J649" i="11"/>
  <c r="K649" i="11"/>
  <c r="L649" i="11"/>
  <c r="M649" i="11"/>
  <c r="N649" i="11"/>
  <c r="O649" i="11"/>
  <c r="P649" i="11"/>
  <c r="Q649" i="11"/>
  <c r="S649" i="11"/>
  <c r="T649" i="11"/>
  <c r="U649" i="11"/>
  <c r="V649" i="11"/>
  <c r="W649" i="11"/>
  <c r="X649" i="11"/>
  <c r="A650" i="11"/>
  <c r="C650" i="11" s="1"/>
  <c r="A650" i="13" s="1"/>
  <c r="D650" i="11"/>
  <c r="E650" i="11"/>
  <c r="R650" i="11" s="1"/>
  <c r="F650" i="11"/>
  <c r="I650" i="11"/>
  <c r="J650" i="11"/>
  <c r="K650" i="11"/>
  <c r="L650" i="11"/>
  <c r="M650" i="11"/>
  <c r="N650" i="11"/>
  <c r="O650" i="11"/>
  <c r="P650" i="11"/>
  <c r="Q650" i="11"/>
  <c r="S650" i="11"/>
  <c r="T650" i="11"/>
  <c r="U650" i="11"/>
  <c r="V650" i="11"/>
  <c r="W650" i="11"/>
  <c r="X650" i="11"/>
  <c r="A651" i="11"/>
  <c r="C651" i="11" s="1"/>
  <c r="A651" i="13" s="1"/>
  <c r="D651" i="11"/>
  <c r="E651" i="11"/>
  <c r="H651" i="11" s="1"/>
  <c r="F651" i="11"/>
  <c r="I651" i="11"/>
  <c r="J651" i="11"/>
  <c r="K651" i="11"/>
  <c r="L651" i="11"/>
  <c r="M651" i="11"/>
  <c r="N651" i="11"/>
  <c r="O651" i="11"/>
  <c r="P651" i="11"/>
  <c r="Q651" i="11"/>
  <c r="R651" i="11"/>
  <c r="S651" i="11"/>
  <c r="T651" i="11"/>
  <c r="U651" i="11"/>
  <c r="V651" i="11"/>
  <c r="W651" i="11"/>
  <c r="X651" i="11"/>
  <c r="AE651" i="11"/>
  <c r="A652" i="11"/>
  <c r="C652" i="11" s="1"/>
  <c r="A652" i="13" s="1"/>
  <c r="D652" i="11"/>
  <c r="E652" i="11"/>
  <c r="G652" i="11" s="1"/>
  <c r="F652" i="11"/>
  <c r="H652" i="11"/>
  <c r="I652" i="11"/>
  <c r="J652" i="11"/>
  <c r="K652" i="11"/>
  <c r="L652" i="11"/>
  <c r="M652" i="11"/>
  <c r="N652" i="11"/>
  <c r="O652" i="11"/>
  <c r="P652" i="11"/>
  <c r="Q652" i="11"/>
  <c r="R652" i="11"/>
  <c r="S652" i="11"/>
  <c r="T652" i="11"/>
  <c r="U652" i="11"/>
  <c r="V652" i="11"/>
  <c r="W652" i="11"/>
  <c r="X652" i="11"/>
  <c r="AE652" i="11"/>
  <c r="AF652" i="11"/>
  <c r="A653" i="11"/>
  <c r="C653" i="11" s="1"/>
  <c r="A653" i="13" s="1"/>
  <c r="D653" i="11"/>
  <c r="E653" i="11"/>
  <c r="F653" i="11"/>
  <c r="I653" i="11"/>
  <c r="J653" i="11"/>
  <c r="K653" i="11"/>
  <c r="L653" i="11"/>
  <c r="M653" i="11"/>
  <c r="N653" i="11"/>
  <c r="O653" i="11"/>
  <c r="P653" i="11"/>
  <c r="Q653" i="11"/>
  <c r="S653" i="11"/>
  <c r="T653" i="11"/>
  <c r="U653" i="11"/>
  <c r="V653" i="11"/>
  <c r="W653" i="11"/>
  <c r="X653" i="11"/>
  <c r="A654" i="11"/>
  <c r="C654" i="11" s="1"/>
  <c r="A654" i="13" s="1"/>
  <c r="D654" i="11"/>
  <c r="E654" i="11"/>
  <c r="R654" i="11" s="1"/>
  <c r="F654" i="11"/>
  <c r="I654" i="11"/>
  <c r="J654" i="11"/>
  <c r="K654" i="11"/>
  <c r="L654" i="11"/>
  <c r="M654" i="11"/>
  <c r="N654" i="11"/>
  <c r="O654" i="11"/>
  <c r="P654" i="11"/>
  <c r="Q654" i="11"/>
  <c r="S654" i="11"/>
  <c r="T654" i="11"/>
  <c r="U654" i="11"/>
  <c r="V654" i="11"/>
  <c r="W654" i="11"/>
  <c r="X654" i="11"/>
  <c r="A655" i="11"/>
  <c r="C655" i="11" s="1"/>
  <c r="A655" i="13" s="1"/>
  <c r="D655" i="11"/>
  <c r="E655" i="11"/>
  <c r="H655" i="11" s="1"/>
  <c r="F655" i="11"/>
  <c r="I655" i="11"/>
  <c r="J655" i="11"/>
  <c r="K655" i="11"/>
  <c r="L655" i="11"/>
  <c r="M655" i="11"/>
  <c r="N655" i="11"/>
  <c r="O655" i="11"/>
  <c r="P655" i="11"/>
  <c r="Q655" i="11"/>
  <c r="R655" i="11"/>
  <c r="S655" i="11"/>
  <c r="T655" i="11"/>
  <c r="U655" i="11"/>
  <c r="V655" i="11"/>
  <c r="W655" i="11"/>
  <c r="X655" i="11"/>
  <c r="AE655" i="11"/>
  <c r="A656" i="11"/>
  <c r="C656" i="11" s="1"/>
  <c r="A656" i="13" s="1"/>
  <c r="D656" i="11"/>
  <c r="E656" i="11"/>
  <c r="G656" i="11" s="1"/>
  <c r="F656" i="11"/>
  <c r="I656" i="11"/>
  <c r="J656" i="11"/>
  <c r="K656" i="11"/>
  <c r="L656" i="11"/>
  <c r="M656" i="11"/>
  <c r="N656" i="11"/>
  <c r="O656" i="11"/>
  <c r="P656" i="11"/>
  <c r="Q656" i="11"/>
  <c r="R656" i="11"/>
  <c r="S656" i="11"/>
  <c r="T656" i="11"/>
  <c r="U656" i="11"/>
  <c r="V656" i="11"/>
  <c r="W656" i="11"/>
  <c r="X656" i="11"/>
  <c r="A657" i="11"/>
  <c r="C657" i="11"/>
  <c r="A657" i="13" s="1"/>
  <c r="D657" i="11"/>
  <c r="E657" i="11"/>
  <c r="AF657" i="11" s="1"/>
  <c r="F657" i="11"/>
  <c r="H657" i="11"/>
  <c r="I657" i="11"/>
  <c r="J657" i="11"/>
  <c r="K657" i="11"/>
  <c r="L657" i="11"/>
  <c r="M657" i="11"/>
  <c r="N657" i="11"/>
  <c r="O657" i="11"/>
  <c r="P657" i="11"/>
  <c r="Q657" i="11"/>
  <c r="S657" i="11"/>
  <c r="T657" i="11"/>
  <c r="U657" i="11"/>
  <c r="V657" i="11"/>
  <c r="W657" i="11"/>
  <c r="X657" i="11"/>
  <c r="A658" i="11"/>
  <c r="C658" i="11" s="1"/>
  <c r="A658" i="13" s="1"/>
  <c r="D658" i="11"/>
  <c r="E658" i="11"/>
  <c r="F658" i="11"/>
  <c r="I658" i="11"/>
  <c r="J658" i="11"/>
  <c r="K658" i="11"/>
  <c r="L658" i="11"/>
  <c r="M658" i="11"/>
  <c r="N658" i="11"/>
  <c r="O658" i="11"/>
  <c r="P658" i="11"/>
  <c r="Q658" i="11"/>
  <c r="S658" i="11"/>
  <c r="T658" i="11"/>
  <c r="U658" i="11"/>
  <c r="V658" i="11"/>
  <c r="W658" i="11"/>
  <c r="X658" i="11"/>
  <c r="A659" i="11"/>
  <c r="C659" i="11" s="1"/>
  <c r="A659" i="13" s="1"/>
  <c r="D659" i="11"/>
  <c r="E659" i="11"/>
  <c r="G659" i="11" s="1"/>
  <c r="F659" i="11"/>
  <c r="I659" i="11"/>
  <c r="J659" i="11"/>
  <c r="K659" i="11"/>
  <c r="L659" i="11"/>
  <c r="M659" i="11"/>
  <c r="N659" i="11"/>
  <c r="O659" i="11"/>
  <c r="P659" i="11"/>
  <c r="Q659" i="11"/>
  <c r="R659" i="11"/>
  <c r="S659" i="11"/>
  <c r="T659" i="11"/>
  <c r="U659" i="11"/>
  <c r="V659" i="11"/>
  <c r="W659" i="11"/>
  <c r="X659" i="11"/>
  <c r="A660" i="11"/>
  <c r="C660" i="11" s="1"/>
  <c r="A660" i="13" s="1"/>
  <c r="D660" i="11"/>
  <c r="E660" i="11"/>
  <c r="F660" i="11"/>
  <c r="G660" i="11"/>
  <c r="H660" i="11"/>
  <c r="I660" i="11"/>
  <c r="J660" i="11"/>
  <c r="K660" i="11"/>
  <c r="L660" i="11"/>
  <c r="M660" i="11"/>
  <c r="N660" i="11"/>
  <c r="O660" i="11"/>
  <c r="P660" i="11"/>
  <c r="Q660" i="11"/>
  <c r="R660" i="11"/>
  <c r="S660" i="11"/>
  <c r="T660" i="11"/>
  <c r="U660" i="11"/>
  <c r="V660" i="11"/>
  <c r="W660" i="11"/>
  <c r="X660" i="11"/>
  <c r="AE660" i="11"/>
  <c r="AF660" i="11"/>
  <c r="A661" i="11"/>
  <c r="C661" i="11"/>
  <c r="A661" i="13" s="1"/>
  <c r="D661" i="11"/>
  <c r="E661" i="11"/>
  <c r="AE661" i="11" s="1"/>
  <c r="F661" i="11"/>
  <c r="I661" i="11"/>
  <c r="J661" i="11"/>
  <c r="K661" i="11"/>
  <c r="L661" i="11"/>
  <c r="M661" i="11"/>
  <c r="N661" i="11"/>
  <c r="O661" i="11"/>
  <c r="P661" i="11"/>
  <c r="Q661" i="11"/>
  <c r="S661" i="11"/>
  <c r="T661" i="11"/>
  <c r="U661" i="11"/>
  <c r="V661" i="11"/>
  <c r="W661" i="11"/>
  <c r="X661" i="11"/>
  <c r="A662" i="11"/>
  <c r="C662" i="11" s="1"/>
  <c r="A662" i="13" s="1"/>
  <c r="D662" i="11"/>
  <c r="E662" i="11"/>
  <c r="F662" i="11"/>
  <c r="I662" i="11"/>
  <c r="J662" i="11"/>
  <c r="K662" i="11"/>
  <c r="L662" i="11"/>
  <c r="M662" i="11"/>
  <c r="N662" i="11"/>
  <c r="O662" i="11"/>
  <c r="P662" i="11"/>
  <c r="Q662" i="11"/>
  <c r="R662" i="11"/>
  <c r="S662" i="11"/>
  <c r="T662" i="11"/>
  <c r="U662" i="11"/>
  <c r="V662" i="11"/>
  <c r="W662" i="11"/>
  <c r="X662" i="11"/>
  <c r="AF662" i="11"/>
  <c r="A663" i="11"/>
  <c r="C663" i="11" s="1"/>
  <c r="A663" i="13" s="1"/>
  <c r="D663" i="11"/>
  <c r="E663" i="11"/>
  <c r="G663" i="11" s="1"/>
  <c r="F663" i="11"/>
  <c r="I663" i="11"/>
  <c r="J663" i="11"/>
  <c r="K663" i="11"/>
  <c r="L663" i="11"/>
  <c r="M663" i="11"/>
  <c r="N663" i="11"/>
  <c r="O663" i="11"/>
  <c r="P663" i="11"/>
  <c r="Q663" i="11"/>
  <c r="S663" i="11"/>
  <c r="T663" i="11"/>
  <c r="U663" i="11"/>
  <c r="V663" i="11"/>
  <c r="W663" i="11"/>
  <c r="X663" i="11"/>
  <c r="A664" i="11"/>
  <c r="C664" i="11"/>
  <c r="A664" i="13" s="1"/>
  <c r="D664" i="11"/>
  <c r="E664" i="11"/>
  <c r="F664" i="11"/>
  <c r="I664" i="11"/>
  <c r="J664" i="11"/>
  <c r="K664" i="11"/>
  <c r="L664" i="11"/>
  <c r="M664" i="11"/>
  <c r="N664" i="11"/>
  <c r="O664" i="11"/>
  <c r="P664" i="11"/>
  <c r="Q664" i="11"/>
  <c r="S664" i="11"/>
  <c r="T664" i="11"/>
  <c r="U664" i="11"/>
  <c r="V664" i="11"/>
  <c r="W664" i="11"/>
  <c r="X664" i="11"/>
  <c r="A665" i="11"/>
  <c r="C665" i="11" s="1"/>
  <c r="A665" i="13" s="1"/>
  <c r="D665" i="11"/>
  <c r="E665" i="11"/>
  <c r="R665" i="11" s="1"/>
  <c r="F665" i="11"/>
  <c r="I665" i="11"/>
  <c r="J665" i="11"/>
  <c r="K665" i="11"/>
  <c r="L665" i="11"/>
  <c r="M665" i="11"/>
  <c r="N665" i="11"/>
  <c r="O665" i="11"/>
  <c r="P665" i="11"/>
  <c r="Q665" i="11"/>
  <c r="S665" i="11"/>
  <c r="T665" i="11"/>
  <c r="U665" i="11"/>
  <c r="V665" i="11"/>
  <c r="W665" i="11"/>
  <c r="X665" i="11"/>
  <c r="A666" i="11"/>
  <c r="C666" i="11" s="1"/>
  <c r="A666" i="13" s="1"/>
  <c r="D666" i="11"/>
  <c r="E666" i="11"/>
  <c r="G666" i="11" s="1"/>
  <c r="F666" i="11"/>
  <c r="I666" i="11"/>
  <c r="J666" i="11"/>
  <c r="K666" i="11"/>
  <c r="L666" i="11"/>
  <c r="M666" i="11"/>
  <c r="N666" i="11"/>
  <c r="O666" i="11"/>
  <c r="P666" i="11"/>
  <c r="Q666" i="11"/>
  <c r="S666" i="11"/>
  <c r="T666" i="11"/>
  <c r="U666" i="11"/>
  <c r="V666" i="11"/>
  <c r="W666" i="11"/>
  <c r="X666" i="11"/>
  <c r="A667" i="11"/>
  <c r="C667" i="11" s="1"/>
  <c r="A667" i="13" s="1"/>
  <c r="D667" i="11"/>
  <c r="E667" i="11"/>
  <c r="F667" i="11"/>
  <c r="I667" i="11"/>
  <c r="J667" i="11"/>
  <c r="K667" i="11"/>
  <c r="L667" i="11"/>
  <c r="M667" i="11"/>
  <c r="N667" i="11"/>
  <c r="O667" i="11"/>
  <c r="P667" i="11"/>
  <c r="Q667" i="11"/>
  <c r="S667" i="11"/>
  <c r="T667" i="11"/>
  <c r="U667" i="11"/>
  <c r="V667" i="11"/>
  <c r="W667" i="11"/>
  <c r="X667" i="11"/>
  <c r="A29" i="20" l="1"/>
  <c r="A29" i="19"/>
  <c r="AE659" i="11"/>
  <c r="G655" i="11"/>
  <c r="AF645" i="11"/>
  <c r="R631" i="11"/>
  <c r="AF625" i="11"/>
  <c r="AF661" i="11"/>
  <c r="AF656" i="11"/>
  <c r="H656" i="11"/>
  <c r="G639" i="11"/>
  <c r="H625" i="11"/>
  <c r="AE663" i="11"/>
  <c r="AE656" i="11"/>
  <c r="R647" i="11"/>
  <c r="AE640" i="11"/>
  <c r="G635" i="11"/>
  <c r="R644" i="11"/>
  <c r="G644" i="11"/>
  <c r="AE644" i="11"/>
  <c r="H644" i="11"/>
  <c r="AF644" i="11"/>
  <c r="R658" i="11"/>
  <c r="AF658" i="11"/>
  <c r="H643" i="11"/>
  <c r="G643" i="11"/>
  <c r="R643" i="11"/>
  <c r="H667" i="11"/>
  <c r="G667" i="11"/>
  <c r="R667" i="11"/>
  <c r="AE667" i="11"/>
  <c r="R648" i="11"/>
  <c r="G648" i="11"/>
  <c r="AE648" i="11"/>
  <c r="H648" i="11"/>
  <c r="AF648" i="11"/>
  <c r="R632" i="11"/>
  <c r="G632" i="11"/>
  <c r="AE632" i="11"/>
  <c r="H632" i="11"/>
  <c r="AF632" i="11"/>
  <c r="H627" i="11"/>
  <c r="G627" i="11"/>
  <c r="H624" i="11"/>
  <c r="AE624" i="11"/>
  <c r="G624" i="11"/>
  <c r="AF624" i="11"/>
  <c r="R664" i="11"/>
  <c r="G664" i="11"/>
  <c r="AE664" i="11"/>
  <c r="H664" i="11"/>
  <c r="AF664" i="11"/>
  <c r="H647" i="11"/>
  <c r="G647" i="11"/>
  <c r="H631" i="11"/>
  <c r="G631" i="11"/>
  <c r="R628" i="11"/>
  <c r="G628" i="11"/>
  <c r="AE628" i="11"/>
  <c r="H628" i="11"/>
  <c r="AF628" i="11"/>
  <c r="R666" i="11"/>
  <c r="R663" i="11"/>
  <c r="G651" i="11"/>
  <c r="H645" i="11"/>
  <c r="R649" i="11"/>
  <c r="G649" i="11"/>
  <c r="AE649" i="11"/>
  <c r="R633" i="11"/>
  <c r="G633" i="11"/>
  <c r="AE633" i="11"/>
  <c r="G626" i="11"/>
  <c r="AE626" i="11"/>
  <c r="H626" i="11"/>
  <c r="AF626" i="11"/>
  <c r="AF665" i="11"/>
  <c r="H665" i="11"/>
  <c r="G662" i="11"/>
  <c r="AE662" i="11"/>
  <c r="R661" i="11"/>
  <c r="R653" i="11"/>
  <c r="G653" i="11"/>
  <c r="AE653" i="11"/>
  <c r="AF649" i="11"/>
  <c r="G646" i="11"/>
  <c r="AE646" i="11"/>
  <c r="H646" i="11"/>
  <c r="AF646" i="11"/>
  <c r="R642" i="11"/>
  <c r="R637" i="11"/>
  <c r="G637" i="11"/>
  <c r="AE637" i="11"/>
  <c r="AF633" i="11"/>
  <c r="G630" i="11"/>
  <c r="AE630" i="11"/>
  <c r="H630" i="11"/>
  <c r="AF630" i="11"/>
  <c r="H629" i="11"/>
  <c r="R626" i="11"/>
  <c r="R622" i="11"/>
  <c r="G622" i="11"/>
  <c r="AE622" i="11"/>
  <c r="H622" i="11"/>
  <c r="AF622" i="11"/>
  <c r="G658" i="11"/>
  <c r="AE658" i="11"/>
  <c r="H658" i="11"/>
  <c r="AF666" i="11"/>
  <c r="H666" i="11"/>
  <c r="AE665" i="11"/>
  <c r="G665" i="11"/>
  <c r="H661" i="11"/>
  <c r="R657" i="11"/>
  <c r="G657" i="11"/>
  <c r="AE657" i="11"/>
  <c r="AF653" i="11"/>
  <c r="G650" i="11"/>
  <c r="AE650" i="11"/>
  <c r="H650" i="11"/>
  <c r="AF650" i="11"/>
  <c r="H649" i="11"/>
  <c r="R646" i="11"/>
  <c r="R641" i="11"/>
  <c r="G641" i="11"/>
  <c r="AE641" i="11"/>
  <c r="AF637" i="11"/>
  <c r="G634" i="11"/>
  <c r="AE634" i="11"/>
  <c r="H634" i="11"/>
  <c r="AF634" i="11"/>
  <c r="H633" i="11"/>
  <c r="R630" i="11"/>
  <c r="R625" i="11"/>
  <c r="G625" i="11"/>
  <c r="AE625" i="11"/>
  <c r="H663" i="11"/>
  <c r="H659" i="11"/>
  <c r="AF659" i="11"/>
  <c r="G642" i="11"/>
  <c r="AE642" i="11"/>
  <c r="H642" i="11"/>
  <c r="AF642" i="11"/>
  <c r="AF667" i="11"/>
  <c r="AE666" i="11"/>
  <c r="AF663" i="11"/>
  <c r="H662" i="11"/>
  <c r="G661" i="11"/>
  <c r="G654" i="11"/>
  <c r="AE654" i="11"/>
  <c r="H654" i="11"/>
  <c r="AF654" i="11"/>
  <c r="H653" i="11"/>
  <c r="R645" i="11"/>
  <c r="G645" i="11"/>
  <c r="AE645" i="11"/>
  <c r="G638" i="11"/>
  <c r="AE638" i="11"/>
  <c r="H638" i="11"/>
  <c r="AF638" i="11"/>
  <c r="H637" i="11"/>
  <c r="R629" i="11"/>
  <c r="G629" i="11"/>
  <c r="AE629" i="11"/>
  <c r="AF655" i="11"/>
  <c r="AF651" i="11"/>
  <c r="AF647" i="11"/>
  <c r="AF643" i="11"/>
  <c r="AF639" i="11"/>
  <c r="AF635" i="11"/>
  <c r="AF631" i="11"/>
  <c r="AF627" i="11"/>
  <c r="AF623" i="11"/>
  <c r="H623" i="11"/>
  <c r="AE623" i="11"/>
  <c r="A599" i="11"/>
  <c r="C599" i="11" s="1"/>
  <c r="A599" i="13" s="1"/>
  <c r="D599" i="11"/>
  <c r="E599" i="11"/>
  <c r="R599" i="11" s="1"/>
  <c r="F599" i="11"/>
  <c r="I599" i="11"/>
  <c r="J599" i="11"/>
  <c r="K599" i="11"/>
  <c r="L599" i="11"/>
  <c r="M599" i="11"/>
  <c r="N599" i="11"/>
  <c r="O599" i="11"/>
  <c r="P599" i="11"/>
  <c r="Q599" i="11"/>
  <c r="S599" i="11"/>
  <c r="T599" i="11"/>
  <c r="U599" i="11"/>
  <c r="V599" i="11"/>
  <c r="W599" i="11"/>
  <c r="X599" i="11"/>
  <c r="A600" i="11"/>
  <c r="C600" i="11" s="1"/>
  <c r="A600" i="13" s="1"/>
  <c r="D600" i="11"/>
  <c r="E600" i="11"/>
  <c r="F600" i="11"/>
  <c r="I600" i="11"/>
  <c r="J600" i="11"/>
  <c r="K600" i="11"/>
  <c r="L600" i="11"/>
  <c r="M600" i="11"/>
  <c r="N600" i="11"/>
  <c r="O600" i="11"/>
  <c r="P600" i="11"/>
  <c r="Q600" i="11"/>
  <c r="S600" i="11"/>
  <c r="T600" i="11"/>
  <c r="U600" i="11"/>
  <c r="V600" i="11"/>
  <c r="W600" i="11"/>
  <c r="X600" i="11"/>
  <c r="A601" i="11"/>
  <c r="C601" i="11" s="1"/>
  <c r="A601" i="13" s="1"/>
  <c r="D601" i="11"/>
  <c r="E601" i="11"/>
  <c r="H601" i="11" s="1"/>
  <c r="F601" i="11"/>
  <c r="I601" i="11"/>
  <c r="J601" i="11"/>
  <c r="K601" i="11"/>
  <c r="L601" i="11"/>
  <c r="M601" i="11"/>
  <c r="N601" i="11"/>
  <c r="O601" i="11"/>
  <c r="P601" i="11"/>
  <c r="Q601" i="11"/>
  <c r="S601" i="11"/>
  <c r="T601" i="11"/>
  <c r="U601" i="11"/>
  <c r="V601" i="11"/>
  <c r="W601" i="11"/>
  <c r="X601" i="11"/>
  <c r="A602" i="11"/>
  <c r="C602" i="11" s="1"/>
  <c r="A602" i="13" s="1"/>
  <c r="D602" i="11"/>
  <c r="E602" i="11"/>
  <c r="R602" i="11" s="1"/>
  <c r="F602" i="11"/>
  <c r="I602" i="11"/>
  <c r="J602" i="11"/>
  <c r="K602" i="11"/>
  <c r="L602" i="11"/>
  <c r="M602" i="11"/>
  <c r="N602" i="11"/>
  <c r="O602" i="11"/>
  <c r="P602" i="11"/>
  <c r="Q602" i="11"/>
  <c r="S602" i="11"/>
  <c r="T602" i="11"/>
  <c r="U602" i="11"/>
  <c r="V602" i="11"/>
  <c r="W602" i="11"/>
  <c r="X602" i="11"/>
  <c r="A603" i="11"/>
  <c r="C603" i="11" s="1"/>
  <c r="A603" i="13" s="1"/>
  <c r="D603" i="11"/>
  <c r="E603" i="11"/>
  <c r="R603" i="11" s="1"/>
  <c r="F603" i="11"/>
  <c r="I603" i="11"/>
  <c r="J603" i="11"/>
  <c r="K603" i="11"/>
  <c r="L603" i="11"/>
  <c r="M603" i="11"/>
  <c r="N603" i="11"/>
  <c r="O603" i="11"/>
  <c r="P603" i="11"/>
  <c r="Q603" i="11"/>
  <c r="S603" i="11"/>
  <c r="T603" i="11"/>
  <c r="U603" i="11"/>
  <c r="V603" i="11"/>
  <c r="W603" i="11"/>
  <c r="X603" i="11"/>
  <c r="A604" i="11"/>
  <c r="C604" i="11" s="1"/>
  <c r="A604" i="13" s="1"/>
  <c r="D604" i="11"/>
  <c r="E604" i="11"/>
  <c r="G604" i="11" s="1"/>
  <c r="F604" i="11"/>
  <c r="I604" i="11"/>
  <c r="J604" i="11"/>
  <c r="K604" i="11"/>
  <c r="L604" i="11"/>
  <c r="M604" i="11"/>
  <c r="N604" i="11"/>
  <c r="O604" i="11"/>
  <c r="P604" i="11"/>
  <c r="Q604" i="11"/>
  <c r="S604" i="11"/>
  <c r="T604" i="11"/>
  <c r="U604" i="11"/>
  <c r="V604" i="11"/>
  <c r="W604" i="11"/>
  <c r="X604" i="11"/>
  <c r="A605" i="11"/>
  <c r="C605" i="11" s="1"/>
  <c r="A605" i="13" s="1"/>
  <c r="D605" i="11"/>
  <c r="E605" i="11"/>
  <c r="H605" i="11" s="1"/>
  <c r="F605" i="11"/>
  <c r="I605" i="11"/>
  <c r="J605" i="11"/>
  <c r="K605" i="11"/>
  <c r="L605" i="11"/>
  <c r="M605" i="11"/>
  <c r="N605" i="11"/>
  <c r="O605" i="11"/>
  <c r="P605" i="11"/>
  <c r="Q605" i="11"/>
  <c r="S605" i="11"/>
  <c r="T605" i="11"/>
  <c r="U605" i="11"/>
  <c r="V605" i="11"/>
  <c r="W605" i="11"/>
  <c r="X605" i="11"/>
  <c r="A606" i="11"/>
  <c r="C606" i="11" s="1"/>
  <c r="A606" i="13" s="1"/>
  <c r="D606" i="11"/>
  <c r="E606" i="11"/>
  <c r="R606" i="11" s="1"/>
  <c r="F606" i="11"/>
  <c r="I606" i="11"/>
  <c r="J606" i="11"/>
  <c r="K606" i="11"/>
  <c r="L606" i="11"/>
  <c r="M606" i="11"/>
  <c r="N606" i="11"/>
  <c r="O606" i="11"/>
  <c r="P606" i="11"/>
  <c r="Q606" i="11"/>
  <c r="S606" i="11"/>
  <c r="T606" i="11"/>
  <c r="U606" i="11"/>
  <c r="V606" i="11"/>
  <c r="W606" i="11"/>
  <c r="X606" i="11"/>
  <c r="A607" i="11"/>
  <c r="C607" i="11" s="1"/>
  <c r="A607" i="13" s="1"/>
  <c r="D607" i="11"/>
  <c r="E607" i="11"/>
  <c r="R607" i="11" s="1"/>
  <c r="F607" i="11"/>
  <c r="I607" i="11"/>
  <c r="J607" i="11"/>
  <c r="K607" i="11"/>
  <c r="L607" i="11"/>
  <c r="M607" i="11"/>
  <c r="N607" i="11"/>
  <c r="O607" i="11"/>
  <c r="P607" i="11"/>
  <c r="Q607" i="11"/>
  <c r="S607" i="11"/>
  <c r="T607" i="11"/>
  <c r="U607" i="11"/>
  <c r="V607" i="11"/>
  <c r="W607" i="11"/>
  <c r="X607" i="11"/>
  <c r="A608" i="11"/>
  <c r="C608" i="11" s="1"/>
  <c r="A608" i="13" s="1"/>
  <c r="D608" i="11"/>
  <c r="E608" i="11"/>
  <c r="G608" i="11" s="1"/>
  <c r="F608" i="11"/>
  <c r="I608" i="11"/>
  <c r="J608" i="11"/>
  <c r="K608" i="11"/>
  <c r="L608" i="11"/>
  <c r="M608" i="11"/>
  <c r="N608" i="11"/>
  <c r="O608" i="11"/>
  <c r="P608" i="11"/>
  <c r="Q608" i="11"/>
  <c r="S608" i="11"/>
  <c r="T608" i="11"/>
  <c r="U608" i="11"/>
  <c r="V608" i="11"/>
  <c r="W608" i="11"/>
  <c r="X608" i="11"/>
  <c r="A609" i="11"/>
  <c r="C609" i="11" s="1"/>
  <c r="A609" i="13" s="1"/>
  <c r="D609" i="11"/>
  <c r="E609" i="11"/>
  <c r="H609" i="11" s="1"/>
  <c r="F609" i="11"/>
  <c r="I609" i="11"/>
  <c r="J609" i="11"/>
  <c r="K609" i="11"/>
  <c r="L609" i="11"/>
  <c r="M609" i="11"/>
  <c r="N609" i="11"/>
  <c r="O609" i="11"/>
  <c r="P609" i="11"/>
  <c r="Q609" i="11"/>
  <c r="S609" i="11"/>
  <c r="T609" i="11"/>
  <c r="U609" i="11"/>
  <c r="V609" i="11"/>
  <c r="W609" i="11"/>
  <c r="X609" i="11"/>
  <c r="A610" i="11"/>
  <c r="C610" i="11" s="1"/>
  <c r="A610" i="13" s="1"/>
  <c r="D610" i="11"/>
  <c r="E610" i="11"/>
  <c r="R610" i="11" s="1"/>
  <c r="F610" i="11"/>
  <c r="I610" i="11"/>
  <c r="J610" i="11"/>
  <c r="K610" i="11"/>
  <c r="L610" i="11"/>
  <c r="M610" i="11"/>
  <c r="N610" i="11"/>
  <c r="O610" i="11"/>
  <c r="P610" i="11"/>
  <c r="Q610" i="11"/>
  <c r="S610" i="11"/>
  <c r="T610" i="11"/>
  <c r="U610" i="11"/>
  <c r="V610" i="11"/>
  <c r="W610" i="11"/>
  <c r="X610" i="11"/>
  <c r="A611" i="11"/>
  <c r="C611" i="11" s="1"/>
  <c r="A611" i="13" s="1"/>
  <c r="D611" i="11"/>
  <c r="E611" i="11"/>
  <c r="R611" i="11" s="1"/>
  <c r="F611" i="11"/>
  <c r="I611" i="11"/>
  <c r="J611" i="11"/>
  <c r="K611" i="11"/>
  <c r="L611" i="11"/>
  <c r="M611" i="11"/>
  <c r="N611" i="11"/>
  <c r="O611" i="11"/>
  <c r="P611" i="11"/>
  <c r="Q611" i="11"/>
  <c r="S611" i="11"/>
  <c r="T611" i="11"/>
  <c r="U611" i="11"/>
  <c r="V611" i="11"/>
  <c r="W611" i="11"/>
  <c r="X611" i="11"/>
  <c r="A612" i="11"/>
  <c r="C612" i="11" s="1"/>
  <c r="A612" i="13" s="1"/>
  <c r="D612" i="11"/>
  <c r="E612" i="11"/>
  <c r="G612" i="11" s="1"/>
  <c r="F612" i="11"/>
  <c r="I612" i="11"/>
  <c r="J612" i="11"/>
  <c r="K612" i="11"/>
  <c r="L612" i="11"/>
  <c r="M612" i="11"/>
  <c r="N612" i="11"/>
  <c r="O612" i="11"/>
  <c r="P612" i="11"/>
  <c r="Q612" i="11"/>
  <c r="S612" i="11"/>
  <c r="T612" i="11"/>
  <c r="U612" i="11"/>
  <c r="V612" i="11"/>
  <c r="W612" i="11"/>
  <c r="X612" i="11"/>
  <c r="A613" i="11"/>
  <c r="C613" i="11" s="1"/>
  <c r="A613" i="13" s="1"/>
  <c r="D613" i="11"/>
  <c r="E613" i="11"/>
  <c r="H613" i="11" s="1"/>
  <c r="F613" i="11"/>
  <c r="I613" i="11"/>
  <c r="J613" i="11"/>
  <c r="K613" i="11"/>
  <c r="L613" i="11"/>
  <c r="M613" i="11"/>
  <c r="N613" i="11"/>
  <c r="O613" i="11"/>
  <c r="P613" i="11"/>
  <c r="Q613" i="11"/>
  <c r="S613" i="11"/>
  <c r="T613" i="11"/>
  <c r="U613" i="11"/>
  <c r="V613" i="11"/>
  <c r="W613" i="11"/>
  <c r="X613" i="11"/>
  <c r="A614" i="11"/>
  <c r="C614" i="11" s="1"/>
  <c r="A614" i="13" s="1"/>
  <c r="D614" i="11"/>
  <c r="E614" i="11"/>
  <c r="R614" i="11" s="1"/>
  <c r="F614" i="11"/>
  <c r="I614" i="11"/>
  <c r="J614" i="11"/>
  <c r="K614" i="11"/>
  <c r="L614" i="11"/>
  <c r="M614" i="11"/>
  <c r="N614" i="11"/>
  <c r="O614" i="11"/>
  <c r="P614" i="11"/>
  <c r="Q614" i="11"/>
  <c r="S614" i="11"/>
  <c r="T614" i="11"/>
  <c r="U614" i="11"/>
  <c r="V614" i="11"/>
  <c r="W614" i="11"/>
  <c r="X614" i="11"/>
  <c r="A615" i="11"/>
  <c r="C615" i="11" s="1"/>
  <c r="A615" i="13" s="1"/>
  <c r="D615" i="11"/>
  <c r="E615" i="11"/>
  <c r="R615" i="11" s="1"/>
  <c r="F615" i="11"/>
  <c r="I615" i="11"/>
  <c r="J615" i="11"/>
  <c r="K615" i="11"/>
  <c r="L615" i="11"/>
  <c r="M615" i="11"/>
  <c r="N615" i="11"/>
  <c r="O615" i="11"/>
  <c r="P615" i="11"/>
  <c r="Q615" i="11"/>
  <c r="S615" i="11"/>
  <c r="T615" i="11"/>
  <c r="U615" i="11"/>
  <c r="V615" i="11"/>
  <c r="W615" i="11"/>
  <c r="X615" i="11"/>
  <c r="A616" i="11"/>
  <c r="C616" i="11" s="1"/>
  <c r="A616" i="13" s="1"/>
  <c r="D616" i="11"/>
  <c r="E616" i="11"/>
  <c r="G616" i="11" s="1"/>
  <c r="F616" i="11"/>
  <c r="I616" i="11"/>
  <c r="J616" i="11"/>
  <c r="K616" i="11"/>
  <c r="L616" i="11"/>
  <c r="M616" i="11"/>
  <c r="N616" i="11"/>
  <c r="O616" i="11"/>
  <c r="P616" i="11"/>
  <c r="Q616" i="11"/>
  <c r="S616" i="11"/>
  <c r="T616" i="11"/>
  <c r="U616" i="11"/>
  <c r="V616" i="11"/>
  <c r="W616" i="11"/>
  <c r="X616" i="11"/>
  <c r="A617" i="11"/>
  <c r="C617" i="11" s="1"/>
  <c r="A617" i="13" s="1"/>
  <c r="D617" i="11"/>
  <c r="E617" i="11"/>
  <c r="H617" i="11" s="1"/>
  <c r="F617" i="11"/>
  <c r="I617" i="11"/>
  <c r="J617" i="11"/>
  <c r="K617" i="11"/>
  <c r="L617" i="11"/>
  <c r="M617" i="11"/>
  <c r="N617" i="11"/>
  <c r="O617" i="11"/>
  <c r="P617" i="11"/>
  <c r="Q617" i="11"/>
  <c r="S617" i="11"/>
  <c r="T617" i="11"/>
  <c r="U617" i="11"/>
  <c r="V617" i="11"/>
  <c r="W617" i="11"/>
  <c r="X617" i="11"/>
  <c r="A618" i="11"/>
  <c r="C618" i="11" s="1"/>
  <c r="A618" i="13" s="1"/>
  <c r="D618" i="11"/>
  <c r="E618" i="11"/>
  <c r="R618" i="11" s="1"/>
  <c r="F618" i="11"/>
  <c r="I618" i="11"/>
  <c r="J618" i="11"/>
  <c r="K618" i="11"/>
  <c r="L618" i="11"/>
  <c r="M618" i="11"/>
  <c r="N618" i="11"/>
  <c r="O618" i="11"/>
  <c r="P618" i="11"/>
  <c r="Q618" i="11"/>
  <c r="S618" i="11"/>
  <c r="T618" i="11"/>
  <c r="U618" i="11"/>
  <c r="V618" i="11"/>
  <c r="W618" i="11"/>
  <c r="X618" i="11"/>
  <c r="A619" i="11"/>
  <c r="C619" i="11" s="1"/>
  <c r="A619" i="13" s="1"/>
  <c r="D619" i="11"/>
  <c r="E619" i="11"/>
  <c r="R619" i="11" s="1"/>
  <c r="F619" i="11"/>
  <c r="I619" i="11"/>
  <c r="J619" i="11"/>
  <c r="K619" i="11"/>
  <c r="L619" i="11"/>
  <c r="M619" i="11"/>
  <c r="N619" i="11"/>
  <c r="O619" i="11"/>
  <c r="P619" i="11"/>
  <c r="Q619" i="11"/>
  <c r="S619" i="11"/>
  <c r="T619" i="11"/>
  <c r="U619" i="11"/>
  <c r="V619" i="11"/>
  <c r="W619" i="11"/>
  <c r="X619" i="11"/>
  <c r="A620" i="11"/>
  <c r="C620" i="11" s="1"/>
  <c r="A620" i="13" s="1"/>
  <c r="D620" i="11"/>
  <c r="E620" i="11"/>
  <c r="G620" i="11" s="1"/>
  <c r="F620" i="11"/>
  <c r="I620" i="11"/>
  <c r="J620" i="11"/>
  <c r="K620" i="11"/>
  <c r="L620" i="11"/>
  <c r="M620" i="11"/>
  <c r="N620" i="11"/>
  <c r="O620" i="11"/>
  <c r="P620" i="11"/>
  <c r="Q620" i="11"/>
  <c r="S620" i="11"/>
  <c r="T620" i="11"/>
  <c r="U620" i="11"/>
  <c r="V620" i="11"/>
  <c r="W620" i="11"/>
  <c r="X620" i="11"/>
  <c r="A621" i="11"/>
  <c r="C621" i="11" s="1"/>
  <c r="A621" i="13" s="1"/>
  <c r="D621" i="11"/>
  <c r="E621" i="11"/>
  <c r="H621" i="11" s="1"/>
  <c r="F621" i="11"/>
  <c r="I621" i="11"/>
  <c r="J621" i="11"/>
  <c r="K621" i="11"/>
  <c r="L621" i="11"/>
  <c r="M621" i="11"/>
  <c r="N621" i="11"/>
  <c r="O621" i="11"/>
  <c r="P621" i="11"/>
  <c r="Q621" i="11"/>
  <c r="S621" i="11"/>
  <c r="T621" i="11"/>
  <c r="U621" i="11"/>
  <c r="V621" i="11"/>
  <c r="W621" i="11"/>
  <c r="X621" i="11"/>
  <c r="AE621" i="11"/>
  <c r="G600" i="11" l="1"/>
  <c r="AF600" i="11"/>
  <c r="AE613" i="11"/>
  <c r="R612" i="11"/>
  <c r="R601" i="11"/>
  <c r="R604" i="11"/>
  <c r="R617" i="11"/>
  <c r="AE617" i="11"/>
  <c r="AE609" i="11"/>
  <c r="R620" i="11"/>
  <c r="R616" i="11"/>
  <c r="AF601" i="11"/>
  <c r="G601" i="11"/>
  <c r="R608" i="11"/>
  <c r="AE605" i="11"/>
  <c r="AE601" i="11"/>
  <c r="R621" i="11"/>
  <c r="R613" i="11"/>
  <c r="R609" i="11"/>
  <c r="R605" i="11"/>
  <c r="R600" i="11"/>
  <c r="AF618" i="11"/>
  <c r="H618" i="11"/>
  <c r="H614" i="11"/>
  <c r="AF610" i="11"/>
  <c r="H610" i="11"/>
  <c r="AF606" i="11"/>
  <c r="H606" i="11"/>
  <c r="AF602" i="11"/>
  <c r="H602" i="11"/>
  <c r="G621" i="11"/>
  <c r="AE618" i="11"/>
  <c r="G618" i="11"/>
  <c r="G617" i="11"/>
  <c r="AE614" i="11"/>
  <c r="G614" i="11"/>
  <c r="G613" i="11"/>
  <c r="AE610" i="11"/>
  <c r="G610" i="11"/>
  <c r="G609" i="11"/>
  <c r="AE606" i="11"/>
  <c r="G606" i="11"/>
  <c r="G605" i="11"/>
  <c r="AE602" i="11"/>
  <c r="G602" i="11"/>
  <c r="AF614" i="11"/>
  <c r="AF615" i="11"/>
  <c r="H615" i="11"/>
  <c r="AF611" i="11"/>
  <c r="AF607" i="11"/>
  <c r="H607" i="11"/>
  <c r="AF603" i="11"/>
  <c r="H603" i="11"/>
  <c r="AF599" i="11"/>
  <c r="H599" i="11"/>
  <c r="AF620" i="11"/>
  <c r="H620" i="11"/>
  <c r="AE619" i="11"/>
  <c r="G619" i="11"/>
  <c r="H616" i="11"/>
  <c r="AE615" i="11"/>
  <c r="AF604" i="11"/>
  <c r="H604" i="11"/>
  <c r="AE603" i="11"/>
  <c r="G603" i="11"/>
  <c r="H600" i="11"/>
  <c r="AE599" i="11"/>
  <c r="G599" i="11"/>
  <c r="AF619" i="11"/>
  <c r="H619" i="11"/>
  <c r="H611" i="11"/>
  <c r="AF616" i="11"/>
  <c r="G615" i="11"/>
  <c r="AF612" i="11"/>
  <c r="H612" i="11"/>
  <c r="AE611" i="11"/>
  <c r="G611" i="11"/>
  <c r="AF608" i="11"/>
  <c r="H608" i="11"/>
  <c r="AE607" i="11"/>
  <c r="G607" i="11"/>
  <c r="AF621" i="11"/>
  <c r="AE620" i="11"/>
  <c r="AF617" i="11"/>
  <c r="AE616" i="11"/>
  <c r="AF613" i="11"/>
  <c r="AE612" i="11"/>
  <c r="AF609" i="11"/>
  <c r="AE608" i="11"/>
  <c r="AF605" i="11"/>
  <c r="AE604" i="11"/>
  <c r="AE600" i="11"/>
  <c r="A576" i="11" l="1"/>
  <c r="C576" i="11" s="1"/>
  <c r="A576" i="13" s="1"/>
  <c r="D576" i="11"/>
  <c r="E576" i="11"/>
  <c r="F576" i="11"/>
  <c r="I576" i="11"/>
  <c r="J576" i="11"/>
  <c r="K576" i="11"/>
  <c r="L576" i="11"/>
  <c r="M576" i="11"/>
  <c r="N576" i="11"/>
  <c r="O576" i="11"/>
  <c r="P576" i="11"/>
  <c r="Q576" i="11"/>
  <c r="S576" i="11"/>
  <c r="T576" i="11"/>
  <c r="U576" i="11"/>
  <c r="V576" i="11"/>
  <c r="W576" i="11"/>
  <c r="X576" i="11"/>
  <c r="A577" i="11"/>
  <c r="C577" i="11" s="1"/>
  <c r="A577" i="13" s="1"/>
  <c r="D577" i="11"/>
  <c r="E577" i="11"/>
  <c r="F577" i="11"/>
  <c r="I577" i="11"/>
  <c r="J577" i="11"/>
  <c r="K577" i="11"/>
  <c r="L577" i="11"/>
  <c r="M577" i="11"/>
  <c r="N577" i="11"/>
  <c r="O577" i="11"/>
  <c r="P577" i="11"/>
  <c r="Q577" i="11"/>
  <c r="S577" i="11"/>
  <c r="T577" i="11"/>
  <c r="U577" i="11"/>
  <c r="V577" i="11"/>
  <c r="W577" i="11"/>
  <c r="X577" i="11"/>
  <c r="AF577" i="11"/>
  <c r="A578" i="11"/>
  <c r="C578" i="11" s="1"/>
  <c r="A578" i="13" s="1"/>
  <c r="D578" i="11"/>
  <c r="E578" i="11"/>
  <c r="F578" i="11"/>
  <c r="I578" i="11"/>
  <c r="J578" i="11"/>
  <c r="K578" i="11"/>
  <c r="L578" i="11"/>
  <c r="M578" i="11"/>
  <c r="N578" i="11"/>
  <c r="O578" i="11"/>
  <c r="P578" i="11"/>
  <c r="Q578" i="11"/>
  <c r="S578" i="11"/>
  <c r="T578" i="11"/>
  <c r="U578" i="11"/>
  <c r="V578" i="11"/>
  <c r="W578" i="11"/>
  <c r="X578" i="11"/>
  <c r="A579" i="11"/>
  <c r="C579" i="11" s="1"/>
  <c r="A579" i="13" s="1"/>
  <c r="D579" i="11"/>
  <c r="E579" i="11"/>
  <c r="F579" i="11"/>
  <c r="I579" i="11"/>
  <c r="J579" i="11"/>
  <c r="K579" i="11"/>
  <c r="L579" i="11"/>
  <c r="M579" i="11"/>
  <c r="N579" i="11"/>
  <c r="O579" i="11"/>
  <c r="P579" i="11"/>
  <c r="Q579" i="11"/>
  <c r="S579" i="11"/>
  <c r="T579" i="11"/>
  <c r="U579" i="11"/>
  <c r="V579" i="11"/>
  <c r="W579" i="11"/>
  <c r="X579" i="11"/>
  <c r="A580" i="11"/>
  <c r="C580" i="11" s="1"/>
  <c r="A580" i="13" s="1"/>
  <c r="D580" i="11"/>
  <c r="E580" i="11"/>
  <c r="F580" i="11"/>
  <c r="I580" i="11"/>
  <c r="J580" i="11"/>
  <c r="K580" i="11"/>
  <c r="L580" i="11"/>
  <c r="M580" i="11"/>
  <c r="N580" i="11"/>
  <c r="O580" i="11"/>
  <c r="P580" i="11"/>
  <c r="Q580" i="11"/>
  <c r="S580" i="11"/>
  <c r="T580" i="11"/>
  <c r="U580" i="11"/>
  <c r="V580" i="11"/>
  <c r="W580" i="11"/>
  <c r="X580" i="11"/>
  <c r="A581" i="11"/>
  <c r="C581" i="11" s="1"/>
  <c r="A581" i="13" s="1"/>
  <c r="D581" i="11"/>
  <c r="E581" i="11"/>
  <c r="F581" i="11"/>
  <c r="I581" i="11"/>
  <c r="J581" i="11"/>
  <c r="K581" i="11"/>
  <c r="L581" i="11"/>
  <c r="M581" i="11"/>
  <c r="N581" i="11"/>
  <c r="O581" i="11"/>
  <c r="P581" i="11"/>
  <c r="Q581" i="11"/>
  <c r="S581" i="11"/>
  <c r="T581" i="11"/>
  <c r="U581" i="11"/>
  <c r="V581" i="11"/>
  <c r="W581" i="11"/>
  <c r="X581" i="11"/>
  <c r="A582" i="11"/>
  <c r="C582" i="11" s="1"/>
  <c r="A582" i="13" s="1"/>
  <c r="D582" i="11"/>
  <c r="E582" i="11"/>
  <c r="F582" i="11"/>
  <c r="I582" i="11"/>
  <c r="J582" i="11"/>
  <c r="K582" i="11"/>
  <c r="L582" i="11"/>
  <c r="M582" i="11"/>
  <c r="N582" i="11"/>
  <c r="O582" i="11"/>
  <c r="P582" i="11"/>
  <c r="Q582" i="11"/>
  <c r="S582" i="11"/>
  <c r="T582" i="11"/>
  <c r="U582" i="11"/>
  <c r="V582" i="11"/>
  <c r="W582" i="11"/>
  <c r="X582" i="11"/>
  <c r="A583" i="11"/>
  <c r="C583" i="11" s="1"/>
  <c r="A583" i="13" s="1"/>
  <c r="D583" i="11"/>
  <c r="E583" i="11"/>
  <c r="F583" i="11"/>
  <c r="I583" i="11"/>
  <c r="J583" i="11"/>
  <c r="K583" i="11"/>
  <c r="L583" i="11"/>
  <c r="M583" i="11"/>
  <c r="N583" i="11"/>
  <c r="O583" i="11"/>
  <c r="P583" i="11"/>
  <c r="Q583" i="11"/>
  <c r="S583" i="11"/>
  <c r="T583" i="11"/>
  <c r="U583" i="11"/>
  <c r="V583" i="11"/>
  <c r="W583" i="11"/>
  <c r="X583" i="11"/>
  <c r="A584" i="11"/>
  <c r="C584" i="11" s="1"/>
  <c r="A584" i="13" s="1"/>
  <c r="D584" i="11"/>
  <c r="E584" i="11"/>
  <c r="F584" i="11"/>
  <c r="I584" i="11"/>
  <c r="J584" i="11"/>
  <c r="K584" i="11"/>
  <c r="L584" i="11"/>
  <c r="M584" i="11"/>
  <c r="N584" i="11"/>
  <c r="O584" i="11"/>
  <c r="P584" i="11"/>
  <c r="Q584" i="11"/>
  <c r="S584" i="11"/>
  <c r="T584" i="11"/>
  <c r="U584" i="11"/>
  <c r="V584" i="11"/>
  <c r="W584" i="11"/>
  <c r="X584" i="11"/>
  <c r="A585" i="11"/>
  <c r="C585" i="11" s="1"/>
  <c r="A585" i="13" s="1"/>
  <c r="D585" i="11"/>
  <c r="E585" i="11"/>
  <c r="F585" i="11"/>
  <c r="I585" i="11"/>
  <c r="J585" i="11"/>
  <c r="K585" i="11"/>
  <c r="L585" i="11"/>
  <c r="M585" i="11"/>
  <c r="N585" i="11"/>
  <c r="O585" i="11"/>
  <c r="P585" i="11"/>
  <c r="Q585" i="11"/>
  <c r="S585" i="11"/>
  <c r="T585" i="11"/>
  <c r="U585" i="11"/>
  <c r="V585" i="11"/>
  <c r="W585" i="11"/>
  <c r="X585" i="11"/>
  <c r="A586" i="11"/>
  <c r="C586" i="11" s="1"/>
  <c r="A586" i="13" s="1"/>
  <c r="D586" i="11"/>
  <c r="E586" i="11"/>
  <c r="F586" i="11"/>
  <c r="I586" i="11"/>
  <c r="J586" i="11"/>
  <c r="K586" i="11"/>
  <c r="L586" i="11"/>
  <c r="M586" i="11"/>
  <c r="N586" i="11"/>
  <c r="O586" i="11"/>
  <c r="P586" i="11"/>
  <c r="Q586" i="11"/>
  <c r="S586" i="11"/>
  <c r="T586" i="11"/>
  <c r="U586" i="11"/>
  <c r="V586" i="11"/>
  <c r="W586" i="11"/>
  <c r="X586" i="11"/>
  <c r="A587" i="11"/>
  <c r="C587" i="11" s="1"/>
  <c r="A587" i="13" s="1"/>
  <c r="D587" i="11"/>
  <c r="E587" i="11"/>
  <c r="F587" i="11"/>
  <c r="I587" i="11"/>
  <c r="J587" i="11"/>
  <c r="K587" i="11"/>
  <c r="L587" i="11"/>
  <c r="M587" i="11"/>
  <c r="N587" i="11"/>
  <c r="O587" i="11"/>
  <c r="P587" i="11"/>
  <c r="Q587" i="11"/>
  <c r="S587" i="11"/>
  <c r="T587" i="11"/>
  <c r="U587" i="11"/>
  <c r="V587" i="11"/>
  <c r="W587" i="11"/>
  <c r="X587" i="11"/>
  <c r="A588" i="11"/>
  <c r="C588" i="11" s="1"/>
  <c r="A588" i="13" s="1"/>
  <c r="D588" i="11"/>
  <c r="E588" i="11"/>
  <c r="F588" i="11"/>
  <c r="I588" i="11"/>
  <c r="J588" i="11"/>
  <c r="K588" i="11"/>
  <c r="L588" i="11"/>
  <c r="M588" i="11"/>
  <c r="N588" i="11"/>
  <c r="O588" i="11"/>
  <c r="P588" i="11"/>
  <c r="Q588" i="11"/>
  <c r="S588" i="11"/>
  <c r="T588" i="11"/>
  <c r="U588" i="11"/>
  <c r="V588" i="11"/>
  <c r="W588" i="11"/>
  <c r="X588" i="11"/>
  <c r="A589" i="11"/>
  <c r="C589" i="11" s="1"/>
  <c r="A589" i="13" s="1"/>
  <c r="D589" i="11"/>
  <c r="E589" i="11"/>
  <c r="F589" i="11"/>
  <c r="I589" i="11"/>
  <c r="J589" i="11"/>
  <c r="K589" i="11"/>
  <c r="L589" i="11"/>
  <c r="M589" i="11"/>
  <c r="N589" i="11"/>
  <c r="O589" i="11"/>
  <c r="P589" i="11"/>
  <c r="Q589" i="11"/>
  <c r="S589" i="11"/>
  <c r="T589" i="11"/>
  <c r="U589" i="11"/>
  <c r="V589" i="11"/>
  <c r="W589" i="11"/>
  <c r="X589" i="11"/>
  <c r="AF589" i="11"/>
  <c r="A590" i="11"/>
  <c r="C590" i="11" s="1"/>
  <c r="A590" i="13" s="1"/>
  <c r="D590" i="11"/>
  <c r="E590" i="11"/>
  <c r="F590" i="11"/>
  <c r="I590" i="11"/>
  <c r="J590" i="11"/>
  <c r="K590" i="11"/>
  <c r="L590" i="11"/>
  <c r="M590" i="11"/>
  <c r="N590" i="11"/>
  <c r="O590" i="11"/>
  <c r="P590" i="11"/>
  <c r="Q590" i="11"/>
  <c r="S590" i="11"/>
  <c r="T590" i="11"/>
  <c r="U590" i="11"/>
  <c r="V590" i="11"/>
  <c r="W590" i="11"/>
  <c r="X590" i="11"/>
  <c r="A591" i="11"/>
  <c r="C591" i="11" s="1"/>
  <c r="A591" i="13" s="1"/>
  <c r="D591" i="11"/>
  <c r="E591" i="11"/>
  <c r="F591" i="11"/>
  <c r="I591" i="11"/>
  <c r="J591" i="11"/>
  <c r="K591" i="11"/>
  <c r="L591" i="11"/>
  <c r="M591" i="11"/>
  <c r="N591" i="11"/>
  <c r="O591" i="11"/>
  <c r="P591" i="11"/>
  <c r="Q591" i="11"/>
  <c r="S591" i="11"/>
  <c r="T591" i="11"/>
  <c r="U591" i="11"/>
  <c r="V591" i="11"/>
  <c r="W591" i="11"/>
  <c r="X591" i="11"/>
  <c r="A592" i="11"/>
  <c r="C592" i="11" s="1"/>
  <c r="A592" i="13" s="1"/>
  <c r="D592" i="11"/>
  <c r="E592" i="11"/>
  <c r="F592" i="11"/>
  <c r="I592" i="11"/>
  <c r="J592" i="11"/>
  <c r="K592" i="11"/>
  <c r="L592" i="11"/>
  <c r="M592" i="11"/>
  <c r="N592" i="11"/>
  <c r="O592" i="11"/>
  <c r="P592" i="11"/>
  <c r="Q592" i="11"/>
  <c r="S592" i="11"/>
  <c r="T592" i="11"/>
  <c r="U592" i="11"/>
  <c r="V592" i="11"/>
  <c r="W592" i="11"/>
  <c r="X592" i="11"/>
  <c r="A593" i="11"/>
  <c r="C593" i="11" s="1"/>
  <c r="A593" i="13" s="1"/>
  <c r="D593" i="11"/>
  <c r="E593" i="11"/>
  <c r="F593" i="11"/>
  <c r="I593" i="11"/>
  <c r="J593" i="11"/>
  <c r="K593" i="11"/>
  <c r="L593" i="11"/>
  <c r="M593" i="11"/>
  <c r="N593" i="11"/>
  <c r="O593" i="11"/>
  <c r="P593" i="11"/>
  <c r="Q593" i="11"/>
  <c r="S593" i="11"/>
  <c r="T593" i="11"/>
  <c r="U593" i="11"/>
  <c r="V593" i="11"/>
  <c r="W593" i="11"/>
  <c r="X593" i="11"/>
  <c r="A594" i="11"/>
  <c r="C594" i="11" s="1"/>
  <c r="A594" i="13" s="1"/>
  <c r="D594" i="11"/>
  <c r="E594" i="11"/>
  <c r="F594" i="11"/>
  <c r="I594" i="11"/>
  <c r="J594" i="11"/>
  <c r="K594" i="11"/>
  <c r="L594" i="11"/>
  <c r="M594" i="11"/>
  <c r="N594" i="11"/>
  <c r="O594" i="11"/>
  <c r="P594" i="11"/>
  <c r="Q594" i="11"/>
  <c r="S594" i="11"/>
  <c r="T594" i="11"/>
  <c r="U594" i="11"/>
  <c r="V594" i="11"/>
  <c r="W594" i="11"/>
  <c r="X594" i="11"/>
  <c r="A595" i="11"/>
  <c r="C595" i="11" s="1"/>
  <c r="A595" i="13" s="1"/>
  <c r="D595" i="11"/>
  <c r="E595" i="11"/>
  <c r="F595" i="11"/>
  <c r="I595" i="11"/>
  <c r="J595" i="11"/>
  <c r="K595" i="11"/>
  <c r="L595" i="11"/>
  <c r="M595" i="11"/>
  <c r="N595" i="11"/>
  <c r="O595" i="11"/>
  <c r="P595" i="11"/>
  <c r="Q595" i="11"/>
  <c r="S595" i="11"/>
  <c r="T595" i="11"/>
  <c r="U595" i="11"/>
  <c r="V595" i="11"/>
  <c r="W595" i="11"/>
  <c r="X595" i="11"/>
  <c r="A596" i="11"/>
  <c r="C596" i="11" s="1"/>
  <c r="A596" i="13" s="1"/>
  <c r="D596" i="11"/>
  <c r="E596" i="11"/>
  <c r="F596" i="11"/>
  <c r="I596" i="11"/>
  <c r="J596" i="11"/>
  <c r="K596" i="11"/>
  <c r="L596" i="11"/>
  <c r="M596" i="11"/>
  <c r="N596" i="11"/>
  <c r="O596" i="11"/>
  <c r="P596" i="11"/>
  <c r="Q596" i="11"/>
  <c r="S596" i="11"/>
  <c r="T596" i="11"/>
  <c r="U596" i="11"/>
  <c r="V596" i="11"/>
  <c r="W596" i="11"/>
  <c r="X596" i="11"/>
  <c r="A597" i="11"/>
  <c r="C597" i="11" s="1"/>
  <c r="A597" i="13" s="1"/>
  <c r="D597" i="11"/>
  <c r="E597" i="11"/>
  <c r="F597" i="11"/>
  <c r="I597" i="11"/>
  <c r="J597" i="11"/>
  <c r="K597" i="11"/>
  <c r="L597" i="11"/>
  <c r="M597" i="11"/>
  <c r="N597" i="11"/>
  <c r="O597" i="11"/>
  <c r="P597" i="11"/>
  <c r="Q597" i="11"/>
  <c r="S597" i="11"/>
  <c r="T597" i="11"/>
  <c r="U597" i="11"/>
  <c r="V597" i="11"/>
  <c r="W597" i="11"/>
  <c r="X597" i="11"/>
  <c r="A598" i="11"/>
  <c r="C598" i="11" s="1"/>
  <c r="A598" i="13" s="1"/>
  <c r="D598" i="11"/>
  <c r="E598" i="11"/>
  <c r="F598" i="11"/>
  <c r="I598" i="11"/>
  <c r="J598" i="11"/>
  <c r="K598" i="11"/>
  <c r="L598" i="11"/>
  <c r="M598" i="11"/>
  <c r="N598" i="11"/>
  <c r="O598" i="11"/>
  <c r="P598" i="11"/>
  <c r="Q598" i="11"/>
  <c r="S598" i="11"/>
  <c r="T598" i="11"/>
  <c r="U598" i="11"/>
  <c r="V598" i="11"/>
  <c r="W598" i="11"/>
  <c r="X598" i="11"/>
  <c r="H578" i="11" l="1"/>
  <c r="H577" i="11"/>
  <c r="H597" i="11"/>
  <c r="H595" i="11"/>
  <c r="AF593" i="11"/>
  <c r="H593" i="11"/>
  <c r="H591" i="11"/>
  <c r="H588" i="11"/>
  <c r="H586" i="11"/>
  <c r="H584" i="11"/>
  <c r="H582" i="11"/>
  <c r="H579" i="11"/>
  <c r="H598" i="11"/>
  <c r="H596" i="11"/>
  <c r="H594" i="11"/>
  <c r="H592" i="11"/>
  <c r="H580" i="11"/>
  <c r="H576" i="11"/>
  <c r="H590" i="11"/>
  <c r="H589" i="11"/>
  <c r="H587" i="11"/>
  <c r="H585" i="11"/>
  <c r="H583" i="11"/>
  <c r="H581" i="11"/>
  <c r="R590" i="11"/>
  <c r="G590" i="11"/>
  <c r="R588" i="11"/>
  <c r="G588" i="11"/>
  <c r="R583" i="11"/>
  <c r="G583" i="11"/>
  <c r="AE597" i="11"/>
  <c r="R597" i="11"/>
  <c r="G597" i="11"/>
  <c r="R596" i="11"/>
  <c r="G596" i="11"/>
  <c r="R595" i="11"/>
  <c r="G595" i="11"/>
  <c r="R594" i="11"/>
  <c r="G594" i="11"/>
  <c r="R592" i="11"/>
  <c r="G592" i="11"/>
  <c r="R589" i="11"/>
  <c r="G589" i="11"/>
  <c r="R585" i="11"/>
  <c r="G585" i="11"/>
  <c r="R581" i="11"/>
  <c r="G581" i="11"/>
  <c r="R580" i="11"/>
  <c r="G580" i="11"/>
  <c r="R579" i="11"/>
  <c r="G579" i="11"/>
  <c r="R578" i="11"/>
  <c r="G578" i="11"/>
  <c r="R576" i="11"/>
  <c r="G576" i="11"/>
  <c r="AF591" i="11"/>
  <c r="R591" i="11"/>
  <c r="G591" i="11"/>
  <c r="R584" i="11"/>
  <c r="G584" i="11"/>
  <c r="AE598" i="11"/>
  <c r="R598" i="11"/>
  <c r="G598" i="11"/>
  <c r="R593" i="11"/>
  <c r="G593" i="11"/>
  <c r="R586" i="11"/>
  <c r="G586" i="11"/>
  <c r="R587" i="11"/>
  <c r="G587" i="11"/>
  <c r="AF583" i="11"/>
  <c r="R582" i="11"/>
  <c r="G582" i="11"/>
  <c r="G577" i="11"/>
  <c r="R577" i="11"/>
  <c r="AE580" i="11"/>
  <c r="AE579" i="11"/>
  <c r="AE576" i="11"/>
  <c r="AF597" i="11"/>
  <c r="AE577" i="11"/>
  <c r="AE585" i="11"/>
  <c r="AE581" i="11"/>
  <c r="AE578" i="11"/>
  <c r="AE596" i="11"/>
  <c r="AE595" i="11"/>
  <c r="AE594" i="11"/>
  <c r="AE592" i="11"/>
  <c r="AE591" i="11"/>
  <c r="AE590" i="11"/>
  <c r="AE593" i="11"/>
  <c r="AE589" i="11"/>
  <c r="AE588" i="11"/>
  <c r="AE587" i="11"/>
  <c r="AE586" i="11"/>
  <c r="AF585" i="11"/>
  <c r="AE584" i="11"/>
  <c r="AE583" i="11"/>
  <c r="AE582" i="11"/>
  <c r="AF581" i="11"/>
  <c r="AF595" i="11"/>
  <c r="AF587" i="11"/>
  <c r="AF579" i="11"/>
  <c r="AF594" i="11"/>
  <c r="AF592" i="11"/>
  <c r="AF590" i="11"/>
  <c r="AF588" i="11"/>
  <c r="AF586" i="11"/>
  <c r="AF584" i="11"/>
  <c r="AF582" i="11"/>
  <c r="AF580" i="11"/>
  <c r="AF578" i="11"/>
  <c r="AF576" i="11"/>
  <c r="AF598" i="11"/>
  <c r="AF596" i="11"/>
  <c r="X575" i="11" l="1"/>
  <c r="W575" i="11"/>
  <c r="V575" i="11"/>
  <c r="U575" i="11"/>
  <c r="T575" i="11"/>
  <c r="S575" i="11"/>
  <c r="Q575" i="11"/>
  <c r="P575" i="11"/>
  <c r="O575" i="11"/>
  <c r="N575" i="11"/>
  <c r="M575" i="11"/>
  <c r="L575" i="11"/>
  <c r="K575" i="11"/>
  <c r="J575" i="11"/>
  <c r="I575" i="11"/>
  <c r="F575" i="11"/>
  <c r="E575" i="11"/>
  <c r="D575" i="11"/>
  <c r="A575" i="11"/>
  <c r="C575" i="11" s="1"/>
  <c r="A575" i="13" s="1"/>
  <c r="X574" i="11"/>
  <c r="W574" i="11"/>
  <c r="V574" i="11"/>
  <c r="U574" i="11"/>
  <c r="T574" i="11"/>
  <c r="S574" i="11"/>
  <c r="Q574" i="11"/>
  <c r="P574" i="11"/>
  <c r="O574" i="11"/>
  <c r="N574" i="11"/>
  <c r="M574" i="11"/>
  <c r="L574" i="11"/>
  <c r="K574" i="11"/>
  <c r="J574" i="11"/>
  <c r="I574" i="11"/>
  <c r="F574" i="11"/>
  <c r="E574" i="11"/>
  <c r="D574" i="11"/>
  <c r="A574" i="11"/>
  <c r="C574" i="11" s="1"/>
  <c r="A574" i="13" s="1"/>
  <c r="X573" i="11"/>
  <c r="W573" i="11"/>
  <c r="V573" i="11"/>
  <c r="U573" i="11"/>
  <c r="T573" i="11"/>
  <c r="S573" i="11"/>
  <c r="Q573" i="11"/>
  <c r="P573" i="11"/>
  <c r="O573" i="11"/>
  <c r="N573" i="11"/>
  <c r="M573" i="11"/>
  <c r="L573" i="11"/>
  <c r="K573" i="11"/>
  <c r="J573" i="11"/>
  <c r="I573" i="11"/>
  <c r="F573" i="11"/>
  <c r="E573" i="11"/>
  <c r="D573" i="11"/>
  <c r="A573" i="11"/>
  <c r="C573" i="11" s="1"/>
  <c r="A573" i="13" s="1"/>
  <c r="X572" i="11"/>
  <c r="W572" i="11"/>
  <c r="V572" i="11"/>
  <c r="U572" i="11"/>
  <c r="T572" i="11"/>
  <c r="S572" i="11"/>
  <c r="Q572" i="11"/>
  <c r="P572" i="11"/>
  <c r="O572" i="11"/>
  <c r="N572" i="11"/>
  <c r="M572" i="11"/>
  <c r="L572" i="11"/>
  <c r="K572" i="11"/>
  <c r="J572" i="11"/>
  <c r="I572" i="11"/>
  <c r="F572" i="11"/>
  <c r="E572" i="11"/>
  <c r="D572" i="11"/>
  <c r="A572" i="11"/>
  <c r="C572" i="11" s="1"/>
  <c r="A572" i="13" s="1"/>
  <c r="X571" i="11"/>
  <c r="W571" i="11"/>
  <c r="V571" i="11"/>
  <c r="U571" i="11"/>
  <c r="T571" i="11"/>
  <c r="S571" i="11"/>
  <c r="Q571" i="11"/>
  <c r="P571" i="11"/>
  <c r="O571" i="11"/>
  <c r="N571" i="11"/>
  <c r="M571" i="11"/>
  <c r="L571" i="11"/>
  <c r="K571" i="11"/>
  <c r="J571" i="11"/>
  <c r="I571" i="11"/>
  <c r="F571" i="11"/>
  <c r="E571" i="11"/>
  <c r="D571" i="11"/>
  <c r="A571" i="11"/>
  <c r="C571" i="11" s="1"/>
  <c r="A571" i="13" s="1"/>
  <c r="X570" i="11"/>
  <c r="W570" i="11"/>
  <c r="V570" i="11"/>
  <c r="U570" i="11"/>
  <c r="T570" i="11"/>
  <c r="S570" i="11"/>
  <c r="Q570" i="11"/>
  <c r="P570" i="11"/>
  <c r="O570" i="11"/>
  <c r="N570" i="11"/>
  <c r="M570" i="11"/>
  <c r="L570" i="11"/>
  <c r="K570" i="11"/>
  <c r="J570" i="11"/>
  <c r="I570" i="11"/>
  <c r="F570" i="11"/>
  <c r="E570" i="11"/>
  <c r="D570" i="11"/>
  <c r="A570" i="11"/>
  <c r="C570" i="11" s="1"/>
  <c r="A570" i="13" s="1"/>
  <c r="X569" i="11"/>
  <c r="W569" i="11"/>
  <c r="V569" i="11"/>
  <c r="U569" i="11"/>
  <c r="T569" i="11"/>
  <c r="S569" i="11"/>
  <c r="Q569" i="11"/>
  <c r="P569" i="11"/>
  <c r="O569" i="11"/>
  <c r="N569" i="11"/>
  <c r="M569" i="11"/>
  <c r="L569" i="11"/>
  <c r="K569" i="11"/>
  <c r="J569" i="11"/>
  <c r="I569" i="11"/>
  <c r="F569" i="11"/>
  <c r="E569" i="11"/>
  <c r="D569" i="11"/>
  <c r="A569" i="11"/>
  <c r="C569" i="11" s="1"/>
  <c r="A569" i="13" s="1"/>
  <c r="X568" i="11"/>
  <c r="W568" i="11"/>
  <c r="V568" i="11"/>
  <c r="U568" i="11"/>
  <c r="T568" i="11"/>
  <c r="S568" i="11"/>
  <c r="Q568" i="11"/>
  <c r="P568" i="11"/>
  <c r="O568" i="11"/>
  <c r="N568" i="11"/>
  <c r="M568" i="11"/>
  <c r="L568" i="11"/>
  <c r="K568" i="11"/>
  <c r="J568" i="11"/>
  <c r="I568" i="11"/>
  <c r="F568" i="11"/>
  <c r="E568" i="11"/>
  <c r="D568" i="11"/>
  <c r="A568" i="11"/>
  <c r="C568" i="11" s="1"/>
  <c r="A568" i="13" s="1"/>
  <c r="X567" i="11"/>
  <c r="W567" i="11"/>
  <c r="V567" i="11"/>
  <c r="U567" i="11"/>
  <c r="T567" i="11"/>
  <c r="S567" i="11"/>
  <c r="Q567" i="11"/>
  <c r="P567" i="11"/>
  <c r="O567" i="11"/>
  <c r="N567" i="11"/>
  <c r="M567" i="11"/>
  <c r="L567" i="11"/>
  <c r="K567" i="11"/>
  <c r="J567" i="11"/>
  <c r="I567" i="11"/>
  <c r="F567" i="11"/>
  <c r="E567" i="11"/>
  <c r="D567" i="11"/>
  <c r="A567" i="11"/>
  <c r="C567" i="11" s="1"/>
  <c r="A567" i="13" s="1"/>
  <c r="X566" i="11"/>
  <c r="W566" i="11"/>
  <c r="V566" i="11"/>
  <c r="U566" i="11"/>
  <c r="T566" i="11"/>
  <c r="S566" i="11"/>
  <c r="Q566" i="11"/>
  <c r="P566" i="11"/>
  <c r="O566" i="11"/>
  <c r="N566" i="11"/>
  <c r="M566" i="11"/>
  <c r="L566" i="11"/>
  <c r="K566" i="11"/>
  <c r="J566" i="11"/>
  <c r="I566" i="11"/>
  <c r="F566" i="11"/>
  <c r="E566" i="11"/>
  <c r="D566" i="11"/>
  <c r="A566" i="11"/>
  <c r="C566" i="11" s="1"/>
  <c r="A566" i="13" s="1"/>
  <c r="X565" i="11"/>
  <c r="W565" i="11"/>
  <c r="V565" i="11"/>
  <c r="U565" i="11"/>
  <c r="T565" i="11"/>
  <c r="S565" i="11"/>
  <c r="Q565" i="11"/>
  <c r="P565" i="11"/>
  <c r="O565" i="11"/>
  <c r="N565" i="11"/>
  <c r="M565" i="11"/>
  <c r="L565" i="11"/>
  <c r="K565" i="11"/>
  <c r="J565" i="11"/>
  <c r="I565" i="11"/>
  <c r="F565" i="11"/>
  <c r="E565" i="11"/>
  <c r="D565" i="11"/>
  <c r="A565" i="11"/>
  <c r="C565" i="11" s="1"/>
  <c r="A565" i="13" s="1"/>
  <c r="X564" i="11"/>
  <c r="W564" i="11"/>
  <c r="V564" i="11"/>
  <c r="U564" i="11"/>
  <c r="T564" i="11"/>
  <c r="S564" i="11"/>
  <c r="Q564" i="11"/>
  <c r="P564" i="11"/>
  <c r="O564" i="11"/>
  <c r="N564" i="11"/>
  <c r="M564" i="11"/>
  <c r="L564" i="11"/>
  <c r="K564" i="11"/>
  <c r="J564" i="11"/>
  <c r="I564" i="11"/>
  <c r="F564" i="11"/>
  <c r="E564" i="11"/>
  <c r="D564" i="11"/>
  <c r="A564" i="11"/>
  <c r="C564" i="11" s="1"/>
  <c r="A564" i="13" s="1"/>
  <c r="X563" i="11"/>
  <c r="W563" i="11"/>
  <c r="V563" i="11"/>
  <c r="U563" i="11"/>
  <c r="T563" i="11"/>
  <c r="S563" i="11"/>
  <c r="Q563" i="11"/>
  <c r="P563" i="11"/>
  <c r="O563" i="11"/>
  <c r="N563" i="11"/>
  <c r="M563" i="11"/>
  <c r="L563" i="11"/>
  <c r="K563" i="11"/>
  <c r="J563" i="11"/>
  <c r="I563" i="11"/>
  <c r="F563" i="11"/>
  <c r="E563" i="11"/>
  <c r="D563" i="11"/>
  <c r="A563" i="11"/>
  <c r="C563" i="11" s="1"/>
  <c r="A563" i="13" s="1"/>
  <c r="X562" i="11"/>
  <c r="W562" i="11"/>
  <c r="V562" i="11"/>
  <c r="U562" i="11"/>
  <c r="T562" i="11"/>
  <c r="S562" i="11"/>
  <c r="Q562" i="11"/>
  <c r="P562" i="11"/>
  <c r="O562" i="11"/>
  <c r="N562" i="11"/>
  <c r="M562" i="11"/>
  <c r="L562" i="11"/>
  <c r="K562" i="11"/>
  <c r="J562" i="11"/>
  <c r="I562" i="11"/>
  <c r="F562" i="11"/>
  <c r="E562" i="11"/>
  <c r="D562" i="11"/>
  <c r="A562" i="11"/>
  <c r="C562" i="11" s="1"/>
  <c r="A562" i="13" s="1"/>
  <c r="X561" i="11"/>
  <c r="W561" i="11"/>
  <c r="V561" i="11"/>
  <c r="U561" i="11"/>
  <c r="T561" i="11"/>
  <c r="S561" i="11"/>
  <c r="Q561" i="11"/>
  <c r="P561" i="11"/>
  <c r="O561" i="11"/>
  <c r="N561" i="11"/>
  <c r="M561" i="11"/>
  <c r="L561" i="11"/>
  <c r="K561" i="11"/>
  <c r="J561" i="11"/>
  <c r="I561" i="11"/>
  <c r="F561" i="11"/>
  <c r="E561" i="11"/>
  <c r="D561" i="11"/>
  <c r="A561" i="11"/>
  <c r="C561" i="11" s="1"/>
  <c r="A561" i="13" s="1"/>
  <c r="X560" i="11"/>
  <c r="W560" i="11"/>
  <c r="V560" i="11"/>
  <c r="U560" i="11"/>
  <c r="T560" i="11"/>
  <c r="S560" i="11"/>
  <c r="Q560" i="11"/>
  <c r="P560" i="11"/>
  <c r="O560" i="11"/>
  <c r="N560" i="11"/>
  <c r="M560" i="11"/>
  <c r="L560" i="11"/>
  <c r="K560" i="11"/>
  <c r="J560" i="11"/>
  <c r="I560" i="11"/>
  <c r="F560" i="11"/>
  <c r="E560" i="11"/>
  <c r="D560" i="11"/>
  <c r="A560" i="11"/>
  <c r="C560" i="11" s="1"/>
  <c r="A560" i="13" s="1"/>
  <c r="X559" i="11"/>
  <c r="W559" i="11"/>
  <c r="V559" i="11"/>
  <c r="U559" i="11"/>
  <c r="T559" i="11"/>
  <c r="S559" i="11"/>
  <c r="Q559" i="11"/>
  <c r="P559" i="11"/>
  <c r="O559" i="11"/>
  <c r="N559" i="11"/>
  <c r="M559" i="11"/>
  <c r="L559" i="11"/>
  <c r="K559" i="11"/>
  <c r="J559" i="11"/>
  <c r="I559" i="11"/>
  <c r="F559" i="11"/>
  <c r="E559" i="11"/>
  <c r="D559" i="11"/>
  <c r="A559" i="11"/>
  <c r="C559" i="11" s="1"/>
  <c r="A559" i="13" s="1"/>
  <c r="X558" i="11"/>
  <c r="W558" i="11"/>
  <c r="V558" i="11"/>
  <c r="U558" i="11"/>
  <c r="T558" i="11"/>
  <c r="S558" i="11"/>
  <c r="Q558" i="11"/>
  <c r="P558" i="11"/>
  <c r="O558" i="11"/>
  <c r="N558" i="11"/>
  <c r="M558" i="11"/>
  <c r="L558" i="11"/>
  <c r="K558" i="11"/>
  <c r="J558" i="11"/>
  <c r="I558" i="11"/>
  <c r="F558" i="11"/>
  <c r="E558" i="11"/>
  <c r="D558" i="11"/>
  <c r="A558" i="11"/>
  <c r="C558" i="11" s="1"/>
  <c r="A558" i="13" s="1"/>
  <c r="X557" i="11"/>
  <c r="W557" i="11"/>
  <c r="V557" i="11"/>
  <c r="U557" i="11"/>
  <c r="T557" i="11"/>
  <c r="S557" i="11"/>
  <c r="Q557" i="11"/>
  <c r="P557" i="11"/>
  <c r="O557" i="11"/>
  <c r="N557" i="11"/>
  <c r="M557" i="11"/>
  <c r="L557" i="11"/>
  <c r="K557" i="11"/>
  <c r="J557" i="11"/>
  <c r="I557" i="11"/>
  <c r="F557" i="11"/>
  <c r="E557" i="11"/>
  <c r="D557" i="11"/>
  <c r="A557" i="11"/>
  <c r="C557" i="11" s="1"/>
  <c r="A557" i="13" s="1"/>
  <c r="X556" i="11"/>
  <c r="W556" i="11"/>
  <c r="V556" i="11"/>
  <c r="U556" i="11"/>
  <c r="T556" i="11"/>
  <c r="S556" i="11"/>
  <c r="Q556" i="11"/>
  <c r="P556" i="11"/>
  <c r="O556" i="11"/>
  <c r="N556" i="11"/>
  <c r="M556" i="11"/>
  <c r="L556" i="11"/>
  <c r="K556" i="11"/>
  <c r="J556" i="11"/>
  <c r="I556" i="11"/>
  <c r="F556" i="11"/>
  <c r="E556" i="11"/>
  <c r="D556" i="11"/>
  <c r="A556" i="11"/>
  <c r="C556" i="11" s="1"/>
  <c r="A556" i="13" s="1"/>
  <c r="X555" i="11"/>
  <c r="W555" i="11"/>
  <c r="V555" i="11"/>
  <c r="U555" i="11"/>
  <c r="T555" i="11"/>
  <c r="S555" i="11"/>
  <c r="Q555" i="11"/>
  <c r="P555" i="11"/>
  <c r="O555" i="11"/>
  <c r="N555" i="11"/>
  <c r="M555" i="11"/>
  <c r="L555" i="11"/>
  <c r="K555" i="11"/>
  <c r="J555" i="11"/>
  <c r="I555" i="11"/>
  <c r="F555" i="11"/>
  <c r="E555" i="11"/>
  <c r="D555" i="11"/>
  <c r="A555" i="11"/>
  <c r="C555" i="11" s="1"/>
  <c r="A555" i="13" s="1"/>
  <c r="X554" i="11"/>
  <c r="W554" i="11"/>
  <c r="V554" i="11"/>
  <c r="U554" i="11"/>
  <c r="T554" i="11"/>
  <c r="S554" i="11"/>
  <c r="Q554" i="11"/>
  <c r="P554" i="11"/>
  <c r="O554" i="11"/>
  <c r="N554" i="11"/>
  <c r="M554" i="11"/>
  <c r="L554" i="11"/>
  <c r="K554" i="11"/>
  <c r="J554" i="11"/>
  <c r="I554" i="11"/>
  <c r="F554" i="11"/>
  <c r="E554" i="11"/>
  <c r="D554" i="11"/>
  <c r="A554" i="11"/>
  <c r="C554" i="11" s="1"/>
  <c r="A554" i="13" s="1"/>
  <c r="X553" i="11"/>
  <c r="W553" i="11"/>
  <c r="V553" i="11"/>
  <c r="U553" i="11"/>
  <c r="T553" i="11"/>
  <c r="S553" i="11"/>
  <c r="Q553" i="11"/>
  <c r="P553" i="11"/>
  <c r="O553" i="11"/>
  <c r="N553" i="11"/>
  <c r="M553" i="11"/>
  <c r="L553" i="11"/>
  <c r="K553" i="11"/>
  <c r="J553" i="11"/>
  <c r="I553" i="11"/>
  <c r="F553" i="11"/>
  <c r="E553" i="11"/>
  <c r="D553" i="11"/>
  <c r="A553" i="11"/>
  <c r="C553" i="11" s="1"/>
  <c r="A553" i="13" s="1"/>
  <c r="X552" i="11"/>
  <c r="W552" i="11"/>
  <c r="V552" i="11"/>
  <c r="U552" i="11"/>
  <c r="T552" i="11"/>
  <c r="S552" i="11"/>
  <c r="Q552" i="11"/>
  <c r="P552" i="11"/>
  <c r="O552" i="11"/>
  <c r="N552" i="11"/>
  <c r="M552" i="11"/>
  <c r="L552" i="11"/>
  <c r="K552" i="11"/>
  <c r="J552" i="11"/>
  <c r="I552" i="11"/>
  <c r="F552" i="11"/>
  <c r="E552" i="11"/>
  <c r="D552" i="11"/>
  <c r="A552" i="11"/>
  <c r="C552" i="11" s="1"/>
  <c r="A552" i="13" s="1"/>
  <c r="X551" i="11"/>
  <c r="W551" i="11"/>
  <c r="V551" i="11"/>
  <c r="U551" i="11"/>
  <c r="T551" i="11"/>
  <c r="S551" i="11"/>
  <c r="Q551" i="11"/>
  <c r="P551" i="11"/>
  <c r="O551" i="11"/>
  <c r="N551" i="11"/>
  <c r="M551" i="11"/>
  <c r="L551" i="11"/>
  <c r="K551" i="11"/>
  <c r="J551" i="11"/>
  <c r="I551" i="11"/>
  <c r="F551" i="11"/>
  <c r="E551" i="11"/>
  <c r="D551" i="11"/>
  <c r="A551" i="11"/>
  <c r="C551" i="11" s="1"/>
  <c r="A551" i="13" s="1"/>
  <c r="X550" i="11"/>
  <c r="W550" i="11"/>
  <c r="V550" i="11"/>
  <c r="U550" i="11"/>
  <c r="T550" i="11"/>
  <c r="S550" i="11"/>
  <c r="Q550" i="11"/>
  <c r="P550" i="11"/>
  <c r="O550" i="11"/>
  <c r="N550" i="11"/>
  <c r="M550" i="11"/>
  <c r="L550" i="11"/>
  <c r="K550" i="11"/>
  <c r="J550" i="11"/>
  <c r="I550" i="11"/>
  <c r="F550" i="11"/>
  <c r="E550" i="11"/>
  <c r="D550" i="11"/>
  <c r="A550" i="11"/>
  <c r="C550" i="11" s="1"/>
  <c r="A550" i="13" s="1"/>
  <c r="X549" i="11"/>
  <c r="W549" i="11"/>
  <c r="V549" i="11"/>
  <c r="U549" i="11"/>
  <c r="T549" i="11"/>
  <c r="S549" i="11"/>
  <c r="Q549" i="11"/>
  <c r="P549" i="11"/>
  <c r="O549" i="11"/>
  <c r="N549" i="11"/>
  <c r="M549" i="11"/>
  <c r="L549" i="11"/>
  <c r="K549" i="11"/>
  <c r="J549" i="11"/>
  <c r="I549" i="11"/>
  <c r="F549" i="11"/>
  <c r="E549" i="11"/>
  <c r="D549" i="11"/>
  <c r="A549" i="11"/>
  <c r="C549" i="11" s="1"/>
  <c r="A549" i="13" s="1"/>
  <c r="X548" i="11"/>
  <c r="W548" i="11"/>
  <c r="V548" i="11"/>
  <c r="U548" i="11"/>
  <c r="T548" i="11"/>
  <c r="S548" i="11"/>
  <c r="Q548" i="11"/>
  <c r="P548" i="11"/>
  <c r="O548" i="11"/>
  <c r="N548" i="11"/>
  <c r="M548" i="11"/>
  <c r="L548" i="11"/>
  <c r="K548" i="11"/>
  <c r="J548" i="11"/>
  <c r="I548" i="11"/>
  <c r="F548" i="11"/>
  <c r="E548" i="11"/>
  <c r="D548" i="11"/>
  <c r="A548" i="11"/>
  <c r="C548" i="11" s="1"/>
  <c r="A548" i="13" s="1"/>
  <c r="X547" i="11"/>
  <c r="W547" i="11"/>
  <c r="V547" i="11"/>
  <c r="U547" i="11"/>
  <c r="T547" i="11"/>
  <c r="S547" i="11"/>
  <c r="Q547" i="11"/>
  <c r="P547" i="11"/>
  <c r="O547" i="11"/>
  <c r="N547" i="11"/>
  <c r="M547" i="11"/>
  <c r="L547" i="11"/>
  <c r="K547" i="11"/>
  <c r="J547" i="11"/>
  <c r="I547" i="11"/>
  <c r="F547" i="11"/>
  <c r="E547" i="11"/>
  <c r="D547" i="11"/>
  <c r="A547" i="11"/>
  <c r="C547" i="11" s="1"/>
  <c r="A547" i="13" s="1"/>
  <c r="X546" i="11"/>
  <c r="W546" i="11"/>
  <c r="V546" i="11"/>
  <c r="U546" i="11"/>
  <c r="T546" i="11"/>
  <c r="S546" i="11"/>
  <c r="Q546" i="11"/>
  <c r="P546" i="11"/>
  <c r="O546" i="11"/>
  <c r="N546" i="11"/>
  <c r="M546" i="11"/>
  <c r="L546" i="11"/>
  <c r="K546" i="11"/>
  <c r="J546" i="11"/>
  <c r="I546" i="11"/>
  <c r="F546" i="11"/>
  <c r="E546" i="11"/>
  <c r="D546" i="11"/>
  <c r="A546" i="11"/>
  <c r="C546" i="11" s="1"/>
  <c r="A546" i="13" s="1"/>
  <c r="X545" i="11"/>
  <c r="W545" i="11"/>
  <c r="V545" i="11"/>
  <c r="U545" i="11"/>
  <c r="T545" i="11"/>
  <c r="S545" i="11"/>
  <c r="Q545" i="11"/>
  <c r="P545" i="11"/>
  <c r="O545" i="11"/>
  <c r="N545" i="11"/>
  <c r="M545" i="11"/>
  <c r="L545" i="11"/>
  <c r="K545" i="11"/>
  <c r="J545" i="11"/>
  <c r="I545" i="11"/>
  <c r="F545" i="11"/>
  <c r="E545" i="11"/>
  <c r="D545" i="11"/>
  <c r="A545" i="11"/>
  <c r="C545" i="11" s="1"/>
  <c r="A545" i="13" s="1"/>
  <c r="X544" i="11"/>
  <c r="W544" i="11"/>
  <c r="V544" i="11"/>
  <c r="U544" i="11"/>
  <c r="T544" i="11"/>
  <c r="S544" i="11"/>
  <c r="Q544" i="11"/>
  <c r="P544" i="11"/>
  <c r="O544" i="11"/>
  <c r="N544" i="11"/>
  <c r="M544" i="11"/>
  <c r="L544" i="11"/>
  <c r="K544" i="11"/>
  <c r="J544" i="11"/>
  <c r="I544" i="11"/>
  <c r="F544" i="11"/>
  <c r="E544" i="11"/>
  <c r="D544" i="11"/>
  <c r="A544" i="11"/>
  <c r="C544" i="11" s="1"/>
  <c r="A544" i="13" s="1"/>
  <c r="X543" i="11"/>
  <c r="W543" i="11"/>
  <c r="V543" i="11"/>
  <c r="U543" i="11"/>
  <c r="T543" i="11"/>
  <c r="S543" i="11"/>
  <c r="Q543" i="11"/>
  <c r="P543" i="11"/>
  <c r="O543" i="11"/>
  <c r="N543" i="11"/>
  <c r="M543" i="11"/>
  <c r="L543" i="11"/>
  <c r="K543" i="11"/>
  <c r="J543" i="11"/>
  <c r="I543" i="11"/>
  <c r="F543" i="11"/>
  <c r="E543" i="11"/>
  <c r="D543" i="11"/>
  <c r="A543" i="11"/>
  <c r="C543" i="11" s="1"/>
  <c r="A543" i="13" s="1"/>
  <c r="X542" i="11"/>
  <c r="W542" i="11"/>
  <c r="V542" i="11"/>
  <c r="U542" i="11"/>
  <c r="T542" i="11"/>
  <c r="S542" i="11"/>
  <c r="Q542" i="11"/>
  <c r="P542" i="11"/>
  <c r="O542" i="11"/>
  <c r="N542" i="11"/>
  <c r="M542" i="11"/>
  <c r="L542" i="11"/>
  <c r="K542" i="11"/>
  <c r="J542" i="11"/>
  <c r="I542" i="11"/>
  <c r="F542" i="11"/>
  <c r="E542" i="11"/>
  <c r="D542" i="11"/>
  <c r="A542" i="11"/>
  <c r="C542" i="11" s="1"/>
  <c r="A542" i="13" s="1"/>
  <c r="X541" i="11"/>
  <c r="W541" i="11"/>
  <c r="V541" i="11"/>
  <c r="U541" i="11"/>
  <c r="T541" i="11"/>
  <c r="S541" i="11"/>
  <c r="Q541" i="11"/>
  <c r="P541" i="11"/>
  <c r="O541" i="11"/>
  <c r="N541" i="11"/>
  <c r="M541" i="11"/>
  <c r="L541" i="11"/>
  <c r="K541" i="11"/>
  <c r="J541" i="11"/>
  <c r="I541" i="11"/>
  <c r="F541" i="11"/>
  <c r="E541" i="11"/>
  <c r="D541" i="11"/>
  <c r="A541" i="11"/>
  <c r="C541" i="11" s="1"/>
  <c r="A541" i="13" s="1"/>
  <c r="X540" i="11"/>
  <c r="W540" i="11"/>
  <c r="V540" i="11"/>
  <c r="U540" i="11"/>
  <c r="T540" i="11"/>
  <c r="S540" i="11"/>
  <c r="Q540" i="11"/>
  <c r="P540" i="11"/>
  <c r="O540" i="11"/>
  <c r="N540" i="11"/>
  <c r="M540" i="11"/>
  <c r="L540" i="11"/>
  <c r="K540" i="11"/>
  <c r="J540" i="11"/>
  <c r="I540" i="11"/>
  <c r="F540" i="11"/>
  <c r="E540" i="11"/>
  <c r="D540" i="11"/>
  <c r="A540" i="11"/>
  <c r="C540" i="11" s="1"/>
  <c r="A540" i="13" s="1"/>
  <c r="X539" i="11"/>
  <c r="W539" i="11"/>
  <c r="V539" i="11"/>
  <c r="U539" i="11"/>
  <c r="T539" i="11"/>
  <c r="S539" i="11"/>
  <c r="Q539" i="11"/>
  <c r="P539" i="11"/>
  <c r="O539" i="11"/>
  <c r="N539" i="11"/>
  <c r="M539" i="11"/>
  <c r="L539" i="11"/>
  <c r="K539" i="11"/>
  <c r="J539" i="11"/>
  <c r="I539" i="11"/>
  <c r="F539" i="11"/>
  <c r="E539" i="11"/>
  <c r="D539" i="11"/>
  <c r="A539" i="11"/>
  <c r="C539" i="11" s="1"/>
  <c r="A539" i="13" s="1"/>
  <c r="X538" i="11"/>
  <c r="W538" i="11"/>
  <c r="V538" i="11"/>
  <c r="U538" i="11"/>
  <c r="T538" i="11"/>
  <c r="S538" i="11"/>
  <c r="Q538" i="11"/>
  <c r="P538" i="11"/>
  <c r="O538" i="11"/>
  <c r="N538" i="11"/>
  <c r="M538" i="11"/>
  <c r="L538" i="11"/>
  <c r="K538" i="11"/>
  <c r="J538" i="11"/>
  <c r="I538" i="11"/>
  <c r="F538" i="11"/>
  <c r="E538" i="11"/>
  <c r="D538" i="11"/>
  <c r="A538" i="11"/>
  <c r="C538" i="11" s="1"/>
  <c r="A538" i="13" s="1"/>
  <c r="X537" i="11"/>
  <c r="W537" i="11"/>
  <c r="V537" i="11"/>
  <c r="U537" i="11"/>
  <c r="T537" i="11"/>
  <c r="S537" i="11"/>
  <c r="Q537" i="11"/>
  <c r="P537" i="11"/>
  <c r="O537" i="11"/>
  <c r="N537" i="11"/>
  <c r="M537" i="11"/>
  <c r="L537" i="11"/>
  <c r="K537" i="11"/>
  <c r="J537" i="11"/>
  <c r="I537" i="11"/>
  <c r="F537" i="11"/>
  <c r="E537" i="11"/>
  <c r="D537" i="11"/>
  <c r="A537" i="11"/>
  <c r="C537" i="11" s="1"/>
  <c r="A537" i="13" s="1"/>
  <c r="X536" i="11"/>
  <c r="W536" i="11"/>
  <c r="V536" i="11"/>
  <c r="U536" i="11"/>
  <c r="T536" i="11"/>
  <c r="S536" i="11"/>
  <c r="Q536" i="11"/>
  <c r="P536" i="11"/>
  <c r="O536" i="11"/>
  <c r="N536" i="11"/>
  <c r="M536" i="11"/>
  <c r="L536" i="11"/>
  <c r="K536" i="11"/>
  <c r="J536" i="11"/>
  <c r="I536" i="11"/>
  <c r="F536" i="11"/>
  <c r="E536" i="11"/>
  <c r="D536" i="11"/>
  <c r="A536" i="11"/>
  <c r="C536" i="11" s="1"/>
  <c r="A536" i="13" s="1"/>
  <c r="X535" i="11"/>
  <c r="W535" i="11"/>
  <c r="V535" i="11"/>
  <c r="U535" i="11"/>
  <c r="T535" i="11"/>
  <c r="S535" i="11"/>
  <c r="Q535" i="11"/>
  <c r="P535" i="11"/>
  <c r="O535" i="11"/>
  <c r="N535" i="11"/>
  <c r="M535" i="11"/>
  <c r="L535" i="11"/>
  <c r="K535" i="11"/>
  <c r="J535" i="11"/>
  <c r="I535" i="11"/>
  <c r="F535" i="11"/>
  <c r="E535" i="11"/>
  <c r="D535" i="11"/>
  <c r="A535" i="11"/>
  <c r="C535" i="11" s="1"/>
  <c r="A535" i="13" s="1"/>
  <c r="X534" i="11"/>
  <c r="W534" i="11"/>
  <c r="V534" i="11"/>
  <c r="U534" i="11"/>
  <c r="T534" i="11"/>
  <c r="S534" i="11"/>
  <c r="Q534" i="11"/>
  <c r="P534" i="11"/>
  <c r="O534" i="11"/>
  <c r="N534" i="11"/>
  <c r="M534" i="11"/>
  <c r="L534" i="11"/>
  <c r="K534" i="11"/>
  <c r="J534" i="11"/>
  <c r="I534" i="11"/>
  <c r="F534" i="11"/>
  <c r="E534" i="11"/>
  <c r="D534" i="11"/>
  <c r="A534" i="11"/>
  <c r="C534" i="11" s="1"/>
  <c r="A534" i="13" s="1"/>
  <c r="X533" i="11"/>
  <c r="W533" i="11"/>
  <c r="V533" i="11"/>
  <c r="U533" i="11"/>
  <c r="T533" i="11"/>
  <c r="S533" i="11"/>
  <c r="Q533" i="11"/>
  <c r="P533" i="11"/>
  <c r="O533" i="11"/>
  <c r="N533" i="11"/>
  <c r="M533" i="11"/>
  <c r="L533" i="11"/>
  <c r="K533" i="11"/>
  <c r="J533" i="11"/>
  <c r="I533" i="11"/>
  <c r="F533" i="11"/>
  <c r="E533" i="11"/>
  <c r="D533" i="11"/>
  <c r="A533" i="11"/>
  <c r="C533" i="11" s="1"/>
  <c r="A533" i="13" s="1"/>
  <c r="X532" i="11"/>
  <c r="W532" i="11"/>
  <c r="V532" i="11"/>
  <c r="U532" i="11"/>
  <c r="T532" i="11"/>
  <c r="S532" i="11"/>
  <c r="Q532" i="11"/>
  <c r="P532" i="11"/>
  <c r="O532" i="11"/>
  <c r="N532" i="11"/>
  <c r="M532" i="11"/>
  <c r="L532" i="11"/>
  <c r="K532" i="11"/>
  <c r="J532" i="11"/>
  <c r="I532" i="11"/>
  <c r="F532" i="11"/>
  <c r="E532" i="11"/>
  <c r="D532" i="11"/>
  <c r="A532" i="11"/>
  <c r="C532" i="11" s="1"/>
  <c r="A532" i="13" s="1"/>
  <c r="X531" i="11"/>
  <c r="W531" i="11"/>
  <c r="V531" i="11"/>
  <c r="U531" i="11"/>
  <c r="T531" i="11"/>
  <c r="S531" i="11"/>
  <c r="Q531" i="11"/>
  <c r="P531" i="11"/>
  <c r="O531" i="11"/>
  <c r="N531" i="11"/>
  <c r="M531" i="11"/>
  <c r="L531" i="11"/>
  <c r="K531" i="11"/>
  <c r="J531" i="11"/>
  <c r="I531" i="11"/>
  <c r="F531" i="11"/>
  <c r="E531" i="11"/>
  <c r="D531" i="11"/>
  <c r="A531" i="11"/>
  <c r="C531" i="11" s="1"/>
  <c r="A531" i="13" s="1"/>
  <c r="X530" i="11"/>
  <c r="W530" i="11"/>
  <c r="V530" i="11"/>
  <c r="U530" i="11"/>
  <c r="T530" i="11"/>
  <c r="S530" i="11"/>
  <c r="Q530" i="11"/>
  <c r="P530" i="11"/>
  <c r="O530" i="11"/>
  <c r="N530" i="11"/>
  <c r="M530" i="11"/>
  <c r="L530" i="11"/>
  <c r="K530" i="11"/>
  <c r="J530" i="11"/>
  <c r="I530" i="11"/>
  <c r="F530" i="11"/>
  <c r="E530" i="11"/>
  <c r="D530" i="11"/>
  <c r="A530" i="11"/>
  <c r="C530" i="11" s="1"/>
  <c r="A530" i="13" s="1"/>
  <c r="X529" i="11"/>
  <c r="W529" i="11"/>
  <c r="V529" i="11"/>
  <c r="U529" i="11"/>
  <c r="T529" i="11"/>
  <c r="S529" i="11"/>
  <c r="Q529" i="11"/>
  <c r="P529" i="11"/>
  <c r="O529" i="11"/>
  <c r="N529" i="11"/>
  <c r="M529" i="11"/>
  <c r="L529" i="11"/>
  <c r="K529" i="11"/>
  <c r="J529" i="11"/>
  <c r="I529" i="11"/>
  <c r="F529" i="11"/>
  <c r="E529" i="11"/>
  <c r="D529" i="11"/>
  <c r="A529" i="11"/>
  <c r="C529" i="11" s="1"/>
  <c r="A529" i="13" s="1"/>
  <c r="X528" i="11"/>
  <c r="W528" i="11"/>
  <c r="V528" i="11"/>
  <c r="U528" i="11"/>
  <c r="T528" i="11"/>
  <c r="S528" i="11"/>
  <c r="Q528" i="11"/>
  <c r="P528" i="11"/>
  <c r="O528" i="11"/>
  <c r="N528" i="11"/>
  <c r="M528" i="11"/>
  <c r="L528" i="11"/>
  <c r="K528" i="11"/>
  <c r="J528" i="11"/>
  <c r="I528" i="11"/>
  <c r="F528" i="11"/>
  <c r="E528" i="11"/>
  <c r="D528" i="11"/>
  <c r="A528" i="11"/>
  <c r="C528" i="11" s="1"/>
  <c r="A528" i="13" s="1"/>
  <c r="X527" i="11"/>
  <c r="W527" i="11"/>
  <c r="V527" i="11"/>
  <c r="U527" i="11"/>
  <c r="T527" i="11"/>
  <c r="S527" i="11"/>
  <c r="Q527" i="11"/>
  <c r="P527" i="11"/>
  <c r="O527" i="11"/>
  <c r="N527" i="11"/>
  <c r="M527" i="11"/>
  <c r="L527" i="11"/>
  <c r="K527" i="11"/>
  <c r="J527" i="11"/>
  <c r="I527" i="11"/>
  <c r="F527" i="11"/>
  <c r="E527" i="11"/>
  <c r="D527" i="11"/>
  <c r="A527" i="11"/>
  <c r="C527" i="11" s="1"/>
  <c r="A527" i="13" s="1"/>
  <c r="X526" i="11"/>
  <c r="W526" i="11"/>
  <c r="V526" i="11"/>
  <c r="U526" i="11"/>
  <c r="T526" i="11"/>
  <c r="S526" i="11"/>
  <c r="Q526" i="11"/>
  <c r="P526" i="11"/>
  <c r="O526" i="11"/>
  <c r="N526" i="11"/>
  <c r="M526" i="11"/>
  <c r="L526" i="11"/>
  <c r="K526" i="11"/>
  <c r="J526" i="11"/>
  <c r="I526" i="11"/>
  <c r="F526" i="11"/>
  <c r="E526" i="11"/>
  <c r="D526" i="11"/>
  <c r="A526" i="11"/>
  <c r="C526" i="11" s="1"/>
  <c r="A526" i="13" s="1"/>
  <c r="X525" i="11"/>
  <c r="W525" i="11"/>
  <c r="V525" i="11"/>
  <c r="U525" i="11"/>
  <c r="T525" i="11"/>
  <c r="S525" i="11"/>
  <c r="Q525" i="11"/>
  <c r="P525" i="11"/>
  <c r="O525" i="11"/>
  <c r="N525" i="11"/>
  <c r="M525" i="11"/>
  <c r="L525" i="11"/>
  <c r="K525" i="11"/>
  <c r="J525" i="11"/>
  <c r="I525" i="11"/>
  <c r="F525" i="11"/>
  <c r="E525" i="11"/>
  <c r="D525" i="11"/>
  <c r="A525" i="11"/>
  <c r="C525" i="11" s="1"/>
  <c r="A525" i="13" s="1"/>
  <c r="X524" i="11"/>
  <c r="W524" i="11"/>
  <c r="V524" i="11"/>
  <c r="U524" i="11"/>
  <c r="T524" i="11"/>
  <c r="S524" i="11"/>
  <c r="Q524" i="11"/>
  <c r="P524" i="11"/>
  <c r="O524" i="11"/>
  <c r="N524" i="11"/>
  <c r="M524" i="11"/>
  <c r="L524" i="11"/>
  <c r="K524" i="11"/>
  <c r="J524" i="11"/>
  <c r="I524" i="11"/>
  <c r="F524" i="11"/>
  <c r="E524" i="11"/>
  <c r="D524" i="11"/>
  <c r="A524" i="11"/>
  <c r="C524" i="11" s="1"/>
  <c r="A524" i="13" s="1"/>
  <c r="X523" i="11"/>
  <c r="W523" i="11"/>
  <c r="V523" i="11"/>
  <c r="U523" i="11"/>
  <c r="T523" i="11"/>
  <c r="S523" i="11"/>
  <c r="Q523" i="11"/>
  <c r="P523" i="11"/>
  <c r="O523" i="11"/>
  <c r="N523" i="11"/>
  <c r="M523" i="11"/>
  <c r="L523" i="11"/>
  <c r="K523" i="11"/>
  <c r="J523" i="11"/>
  <c r="I523" i="11"/>
  <c r="F523" i="11"/>
  <c r="E523" i="11"/>
  <c r="D523" i="11"/>
  <c r="A523" i="11"/>
  <c r="C523" i="11" s="1"/>
  <c r="A523" i="13" s="1"/>
  <c r="X522" i="11"/>
  <c r="W522" i="11"/>
  <c r="V522" i="11"/>
  <c r="U522" i="11"/>
  <c r="T522" i="11"/>
  <c r="S522" i="11"/>
  <c r="Q522" i="11"/>
  <c r="P522" i="11"/>
  <c r="O522" i="11"/>
  <c r="N522" i="11"/>
  <c r="M522" i="11"/>
  <c r="L522" i="11"/>
  <c r="K522" i="11"/>
  <c r="J522" i="11"/>
  <c r="I522" i="11"/>
  <c r="F522" i="11"/>
  <c r="E522" i="11"/>
  <c r="D522" i="11"/>
  <c r="A522" i="11"/>
  <c r="C522" i="11" s="1"/>
  <c r="A522" i="13" s="1"/>
  <c r="X521" i="11"/>
  <c r="W521" i="11"/>
  <c r="V521" i="11"/>
  <c r="U521" i="11"/>
  <c r="T521" i="11"/>
  <c r="S521" i="11"/>
  <c r="Q521" i="11"/>
  <c r="P521" i="11"/>
  <c r="O521" i="11"/>
  <c r="N521" i="11"/>
  <c r="M521" i="11"/>
  <c r="L521" i="11"/>
  <c r="K521" i="11"/>
  <c r="J521" i="11"/>
  <c r="I521" i="11"/>
  <c r="F521" i="11"/>
  <c r="E521" i="11"/>
  <c r="D521" i="11"/>
  <c r="A521" i="11"/>
  <c r="C521" i="11" s="1"/>
  <c r="A521" i="13" s="1"/>
  <c r="X520" i="11"/>
  <c r="W520" i="11"/>
  <c r="V520" i="11"/>
  <c r="U520" i="11"/>
  <c r="T520" i="11"/>
  <c r="S520" i="11"/>
  <c r="Q520" i="11"/>
  <c r="P520" i="11"/>
  <c r="O520" i="11"/>
  <c r="N520" i="11"/>
  <c r="M520" i="11"/>
  <c r="L520" i="11"/>
  <c r="K520" i="11"/>
  <c r="J520" i="11"/>
  <c r="I520" i="11"/>
  <c r="F520" i="11"/>
  <c r="E520" i="11"/>
  <c r="D520" i="11"/>
  <c r="A520" i="11"/>
  <c r="C520" i="11" s="1"/>
  <c r="A520" i="13" s="1"/>
  <c r="X519" i="11"/>
  <c r="W519" i="11"/>
  <c r="V519" i="11"/>
  <c r="U519" i="11"/>
  <c r="T519" i="11"/>
  <c r="S519" i="11"/>
  <c r="Q519" i="11"/>
  <c r="P519" i="11"/>
  <c r="O519" i="11"/>
  <c r="N519" i="11"/>
  <c r="M519" i="11"/>
  <c r="L519" i="11"/>
  <c r="K519" i="11"/>
  <c r="J519" i="11"/>
  <c r="I519" i="11"/>
  <c r="F519" i="11"/>
  <c r="E519" i="11"/>
  <c r="D519" i="11"/>
  <c r="A519" i="11"/>
  <c r="C519" i="11" s="1"/>
  <c r="A519" i="13" s="1"/>
  <c r="X518" i="11"/>
  <c r="W518" i="11"/>
  <c r="V518" i="11"/>
  <c r="U518" i="11"/>
  <c r="T518" i="11"/>
  <c r="S518" i="11"/>
  <c r="Q518" i="11"/>
  <c r="P518" i="11"/>
  <c r="O518" i="11"/>
  <c r="N518" i="11"/>
  <c r="M518" i="11"/>
  <c r="L518" i="11"/>
  <c r="K518" i="11"/>
  <c r="J518" i="11"/>
  <c r="I518" i="11"/>
  <c r="F518" i="11"/>
  <c r="E518" i="11"/>
  <c r="D518" i="11"/>
  <c r="A518" i="11"/>
  <c r="C518" i="11" s="1"/>
  <c r="A518" i="13" s="1"/>
  <c r="X517" i="11"/>
  <c r="W517" i="11"/>
  <c r="V517" i="11"/>
  <c r="U517" i="11"/>
  <c r="T517" i="11"/>
  <c r="S517" i="11"/>
  <c r="Q517" i="11"/>
  <c r="P517" i="11"/>
  <c r="O517" i="11"/>
  <c r="N517" i="11"/>
  <c r="M517" i="11"/>
  <c r="L517" i="11"/>
  <c r="K517" i="11"/>
  <c r="J517" i="11"/>
  <c r="I517" i="11"/>
  <c r="F517" i="11"/>
  <c r="E517" i="11"/>
  <c r="D517" i="11"/>
  <c r="A517" i="11"/>
  <c r="C517" i="11" s="1"/>
  <c r="A517" i="13" s="1"/>
  <c r="X516" i="11"/>
  <c r="W516" i="11"/>
  <c r="V516" i="11"/>
  <c r="U516" i="11"/>
  <c r="T516" i="11"/>
  <c r="S516" i="11"/>
  <c r="Q516" i="11"/>
  <c r="P516" i="11"/>
  <c r="O516" i="11"/>
  <c r="N516" i="11"/>
  <c r="M516" i="11"/>
  <c r="L516" i="11"/>
  <c r="K516" i="11"/>
  <c r="J516" i="11"/>
  <c r="I516" i="11"/>
  <c r="F516" i="11"/>
  <c r="E516" i="11"/>
  <c r="D516" i="11"/>
  <c r="A516" i="11"/>
  <c r="C516" i="11" s="1"/>
  <c r="A516" i="13" s="1"/>
  <c r="X515" i="11"/>
  <c r="W515" i="11"/>
  <c r="V515" i="11"/>
  <c r="U515" i="11"/>
  <c r="T515" i="11"/>
  <c r="S515" i="11"/>
  <c r="Q515" i="11"/>
  <c r="P515" i="11"/>
  <c r="O515" i="11"/>
  <c r="N515" i="11"/>
  <c r="M515" i="11"/>
  <c r="L515" i="11"/>
  <c r="K515" i="11"/>
  <c r="J515" i="11"/>
  <c r="I515" i="11"/>
  <c r="F515" i="11"/>
  <c r="E515" i="11"/>
  <c r="D515" i="11"/>
  <c r="A515" i="11"/>
  <c r="C515" i="11" s="1"/>
  <c r="A515" i="13" s="1"/>
  <c r="X514" i="11"/>
  <c r="W514" i="11"/>
  <c r="V514" i="11"/>
  <c r="U514" i="11"/>
  <c r="T514" i="11"/>
  <c r="S514" i="11"/>
  <c r="Q514" i="11"/>
  <c r="P514" i="11"/>
  <c r="O514" i="11"/>
  <c r="N514" i="11"/>
  <c r="M514" i="11"/>
  <c r="L514" i="11"/>
  <c r="K514" i="11"/>
  <c r="J514" i="11"/>
  <c r="I514" i="11"/>
  <c r="F514" i="11"/>
  <c r="E514" i="11"/>
  <c r="D514" i="11"/>
  <c r="A514" i="11"/>
  <c r="C514" i="11" s="1"/>
  <c r="A514" i="13" s="1"/>
  <c r="X513" i="11"/>
  <c r="W513" i="11"/>
  <c r="V513" i="11"/>
  <c r="U513" i="11"/>
  <c r="T513" i="11"/>
  <c r="S513" i="11"/>
  <c r="Q513" i="11"/>
  <c r="P513" i="11"/>
  <c r="O513" i="11"/>
  <c r="N513" i="11"/>
  <c r="M513" i="11"/>
  <c r="L513" i="11"/>
  <c r="K513" i="11"/>
  <c r="J513" i="11"/>
  <c r="I513" i="11"/>
  <c r="F513" i="11"/>
  <c r="E513" i="11"/>
  <c r="D513" i="11"/>
  <c r="A513" i="11"/>
  <c r="C513" i="11" s="1"/>
  <c r="A513" i="13" s="1"/>
  <c r="X512" i="11"/>
  <c r="W512" i="11"/>
  <c r="V512" i="11"/>
  <c r="U512" i="11"/>
  <c r="T512" i="11"/>
  <c r="S512" i="11"/>
  <c r="Q512" i="11"/>
  <c r="P512" i="11"/>
  <c r="O512" i="11"/>
  <c r="N512" i="11"/>
  <c r="M512" i="11"/>
  <c r="L512" i="11"/>
  <c r="K512" i="11"/>
  <c r="J512" i="11"/>
  <c r="I512" i="11"/>
  <c r="F512" i="11"/>
  <c r="E512" i="11"/>
  <c r="D512" i="11"/>
  <c r="A512" i="11"/>
  <c r="C512" i="11" s="1"/>
  <c r="A512" i="13" s="1"/>
  <c r="X511" i="11"/>
  <c r="W511" i="11"/>
  <c r="V511" i="11"/>
  <c r="U511" i="11"/>
  <c r="T511" i="11"/>
  <c r="S511" i="11"/>
  <c r="Q511" i="11"/>
  <c r="P511" i="11"/>
  <c r="O511" i="11"/>
  <c r="N511" i="11"/>
  <c r="M511" i="11"/>
  <c r="L511" i="11"/>
  <c r="K511" i="11"/>
  <c r="J511" i="11"/>
  <c r="I511" i="11"/>
  <c r="F511" i="11"/>
  <c r="E511" i="11"/>
  <c r="D511" i="11"/>
  <c r="A511" i="11"/>
  <c r="C511" i="11" s="1"/>
  <c r="A511" i="13" s="1"/>
  <c r="X510" i="11"/>
  <c r="W510" i="11"/>
  <c r="V510" i="11"/>
  <c r="U510" i="11"/>
  <c r="T510" i="11"/>
  <c r="S510" i="11"/>
  <c r="Q510" i="11"/>
  <c r="P510" i="11"/>
  <c r="O510" i="11"/>
  <c r="N510" i="11"/>
  <c r="M510" i="11"/>
  <c r="L510" i="11"/>
  <c r="K510" i="11"/>
  <c r="J510" i="11"/>
  <c r="I510" i="11"/>
  <c r="F510" i="11"/>
  <c r="E510" i="11"/>
  <c r="D510" i="11"/>
  <c r="A510" i="11"/>
  <c r="C510" i="11" s="1"/>
  <c r="A510" i="13" s="1"/>
  <c r="X509" i="11"/>
  <c r="W509" i="11"/>
  <c r="V509" i="11"/>
  <c r="U509" i="11"/>
  <c r="T509" i="11"/>
  <c r="S509" i="11"/>
  <c r="Q509" i="11"/>
  <c r="P509" i="11"/>
  <c r="O509" i="11"/>
  <c r="N509" i="11"/>
  <c r="M509" i="11"/>
  <c r="L509" i="11"/>
  <c r="K509" i="11"/>
  <c r="J509" i="11"/>
  <c r="I509" i="11"/>
  <c r="F509" i="11"/>
  <c r="E509" i="11"/>
  <c r="D509" i="11"/>
  <c r="A509" i="11"/>
  <c r="C509" i="11" s="1"/>
  <c r="A509" i="13" s="1"/>
  <c r="X508" i="11"/>
  <c r="W508" i="11"/>
  <c r="V508" i="11"/>
  <c r="U508" i="11"/>
  <c r="T508" i="11"/>
  <c r="S508" i="11"/>
  <c r="Q508" i="11"/>
  <c r="P508" i="11"/>
  <c r="O508" i="11"/>
  <c r="N508" i="11"/>
  <c r="M508" i="11"/>
  <c r="L508" i="11"/>
  <c r="K508" i="11"/>
  <c r="J508" i="11"/>
  <c r="I508" i="11"/>
  <c r="F508" i="11"/>
  <c r="E508" i="11"/>
  <c r="D508" i="11"/>
  <c r="A508" i="11"/>
  <c r="C508" i="11" s="1"/>
  <c r="A508" i="13" s="1"/>
  <c r="X507" i="11"/>
  <c r="W507" i="11"/>
  <c r="V507" i="11"/>
  <c r="U507" i="11"/>
  <c r="T507" i="11"/>
  <c r="S507" i="11"/>
  <c r="Q507" i="11"/>
  <c r="P507" i="11"/>
  <c r="O507" i="11"/>
  <c r="N507" i="11"/>
  <c r="M507" i="11"/>
  <c r="L507" i="11"/>
  <c r="K507" i="11"/>
  <c r="J507" i="11"/>
  <c r="I507" i="11"/>
  <c r="F507" i="11"/>
  <c r="E507" i="11"/>
  <c r="D507" i="11"/>
  <c r="A507" i="11"/>
  <c r="C507" i="11" s="1"/>
  <c r="A507" i="13" s="1"/>
  <c r="X506" i="11"/>
  <c r="W506" i="11"/>
  <c r="V506" i="11"/>
  <c r="U506" i="11"/>
  <c r="T506" i="11"/>
  <c r="S506" i="11"/>
  <c r="Q506" i="11"/>
  <c r="P506" i="11"/>
  <c r="O506" i="11"/>
  <c r="N506" i="11"/>
  <c r="M506" i="11"/>
  <c r="L506" i="11"/>
  <c r="K506" i="11"/>
  <c r="J506" i="11"/>
  <c r="I506" i="11"/>
  <c r="F506" i="11"/>
  <c r="E506" i="11"/>
  <c r="D506" i="11"/>
  <c r="A506" i="11"/>
  <c r="C506" i="11" s="1"/>
  <c r="A506" i="13" s="1"/>
  <c r="X505" i="11"/>
  <c r="W505" i="11"/>
  <c r="V505" i="11"/>
  <c r="U505" i="11"/>
  <c r="T505" i="11"/>
  <c r="S505" i="11"/>
  <c r="Q505" i="11"/>
  <c r="P505" i="11"/>
  <c r="O505" i="11"/>
  <c r="N505" i="11"/>
  <c r="M505" i="11"/>
  <c r="L505" i="11"/>
  <c r="K505" i="11"/>
  <c r="J505" i="11"/>
  <c r="I505" i="11"/>
  <c r="F505" i="11"/>
  <c r="E505" i="11"/>
  <c r="D505" i="11"/>
  <c r="A505" i="11"/>
  <c r="C505" i="11" s="1"/>
  <c r="A505" i="13" s="1"/>
  <c r="X504" i="11"/>
  <c r="W504" i="11"/>
  <c r="V504" i="11"/>
  <c r="U504" i="11"/>
  <c r="T504" i="11"/>
  <c r="S504" i="11"/>
  <c r="Q504" i="11"/>
  <c r="P504" i="11"/>
  <c r="O504" i="11"/>
  <c r="N504" i="11"/>
  <c r="M504" i="11"/>
  <c r="L504" i="11"/>
  <c r="K504" i="11"/>
  <c r="J504" i="11"/>
  <c r="I504" i="11"/>
  <c r="F504" i="11"/>
  <c r="E504" i="11"/>
  <c r="D504" i="11"/>
  <c r="A504" i="11"/>
  <c r="C504" i="11" s="1"/>
  <c r="A504" i="13" s="1"/>
  <c r="X503" i="11"/>
  <c r="W503" i="11"/>
  <c r="V503" i="11"/>
  <c r="U503" i="11"/>
  <c r="T503" i="11"/>
  <c r="S503" i="11"/>
  <c r="Q503" i="11"/>
  <c r="P503" i="11"/>
  <c r="O503" i="11"/>
  <c r="N503" i="11"/>
  <c r="M503" i="11"/>
  <c r="L503" i="11"/>
  <c r="K503" i="11"/>
  <c r="J503" i="11"/>
  <c r="I503" i="11"/>
  <c r="F503" i="11"/>
  <c r="E503" i="11"/>
  <c r="D503" i="11"/>
  <c r="A503" i="11"/>
  <c r="C503" i="11" s="1"/>
  <c r="A503" i="13" s="1"/>
  <c r="X502" i="11"/>
  <c r="W502" i="11"/>
  <c r="V502" i="11"/>
  <c r="U502" i="11"/>
  <c r="T502" i="11"/>
  <c r="S502" i="11"/>
  <c r="Q502" i="11"/>
  <c r="P502" i="11"/>
  <c r="O502" i="11"/>
  <c r="N502" i="11"/>
  <c r="M502" i="11"/>
  <c r="L502" i="11"/>
  <c r="K502" i="11"/>
  <c r="J502" i="11"/>
  <c r="I502" i="11"/>
  <c r="F502" i="11"/>
  <c r="E502" i="11"/>
  <c r="D502" i="11"/>
  <c r="A502" i="11"/>
  <c r="C502" i="11" s="1"/>
  <c r="A502" i="13" s="1"/>
  <c r="X501" i="11"/>
  <c r="W501" i="11"/>
  <c r="V501" i="11"/>
  <c r="U501" i="11"/>
  <c r="T501" i="11"/>
  <c r="S501" i="11"/>
  <c r="Q501" i="11"/>
  <c r="P501" i="11"/>
  <c r="O501" i="11"/>
  <c r="N501" i="11"/>
  <c r="M501" i="11"/>
  <c r="L501" i="11"/>
  <c r="K501" i="11"/>
  <c r="J501" i="11"/>
  <c r="I501" i="11"/>
  <c r="F501" i="11"/>
  <c r="E501" i="11"/>
  <c r="D501" i="11"/>
  <c r="A501" i="11"/>
  <c r="C501" i="11" s="1"/>
  <c r="A501" i="13" s="1"/>
  <c r="X500" i="11"/>
  <c r="W500" i="11"/>
  <c r="V500" i="11"/>
  <c r="U500" i="11"/>
  <c r="T500" i="11"/>
  <c r="S500" i="11"/>
  <c r="Q500" i="11"/>
  <c r="P500" i="11"/>
  <c r="O500" i="11"/>
  <c r="N500" i="11"/>
  <c r="M500" i="11"/>
  <c r="L500" i="11"/>
  <c r="K500" i="11"/>
  <c r="J500" i="11"/>
  <c r="I500" i="11"/>
  <c r="F500" i="11"/>
  <c r="E500" i="11"/>
  <c r="D500" i="11"/>
  <c r="A500" i="11"/>
  <c r="C500" i="11" s="1"/>
  <c r="A500" i="13" s="1"/>
  <c r="X499" i="11"/>
  <c r="W499" i="11"/>
  <c r="V499" i="11"/>
  <c r="U499" i="11"/>
  <c r="T499" i="11"/>
  <c r="S499" i="11"/>
  <c r="Q499" i="11"/>
  <c r="P499" i="11"/>
  <c r="O499" i="11"/>
  <c r="N499" i="11"/>
  <c r="M499" i="11"/>
  <c r="L499" i="11"/>
  <c r="K499" i="11"/>
  <c r="J499" i="11"/>
  <c r="I499" i="11"/>
  <c r="F499" i="11"/>
  <c r="E499" i="11"/>
  <c r="D499" i="11"/>
  <c r="A499" i="11"/>
  <c r="C499" i="11" s="1"/>
  <c r="A499" i="13" s="1"/>
  <c r="X498" i="11"/>
  <c r="W498" i="11"/>
  <c r="V498" i="11"/>
  <c r="U498" i="11"/>
  <c r="T498" i="11"/>
  <c r="S498" i="11"/>
  <c r="Q498" i="11"/>
  <c r="P498" i="11"/>
  <c r="O498" i="11"/>
  <c r="N498" i="11"/>
  <c r="M498" i="11"/>
  <c r="L498" i="11"/>
  <c r="K498" i="11"/>
  <c r="J498" i="11"/>
  <c r="I498" i="11"/>
  <c r="F498" i="11"/>
  <c r="E498" i="11"/>
  <c r="D498" i="11"/>
  <c r="A498" i="11"/>
  <c r="C498" i="11" s="1"/>
  <c r="A498" i="13" s="1"/>
  <c r="X497" i="11"/>
  <c r="W497" i="11"/>
  <c r="V497" i="11"/>
  <c r="U497" i="11"/>
  <c r="T497" i="11"/>
  <c r="S497" i="11"/>
  <c r="Q497" i="11"/>
  <c r="P497" i="11"/>
  <c r="O497" i="11"/>
  <c r="N497" i="11"/>
  <c r="M497" i="11"/>
  <c r="L497" i="11"/>
  <c r="K497" i="11"/>
  <c r="J497" i="11"/>
  <c r="I497" i="11"/>
  <c r="F497" i="11"/>
  <c r="E497" i="11"/>
  <c r="D497" i="11"/>
  <c r="A497" i="11"/>
  <c r="C497" i="11" s="1"/>
  <c r="A497" i="13" s="1"/>
  <c r="X496" i="11"/>
  <c r="W496" i="11"/>
  <c r="V496" i="11"/>
  <c r="U496" i="11"/>
  <c r="T496" i="11"/>
  <c r="S496" i="11"/>
  <c r="Q496" i="11"/>
  <c r="P496" i="11"/>
  <c r="O496" i="11"/>
  <c r="N496" i="11"/>
  <c r="M496" i="11"/>
  <c r="L496" i="11"/>
  <c r="K496" i="11"/>
  <c r="J496" i="11"/>
  <c r="I496" i="11"/>
  <c r="F496" i="11"/>
  <c r="E496" i="11"/>
  <c r="D496" i="11"/>
  <c r="A496" i="11"/>
  <c r="C496" i="11" s="1"/>
  <c r="A496" i="13" s="1"/>
  <c r="X495" i="11"/>
  <c r="W495" i="11"/>
  <c r="V495" i="11"/>
  <c r="U495" i="11"/>
  <c r="T495" i="11"/>
  <c r="S495" i="11"/>
  <c r="Q495" i="11"/>
  <c r="P495" i="11"/>
  <c r="O495" i="11"/>
  <c r="N495" i="11"/>
  <c r="M495" i="11"/>
  <c r="L495" i="11"/>
  <c r="K495" i="11"/>
  <c r="J495" i="11"/>
  <c r="I495" i="11"/>
  <c r="F495" i="11"/>
  <c r="E495" i="11"/>
  <c r="D495" i="11"/>
  <c r="A495" i="11"/>
  <c r="C495" i="11" s="1"/>
  <c r="A495" i="13" s="1"/>
  <c r="X494" i="11"/>
  <c r="W494" i="11"/>
  <c r="V494" i="11"/>
  <c r="U494" i="11"/>
  <c r="T494" i="11"/>
  <c r="S494" i="11"/>
  <c r="Q494" i="11"/>
  <c r="P494" i="11"/>
  <c r="O494" i="11"/>
  <c r="N494" i="11"/>
  <c r="M494" i="11"/>
  <c r="L494" i="11"/>
  <c r="K494" i="11"/>
  <c r="J494" i="11"/>
  <c r="I494" i="11"/>
  <c r="F494" i="11"/>
  <c r="E494" i="11"/>
  <c r="D494" i="11"/>
  <c r="A494" i="11"/>
  <c r="C494" i="11" s="1"/>
  <c r="A494" i="13" s="1"/>
  <c r="X493" i="11"/>
  <c r="W493" i="11"/>
  <c r="V493" i="11"/>
  <c r="U493" i="11"/>
  <c r="T493" i="11"/>
  <c r="S493" i="11"/>
  <c r="Q493" i="11"/>
  <c r="P493" i="11"/>
  <c r="O493" i="11"/>
  <c r="N493" i="11"/>
  <c r="M493" i="11"/>
  <c r="L493" i="11"/>
  <c r="K493" i="11"/>
  <c r="J493" i="11"/>
  <c r="I493" i="11"/>
  <c r="F493" i="11"/>
  <c r="E493" i="11"/>
  <c r="D493" i="11"/>
  <c r="A493" i="11"/>
  <c r="C493" i="11" s="1"/>
  <c r="A493" i="13" s="1"/>
  <c r="X492" i="11"/>
  <c r="W492" i="11"/>
  <c r="V492" i="11"/>
  <c r="U492" i="11"/>
  <c r="T492" i="11"/>
  <c r="S492" i="11"/>
  <c r="Q492" i="11"/>
  <c r="P492" i="11"/>
  <c r="O492" i="11"/>
  <c r="N492" i="11"/>
  <c r="M492" i="11"/>
  <c r="L492" i="11"/>
  <c r="K492" i="11"/>
  <c r="J492" i="11"/>
  <c r="I492" i="11"/>
  <c r="F492" i="11"/>
  <c r="E492" i="11"/>
  <c r="D492" i="11"/>
  <c r="A492" i="11"/>
  <c r="C492" i="11" s="1"/>
  <c r="A492" i="13" s="1"/>
  <c r="X491" i="11"/>
  <c r="W491" i="11"/>
  <c r="V491" i="11"/>
  <c r="U491" i="11"/>
  <c r="T491" i="11"/>
  <c r="S491" i="11"/>
  <c r="Q491" i="11"/>
  <c r="P491" i="11"/>
  <c r="O491" i="11"/>
  <c r="N491" i="11"/>
  <c r="M491" i="11"/>
  <c r="L491" i="11"/>
  <c r="K491" i="11"/>
  <c r="J491" i="11"/>
  <c r="I491" i="11"/>
  <c r="F491" i="11"/>
  <c r="E491" i="11"/>
  <c r="D491" i="11"/>
  <c r="A491" i="11"/>
  <c r="C491" i="11" s="1"/>
  <c r="A491" i="13" s="1"/>
  <c r="X490" i="11"/>
  <c r="W490" i="11"/>
  <c r="V490" i="11"/>
  <c r="U490" i="11"/>
  <c r="T490" i="11"/>
  <c r="S490" i="11"/>
  <c r="Q490" i="11"/>
  <c r="P490" i="11"/>
  <c r="O490" i="11"/>
  <c r="N490" i="11"/>
  <c r="M490" i="11"/>
  <c r="L490" i="11"/>
  <c r="K490" i="11"/>
  <c r="J490" i="11"/>
  <c r="I490" i="11"/>
  <c r="F490" i="11"/>
  <c r="E490" i="11"/>
  <c r="D490" i="11"/>
  <c r="A490" i="11"/>
  <c r="C490" i="11" s="1"/>
  <c r="A490" i="13" s="1"/>
  <c r="X489" i="11"/>
  <c r="W489" i="11"/>
  <c r="V489" i="11"/>
  <c r="U489" i="11"/>
  <c r="T489" i="11"/>
  <c r="S489" i="11"/>
  <c r="Q489" i="11"/>
  <c r="P489" i="11"/>
  <c r="O489" i="11"/>
  <c r="N489" i="11"/>
  <c r="M489" i="11"/>
  <c r="L489" i="11"/>
  <c r="K489" i="11"/>
  <c r="J489" i="11"/>
  <c r="I489" i="11"/>
  <c r="F489" i="11"/>
  <c r="E489" i="11"/>
  <c r="D489" i="11"/>
  <c r="A489" i="11"/>
  <c r="C489" i="11" s="1"/>
  <c r="A489" i="13" s="1"/>
  <c r="X488" i="11"/>
  <c r="W488" i="11"/>
  <c r="V488" i="11"/>
  <c r="U488" i="11"/>
  <c r="T488" i="11"/>
  <c r="S488" i="11"/>
  <c r="Q488" i="11"/>
  <c r="P488" i="11"/>
  <c r="O488" i="11"/>
  <c r="N488" i="11"/>
  <c r="M488" i="11"/>
  <c r="L488" i="11"/>
  <c r="K488" i="11"/>
  <c r="J488" i="11"/>
  <c r="I488" i="11"/>
  <c r="F488" i="11"/>
  <c r="E488" i="11"/>
  <c r="D488" i="11"/>
  <c r="A488" i="11"/>
  <c r="C488" i="11" s="1"/>
  <c r="A488" i="13" s="1"/>
  <c r="X487" i="11"/>
  <c r="W487" i="11"/>
  <c r="V487" i="11"/>
  <c r="U487" i="11"/>
  <c r="T487" i="11"/>
  <c r="S487" i="11"/>
  <c r="Q487" i="11"/>
  <c r="P487" i="11"/>
  <c r="O487" i="11"/>
  <c r="N487" i="11"/>
  <c r="M487" i="11"/>
  <c r="L487" i="11"/>
  <c r="K487" i="11"/>
  <c r="J487" i="11"/>
  <c r="I487" i="11"/>
  <c r="F487" i="11"/>
  <c r="E487" i="11"/>
  <c r="D487" i="11"/>
  <c r="A487" i="11"/>
  <c r="C487" i="11" s="1"/>
  <c r="A487" i="13" s="1"/>
  <c r="X486" i="11"/>
  <c r="W486" i="11"/>
  <c r="V486" i="11"/>
  <c r="U486" i="11"/>
  <c r="T486" i="11"/>
  <c r="S486" i="11"/>
  <c r="Q486" i="11"/>
  <c r="P486" i="11"/>
  <c r="O486" i="11"/>
  <c r="N486" i="11"/>
  <c r="M486" i="11"/>
  <c r="L486" i="11"/>
  <c r="K486" i="11"/>
  <c r="J486" i="11"/>
  <c r="I486" i="11"/>
  <c r="F486" i="11"/>
  <c r="E486" i="11"/>
  <c r="D486" i="11"/>
  <c r="A486" i="11"/>
  <c r="C486" i="11" s="1"/>
  <c r="A486" i="13" s="1"/>
  <c r="X485" i="11"/>
  <c r="W485" i="11"/>
  <c r="V485" i="11"/>
  <c r="U485" i="11"/>
  <c r="T485" i="11"/>
  <c r="S485" i="11"/>
  <c r="Q485" i="11"/>
  <c r="P485" i="11"/>
  <c r="O485" i="11"/>
  <c r="N485" i="11"/>
  <c r="M485" i="11"/>
  <c r="L485" i="11"/>
  <c r="K485" i="11"/>
  <c r="J485" i="11"/>
  <c r="I485" i="11"/>
  <c r="F485" i="11"/>
  <c r="E485" i="11"/>
  <c r="D485" i="11"/>
  <c r="A485" i="11"/>
  <c r="C485" i="11" s="1"/>
  <c r="A485" i="13" s="1"/>
  <c r="X484" i="11"/>
  <c r="W484" i="11"/>
  <c r="V484" i="11"/>
  <c r="U484" i="11"/>
  <c r="T484" i="11"/>
  <c r="S484" i="11"/>
  <c r="Q484" i="11"/>
  <c r="P484" i="11"/>
  <c r="O484" i="11"/>
  <c r="N484" i="11"/>
  <c r="M484" i="11"/>
  <c r="L484" i="11"/>
  <c r="K484" i="11"/>
  <c r="J484" i="11"/>
  <c r="I484" i="11"/>
  <c r="F484" i="11"/>
  <c r="E484" i="11"/>
  <c r="D484" i="11"/>
  <c r="A484" i="11"/>
  <c r="C484" i="11" s="1"/>
  <c r="A484" i="13" s="1"/>
  <c r="X483" i="11"/>
  <c r="W483" i="11"/>
  <c r="V483" i="11"/>
  <c r="U483" i="11"/>
  <c r="T483" i="11"/>
  <c r="S483" i="11"/>
  <c r="Q483" i="11"/>
  <c r="P483" i="11"/>
  <c r="O483" i="11"/>
  <c r="N483" i="11"/>
  <c r="M483" i="11"/>
  <c r="L483" i="11"/>
  <c r="K483" i="11"/>
  <c r="J483" i="11"/>
  <c r="I483" i="11"/>
  <c r="F483" i="11"/>
  <c r="E483" i="11"/>
  <c r="D483" i="11"/>
  <c r="A483" i="11"/>
  <c r="C483" i="11" s="1"/>
  <c r="A483" i="13" s="1"/>
  <c r="X482" i="11"/>
  <c r="W482" i="11"/>
  <c r="V482" i="11"/>
  <c r="U482" i="11"/>
  <c r="T482" i="11"/>
  <c r="S482" i="11"/>
  <c r="Q482" i="11"/>
  <c r="P482" i="11"/>
  <c r="O482" i="11"/>
  <c r="N482" i="11"/>
  <c r="M482" i="11"/>
  <c r="L482" i="11"/>
  <c r="K482" i="11"/>
  <c r="J482" i="11"/>
  <c r="I482" i="11"/>
  <c r="F482" i="11"/>
  <c r="E482" i="11"/>
  <c r="D482" i="11"/>
  <c r="A482" i="11"/>
  <c r="C482" i="11" s="1"/>
  <c r="A482" i="13" s="1"/>
  <c r="X481" i="11"/>
  <c r="W481" i="11"/>
  <c r="V481" i="11"/>
  <c r="U481" i="11"/>
  <c r="T481" i="11"/>
  <c r="S481" i="11"/>
  <c r="Q481" i="11"/>
  <c r="P481" i="11"/>
  <c r="O481" i="11"/>
  <c r="N481" i="11"/>
  <c r="M481" i="11"/>
  <c r="L481" i="11"/>
  <c r="K481" i="11"/>
  <c r="J481" i="11"/>
  <c r="I481" i="11"/>
  <c r="F481" i="11"/>
  <c r="E481" i="11"/>
  <c r="D481" i="11"/>
  <c r="A481" i="11"/>
  <c r="C481" i="11" s="1"/>
  <c r="A481" i="13" s="1"/>
  <c r="X480" i="11"/>
  <c r="W480" i="11"/>
  <c r="V480" i="11"/>
  <c r="U480" i="11"/>
  <c r="T480" i="11"/>
  <c r="S480" i="11"/>
  <c r="Q480" i="11"/>
  <c r="P480" i="11"/>
  <c r="O480" i="11"/>
  <c r="N480" i="11"/>
  <c r="M480" i="11"/>
  <c r="L480" i="11"/>
  <c r="K480" i="11"/>
  <c r="J480" i="11"/>
  <c r="I480" i="11"/>
  <c r="F480" i="11"/>
  <c r="E480" i="11"/>
  <c r="D480" i="11"/>
  <c r="A480" i="11"/>
  <c r="C480" i="11" s="1"/>
  <c r="A480" i="13" s="1"/>
  <c r="X479" i="11"/>
  <c r="W479" i="11"/>
  <c r="V479" i="11"/>
  <c r="U479" i="11"/>
  <c r="T479" i="11"/>
  <c r="S479" i="11"/>
  <c r="Q479" i="11"/>
  <c r="P479" i="11"/>
  <c r="O479" i="11"/>
  <c r="N479" i="11"/>
  <c r="M479" i="11"/>
  <c r="L479" i="11"/>
  <c r="K479" i="11"/>
  <c r="J479" i="11"/>
  <c r="I479" i="11"/>
  <c r="F479" i="11"/>
  <c r="E479" i="11"/>
  <c r="D479" i="11"/>
  <c r="A479" i="11"/>
  <c r="C479" i="11" s="1"/>
  <c r="A479" i="13" s="1"/>
  <c r="X478" i="11"/>
  <c r="W478" i="11"/>
  <c r="V478" i="11"/>
  <c r="U478" i="11"/>
  <c r="T478" i="11"/>
  <c r="S478" i="11"/>
  <c r="Q478" i="11"/>
  <c r="P478" i="11"/>
  <c r="O478" i="11"/>
  <c r="N478" i="11"/>
  <c r="M478" i="11"/>
  <c r="L478" i="11"/>
  <c r="K478" i="11"/>
  <c r="J478" i="11"/>
  <c r="I478" i="11"/>
  <c r="F478" i="11"/>
  <c r="E478" i="11"/>
  <c r="D478" i="11"/>
  <c r="A478" i="11"/>
  <c r="C478" i="11" s="1"/>
  <c r="A478" i="13" s="1"/>
  <c r="X477" i="11"/>
  <c r="W477" i="11"/>
  <c r="V477" i="11"/>
  <c r="U477" i="11"/>
  <c r="T477" i="11"/>
  <c r="S477" i="11"/>
  <c r="Q477" i="11"/>
  <c r="P477" i="11"/>
  <c r="O477" i="11"/>
  <c r="N477" i="11"/>
  <c r="M477" i="11"/>
  <c r="L477" i="11"/>
  <c r="K477" i="11"/>
  <c r="J477" i="11"/>
  <c r="I477" i="11"/>
  <c r="F477" i="11"/>
  <c r="E477" i="11"/>
  <c r="D477" i="11"/>
  <c r="A477" i="11"/>
  <c r="C477" i="11" s="1"/>
  <c r="A477" i="13" s="1"/>
  <c r="X476" i="11"/>
  <c r="W476" i="11"/>
  <c r="V476" i="11"/>
  <c r="U476" i="11"/>
  <c r="T476" i="11"/>
  <c r="S476" i="11"/>
  <c r="Q476" i="11"/>
  <c r="P476" i="11"/>
  <c r="O476" i="11"/>
  <c r="N476" i="11"/>
  <c r="M476" i="11"/>
  <c r="L476" i="11"/>
  <c r="K476" i="11"/>
  <c r="J476" i="11"/>
  <c r="I476" i="11"/>
  <c r="F476" i="11"/>
  <c r="E476" i="11"/>
  <c r="D476" i="11"/>
  <c r="A476" i="11"/>
  <c r="C476" i="11" s="1"/>
  <c r="A476" i="13" s="1"/>
  <c r="X475" i="11"/>
  <c r="W475" i="11"/>
  <c r="V475" i="11"/>
  <c r="U475" i="11"/>
  <c r="T475" i="11"/>
  <c r="S475" i="11"/>
  <c r="Q475" i="11"/>
  <c r="P475" i="11"/>
  <c r="O475" i="11"/>
  <c r="N475" i="11"/>
  <c r="M475" i="11"/>
  <c r="L475" i="11"/>
  <c r="K475" i="11"/>
  <c r="J475" i="11"/>
  <c r="I475" i="11"/>
  <c r="F475" i="11"/>
  <c r="E475" i="11"/>
  <c r="D475" i="11"/>
  <c r="A475" i="11"/>
  <c r="C475" i="11" s="1"/>
  <c r="A475" i="13" s="1"/>
  <c r="X474" i="11"/>
  <c r="W474" i="11"/>
  <c r="V474" i="11"/>
  <c r="U474" i="11"/>
  <c r="T474" i="11"/>
  <c r="S474" i="11"/>
  <c r="Q474" i="11"/>
  <c r="P474" i="11"/>
  <c r="O474" i="11"/>
  <c r="N474" i="11"/>
  <c r="M474" i="11"/>
  <c r="L474" i="11"/>
  <c r="K474" i="11"/>
  <c r="J474" i="11"/>
  <c r="I474" i="11"/>
  <c r="F474" i="11"/>
  <c r="E474" i="11"/>
  <c r="D474" i="11"/>
  <c r="A474" i="11"/>
  <c r="C474" i="11" s="1"/>
  <c r="A474" i="13" s="1"/>
  <c r="X473" i="11"/>
  <c r="W473" i="11"/>
  <c r="V473" i="11"/>
  <c r="U473" i="11"/>
  <c r="T473" i="11"/>
  <c r="S473" i="11"/>
  <c r="Q473" i="11"/>
  <c r="P473" i="11"/>
  <c r="O473" i="11"/>
  <c r="N473" i="11"/>
  <c r="M473" i="11"/>
  <c r="L473" i="11"/>
  <c r="K473" i="11"/>
  <c r="J473" i="11"/>
  <c r="I473" i="11"/>
  <c r="F473" i="11"/>
  <c r="E473" i="11"/>
  <c r="D473" i="11"/>
  <c r="A473" i="11"/>
  <c r="C473" i="11" s="1"/>
  <c r="A473" i="13" s="1"/>
  <c r="X472" i="11"/>
  <c r="W472" i="11"/>
  <c r="V472" i="11"/>
  <c r="U472" i="11"/>
  <c r="T472" i="11"/>
  <c r="S472" i="11"/>
  <c r="Q472" i="11"/>
  <c r="P472" i="11"/>
  <c r="O472" i="11"/>
  <c r="N472" i="11"/>
  <c r="M472" i="11"/>
  <c r="L472" i="11"/>
  <c r="K472" i="11"/>
  <c r="J472" i="11"/>
  <c r="I472" i="11"/>
  <c r="F472" i="11"/>
  <c r="E472" i="11"/>
  <c r="D472" i="11"/>
  <c r="A472" i="11"/>
  <c r="C472" i="11" s="1"/>
  <c r="A472" i="13" s="1"/>
  <c r="X471" i="11"/>
  <c r="W471" i="11"/>
  <c r="V471" i="11"/>
  <c r="U471" i="11"/>
  <c r="T471" i="11"/>
  <c r="S471" i="11"/>
  <c r="Q471" i="11"/>
  <c r="P471" i="11"/>
  <c r="O471" i="11"/>
  <c r="N471" i="11"/>
  <c r="M471" i="11"/>
  <c r="L471" i="11"/>
  <c r="K471" i="11"/>
  <c r="J471" i="11"/>
  <c r="I471" i="11"/>
  <c r="F471" i="11"/>
  <c r="E471" i="11"/>
  <c r="D471" i="11"/>
  <c r="A471" i="11"/>
  <c r="C471" i="11" s="1"/>
  <c r="A471" i="13" s="1"/>
  <c r="X470" i="11"/>
  <c r="W470" i="11"/>
  <c r="V470" i="11"/>
  <c r="U470" i="11"/>
  <c r="T470" i="11"/>
  <c r="S470" i="11"/>
  <c r="Q470" i="11"/>
  <c r="P470" i="11"/>
  <c r="O470" i="11"/>
  <c r="N470" i="11"/>
  <c r="M470" i="11"/>
  <c r="L470" i="11"/>
  <c r="K470" i="11"/>
  <c r="J470" i="11"/>
  <c r="I470" i="11"/>
  <c r="F470" i="11"/>
  <c r="E470" i="11"/>
  <c r="D470" i="11"/>
  <c r="A470" i="11"/>
  <c r="C470" i="11" s="1"/>
  <c r="A470" i="13" s="1"/>
  <c r="X469" i="11"/>
  <c r="W469" i="11"/>
  <c r="V469" i="11"/>
  <c r="U469" i="11"/>
  <c r="T469" i="11"/>
  <c r="S469" i="11"/>
  <c r="Q469" i="11"/>
  <c r="P469" i="11"/>
  <c r="O469" i="11"/>
  <c r="N469" i="11"/>
  <c r="M469" i="11"/>
  <c r="L469" i="11"/>
  <c r="K469" i="11"/>
  <c r="J469" i="11"/>
  <c r="I469" i="11"/>
  <c r="F469" i="11"/>
  <c r="E469" i="11"/>
  <c r="D469" i="11"/>
  <c r="A469" i="11"/>
  <c r="C469" i="11" s="1"/>
  <c r="A469" i="13" s="1"/>
  <c r="X468" i="11"/>
  <c r="W468" i="11"/>
  <c r="V468" i="11"/>
  <c r="U468" i="11"/>
  <c r="T468" i="11"/>
  <c r="S468" i="11"/>
  <c r="Q468" i="11"/>
  <c r="P468" i="11"/>
  <c r="O468" i="11"/>
  <c r="N468" i="11"/>
  <c r="M468" i="11"/>
  <c r="L468" i="11"/>
  <c r="K468" i="11"/>
  <c r="J468" i="11"/>
  <c r="I468" i="11"/>
  <c r="F468" i="11"/>
  <c r="E468" i="11"/>
  <c r="D468" i="11"/>
  <c r="A468" i="11"/>
  <c r="C468" i="11" s="1"/>
  <c r="A468" i="13" s="1"/>
  <c r="X467" i="11"/>
  <c r="W467" i="11"/>
  <c r="V467" i="11"/>
  <c r="U467" i="11"/>
  <c r="T467" i="11"/>
  <c r="S467" i="11"/>
  <c r="Q467" i="11"/>
  <c r="P467" i="11"/>
  <c r="O467" i="11"/>
  <c r="N467" i="11"/>
  <c r="M467" i="11"/>
  <c r="L467" i="11"/>
  <c r="K467" i="11"/>
  <c r="J467" i="11"/>
  <c r="I467" i="11"/>
  <c r="F467" i="11"/>
  <c r="E467" i="11"/>
  <c r="D467" i="11"/>
  <c r="A467" i="11"/>
  <c r="C467" i="11" s="1"/>
  <c r="A467" i="13" s="1"/>
  <c r="X466" i="11"/>
  <c r="W466" i="11"/>
  <c r="V466" i="11"/>
  <c r="U466" i="11"/>
  <c r="T466" i="11"/>
  <c r="S466" i="11"/>
  <c r="Q466" i="11"/>
  <c r="P466" i="11"/>
  <c r="O466" i="11"/>
  <c r="N466" i="11"/>
  <c r="M466" i="11"/>
  <c r="L466" i="11"/>
  <c r="K466" i="11"/>
  <c r="J466" i="11"/>
  <c r="I466" i="11"/>
  <c r="F466" i="11"/>
  <c r="E466" i="11"/>
  <c r="D466" i="11"/>
  <c r="A466" i="11"/>
  <c r="C466" i="11" s="1"/>
  <c r="A466" i="13" s="1"/>
  <c r="X465" i="11"/>
  <c r="W465" i="11"/>
  <c r="V465" i="11"/>
  <c r="U465" i="11"/>
  <c r="T465" i="11"/>
  <c r="S465" i="11"/>
  <c r="Q465" i="11"/>
  <c r="P465" i="11"/>
  <c r="O465" i="11"/>
  <c r="N465" i="11"/>
  <c r="M465" i="11"/>
  <c r="L465" i="11"/>
  <c r="K465" i="11"/>
  <c r="J465" i="11"/>
  <c r="I465" i="11"/>
  <c r="F465" i="11"/>
  <c r="E465" i="11"/>
  <c r="D465" i="11"/>
  <c r="A465" i="11"/>
  <c r="C465" i="11" s="1"/>
  <c r="A465" i="13" s="1"/>
  <c r="X464" i="11"/>
  <c r="W464" i="11"/>
  <c r="V464" i="11"/>
  <c r="U464" i="11"/>
  <c r="T464" i="11"/>
  <c r="S464" i="11"/>
  <c r="Q464" i="11"/>
  <c r="P464" i="11"/>
  <c r="O464" i="11"/>
  <c r="N464" i="11"/>
  <c r="M464" i="11"/>
  <c r="L464" i="11"/>
  <c r="K464" i="11"/>
  <c r="J464" i="11"/>
  <c r="I464" i="11"/>
  <c r="F464" i="11"/>
  <c r="E464" i="11"/>
  <c r="D464" i="11"/>
  <c r="A464" i="11"/>
  <c r="C464" i="11" s="1"/>
  <c r="A464" i="13" s="1"/>
  <c r="X463" i="11"/>
  <c r="W463" i="11"/>
  <c r="V463" i="11"/>
  <c r="U463" i="11"/>
  <c r="T463" i="11"/>
  <c r="S463" i="11"/>
  <c r="Q463" i="11"/>
  <c r="P463" i="11"/>
  <c r="O463" i="11"/>
  <c r="N463" i="11"/>
  <c r="M463" i="11"/>
  <c r="L463" i="11"/>
  <c r="K463" i="11"/>
  <c r="J463" i="11"/>
  <c r="I463" i="11"/>
  <c r="F463" i="11"/>
  <c r="E463" i="11"/>
  <c r="D463" i="11"/>
  <c r="A463" i="11"/>
  <c r="C463" i="11" s="1"/>
  <c r="A463" i="13" s="1"/>
  <c r="X462" i="11"/>
  <c r="W462" i="11"/>
  <c r="V462" i="11"/>
  <c r="U462" i="11"/>
  <c r="T462" i="11"/>
  <c r="S462" i="11"/>
  <c r="Q462" i="11"/>
  <c r="P462" i="11"/>
  <c r="O462" i="11"/>
  <c r="N462" i="11"/>
  <c r="M462" i="11"/>
  <c r="L462" i="11"/>
  <c r="K462" i="11"/>
  <c r="J462" i="11"/>
  <c r="I462" i="11"/>
  <c r="F462" i="11"/>
  <c r="E462" i="11"/>
  <c r="D462" i="11"/>
  <c r="A462" i="11"/>
  <c r="C462" i="11" s="1"/>
  <c r="A462" i="13" s="1"/>
  <c r="X461" i="11"/>
  <c r="W461" i="11"/>
  <c r="V461" i="11"/>
  <c r="U461" i="11"/>
  <c r="T461" i="11"/>
  <c r="S461" i="11"/>
  <c r="Q461" i="11"/>
  <c r="P461" i="11"/>
  <c r="O461" i="11"/>
  <c r="N461" i="11"/>
  <c r="M461" i="11"/>
  <c r="L461" i="11"/>
  <c r="K461" i="11"/>
  <c r="J461" i="11"/>
  <c r="I461" i="11"/>
  <c r="F461" i="11"/>
  <c r="E461" i="11"/>
  <c r="D461" i="11"/>
  <c r="A461" i="11"/>
  <c r="C461" i="11" s="1"/>
  <c r="A461" i="13" s="1"/>
  <c r="X460" i="11"/>
  <c r="W460" i="11"/>
  <c r="V460" i="11"/>
  <c r="U460" i="11"/>
  <c r="T460" i="11"/>
  <c r="S460" i="11"/>
  <c r="Q460" i="11"/>
  <c r="P460" i="11"/>
  <c r="O460" i="11"/>
  <c r="N460" i="11"/>
  <c r="M460" i="11"/>
  <c r="L460" i="11"/>
  <c r="K460" i="11"/>
  <c r="J460" i="11"/>
  <c r="I460" i="11"/>
  <c r="F460" i="11"/>
  <c r="E460" i="11"/>
  <c r="D460" i="11"/>
  <c r="A460" i="11"/>
  <c r="C460" i="11" s="1"/>
  <c r="A460" i="13" s="1"/>
  <c r="X459" i="11"/>
  <c r="W459" i="11"/>
  <c r="V459" i="11"/>
  <c r="U459" i="11"/>
  <c r="T459" i="11"/>
  <c r="S459" i="11"/>
  <c r="Q459" i="11"/>
  <c r="P459" i="11"/>
  <c r="O459" i="11"/>
  <c r="N459" i="11"/>
  <c r="M459" i="11"/>
  <c r="L459" i="11"/>
  <c r="K459" i="11"/>
  <c r="J459" i="11"/>
  <c r="I459" i="11"/>
  <c r="F459" i="11"/>
  <c r="E459" i="11"/>
  <c r="D459" i="11"/>
  <c r="A459" i="11"/>
  <c r="C459" i="11" s="1"/>
  <c r="A459" i="13" s="1"/>
  <c r="X458" i="11"/>
  <c r="W458" i="11"/>
  <c r="V458" i="11"/>
  <c r="U458" i="11"/>
  <c r="T458" i="11"/>
  <c r="S458" i="11"/>
  <c r="Q458" i="11"/>
  <c r="P458" i="11"/>
  <c r="O458" i="11"/>
  <c r="N458" i="11"/>
  <c r="M458" i="11"/>
  <c r="L458" i="11"/>
  <c r="K458" i="11"/>
  <c r="J458" i="11"/>
  <c r="I458" i="11"/>
  <c r="F458" i="11"/>
  <c r="E458" i="11"/>
  <c r="D458" i="11"/>
  <c r="A458" i="11"/>
  <c r="C458" i="11" s="1"/>
  <c r="A458" i="13" s="1"/>
  <c r="X457" i="11"/>
  <c r="W457" i="11"/>
  <c r="V457" i="11"/>
  <c r="U457" i="11"/>
  <c r="T457" i="11"/>
  <c r="S457" i="11"/>
  <c r="Q457" i="11"/>
  <c r="P457" i="11"/>
  <c r="O457" i="11"/>
  <c r="N457" i="11"/>
  <c r="M457" i="11"/>
  <c r="L457" i="11"/>
  <c r="K457" i="11"/>
  <c r="J457" i="11"/>
  <c r="I457" i="11"/>
  <c r="F457" i="11"/>
  <c r="E457" i="11"/>
  <c r="D457" i="11"/>
  <c r="A457" i="11"/>
  <c r="C457" i="11" s="1"/>
  <c r="A457" i="13" s="1"/>
  <c r="X456" i="11"/>
  <c r="W456" i="11"/>
  <c r="V456" i="11"/>
  <c r="U456" i="11"/>
  <c r="T456" i="11"/>
  <c r="S456" i="11"/>
  <c r="Q456" i="11"/>
  <c r="P456" i="11"/>
  <c r="O456" i="11"/>
  <c r="N456" i="11"/>
  <c r="M456" i="11"/>
  <c r="L456" i="11"/>
  <c r="K456" i="11"/>
  <c r="J456" i="11"/>
  <c r="I456" i="11"/>
  <c r="F456" i="11"/>
  <c r="E456" i="11"/>
  <c r="D456" i="11"/>
  <c r="A456" i="11"/>
  <c r="C456" i="11" s="1"/>
  <c r="A456" i="13" s="1"/>
  <c r="X455" i="11"/>
  <c r="W455" i="11"/>
  <c r="V455" i="11"/>
  <c r="U455" i="11"/>
  <c r="T455" i="11"/>
  <c r="S455" i="11"/>
  <c r="Q455" i="11"/>
  <c r="P455" i="11"/>
  <c r="O455" i="11"/>
  <c r="N455" i="11"/>
  <c r="M455" i="11"/>
  <c r="L455" i="11"/>
  <c r="K455" i="11"/>
  <c r="J455" i="11"/>
  <c r="I455" i="11"/>
  <c r="F455" i="11"/>
  <c r="E455" i="11"/>
  <c r="D455" i="11"/>
  <c r="A455" i="11"/>
  <c r="C455" i="11" s="1"/>
  <c r="A455" i="13" s="1"/>
  <c r="X454" i="11"/>
  <c r="W454" i="11"/>
  <c r="V454" i="11"/>
  <c r="U454" i="11"/>
  <c r="T454" i="11"/>
  <c r="S454" i="11"/>
  <c r="Q454" i="11"/>
  <c r="P454" i="11"/>
  <c r="O454" i="11"/>
  <c r="N454" i="11"/>
  <c r="M454" i="11"/>
  <c r="L454" i="11"/>
  <c r="K454" i="11"/>
  <c r="J454" i="11"/>
  <c r="I454" i="11"/>
  <c r="F454" i="11"/>
  <c r="E454" i="11"/>
  <c r="D454" i="11"/>
  <c r="A454" i="11"/>
  <c r="C454" i="11" s="1"/>
  <c r="A454" i="13" s="1"/>
  <c r="X453" i="11"/>
  <c r="W453" i="11"/>
  <c r="V453" i="11"/>
  <c r="U453" i="11"/>
  <c r="T453" i="11"/>
  <c r="S453" i="11"/>
  <c r="Q453" i="11"/>
  <c r="P453" i="11"/>
  <c r="O453" i="11"/>
  <c r="N453" i="11"/>
  <c r="M453" i="11"/>
  <c r="L453" i="11"/>
  <c r="K453" i="11"/>
  <c r="J453" i="11"/>
  <c r="I453" i="11"/>
  <c r="F453" i="11"/>
  <c r="E453" i="11"/>
  <c r="D453" i="11"/>
  <c r="A453" i="11"/>
  <c r="C453" i="11" s="1"/>
  <c r="A453" i="13" s="1"/>
  <c r="X452" i="11"/>
  <c r="W452" i="11"/>
  <c r="V452" i="11"/>
  <c r="U452" i="11"/>
  <c r="T452" i="11"/>
  <c r="S452" i="11"/>
  <c r="Q452" i="11"/>
  <c r="P452" i="11"/>
  <c r="O452" i="11"/>
  <c r="N452" i="11"/>
  <c r="M452" i="11"/>
  <c r="L452" i="11"/>
  <c r="K452" i="11"/>
  <c r="J452" i="11"/>
  <c r="I452" i="11"/>
  <c r="F452" i="11"/>
  <c r="E452" i="11"/>
  <c r="D452" i="11"/>
  <c r="A452" i="11"/>
  <c r="C452" i="11" s="1"/>
  <c r="A452" i="13" s="1"/>
  <c r="X451" i="11"/>
  <c r="W451" i="11"/>
  <c r="V451" i="11"/>
  <c r="U451" i="11"/>
  <c r="T451" i="11"/>
  <c r="S451" i="11"/>
  <c r="Q451" i="11"/>
  <c r="P451" i="11"/>
  <c r="O451" i="11"/>
  <c r="N451" i="11"/>
  <c r="M451" i="11"/>
  <c r="L451" i="11"/>
  <c r="K451" i="11"/>
  <c r="J451" i="11"/>
  <c r="I451" i="11"/>
  <c r="F451" i="11"/>
  <c r="E451" i="11"/>
  <c r="D451" i="11"/>
  <c r="A451" i="11"/>
  <c r="C451" i="11" s="1"/>
  <c r="A451" i="13" s="1"/>
  <c r="X450" i="11"/>
  <c r="W450" i="11"/>
  <c r="V450" i="11"/>
  <c r="U450" i="11"/>
  <c r="T450" i="11"/>
  <c r="S450" i="11"/>
  <c r="Q450" i="11"/>
  <c r="P450" i="11"/>
  <c r="O450" i="11"/>
  <c r="N450" i="11"/>
  <c r="M450" i="11"/>
  <c r="L450" i="11"/>
  <c r="K450" i="11"/>
  <c r="J450" i="11"/>
  <c r="I450" i="11"/>
  <c r="F450" i="11"/>
  <c r="E450" i="11"/>
  <c r="D450" i="11"/>
  <c r="A450" i="11"/>
  <c r="C450" i="11" s="1"/>
  <c r="A450" i="13" s="1"/>
  <c r="X449" i="11"/>
  <c r="W449" i="11"/>
  <c r="V449" i="11"/>
  <c r="U449" i="11"/>
  <c r="T449" i="11"/>
  <c r="S449" i="11"/>
  <c r="Q449" i="11"/>
  <c r="P449" i="11"/>
  <c r="O449" i="11"/>
  <c r="N449" i="11"/>
  <c r="M449" i="11"/>
  <c r="L449" i="11"/>
  <c r="K449" i="11"/>
  <c r="J449" i="11"/>
  <c r="I449" i="11"/>
  <c r="F449" i="11"/>
  <c r="E449" i="11"/>
  <c r="D449" i="11"/>
  <c r="A449" i="11"/>
  <c r="C449" i="11" s="1"/>
  <c r="A449" i="13" s="1"/>
  <c r="X448" i="11"/>
  <c r="W448" i="11"/>
  <c r="V448" i="11"/>
  <c r="U448" i="11"/>
  <c r="T448" i="11"/>
  <c r="S448" i="11"/>
  <c r="Q448" i="11"/>
  <c r="P448" i="11"/>
  <c r="O448" i="11"/>
  <c r="N448" i="11"/>
  <c r="M448" i="11"/>
  <c r="L448" i="11"/>
  <c r="K448" i="11"/>
  <c r="J448" i="11"/>
  <c r="I448" i="11"/>
  <c r="F448" i="11"/>
  <c r="E448" i="11"/>
  <c r="D448" i="11"/>
  <c r="A448" i="11"/>
  <c r="C448" i="11" s="1"/>
  <c r="A448" i="13" s="1"/>
  <c r="X447" i="11"/>
  <c r="W447" i="11"/>
  <c r="V447" i="11"/>
  <c r="U447" i="11"/>
  <c r="T447" i="11"/>
  <c r="S447" i="11"/>
  <c r="Q447" i="11"/>
  <c r="P447" i="11"/>
  <c r="O447" i="11"/>
  <c r="N447" i="11"/>
  <c r="M447" i="11"/>
  <c r="L447" i="11"/>
  <c r="K447" i="11"/>
  <c r="J447" i="11"/>
  <c r="I447" i="11"/>
  <c r="F447" i="11"/>
  <c r="E447" i="11"/>
  <c r="D447" i="11"/>
  <c r="A447" i="11"/>
  <c r="C447" i="11" s="1"/>
  <c r="A447" i="13" s="1"/>
  <c r="X446" i="11"/>
  <c r="W446" i="11"/>
  <c r="V446" i="11"/>
  <c r="U446" i="11"/>
  <c r="T446" i="11"/>
  <c r="S446" i="11"/>
  <c r="Q446" i="11"/>
  <c r="P446" i="11"/>
  <c r="O446" i="11"/>
  <c r="N446" i="11"/>
  <c r="M446" i="11"/>
  <c r="L446" i="11"/>
  <c r="K446" i="11"/>
  <c r="J446" i="11"/>
  <c r="I446" i="11"/>
  <c r="F446" i="11"/>
  <c r="E446" i="11"/>
  <c r="D446" i="11"/>
  <c r="A446" i="11"/>
  <c r="C446" i="11" s="1"/>
  <c r="A446" i="13" s="1"/>
  <c r="X445" i="11"/>
  <c r="W445" i="11"/>
  <c r="V445" i="11"/>
  <c r="U445" i="11"/>
  <c r="T445" i="11"/>
  <c r="S445" i="11"/>
  <c r="Q445" i="11"/>
  <c r="P445" i="11"/>
  <c r="O445" i="11"/>
  <c r="N445" i="11"/>
  <c r="M445" i="11"/>
  <c r="L445" i="11"/>
  <c r="K445" i="11"/>
  <c r="J445" i="11"/>
  <c r="I445" i="11"/>
  <c r="F445" i="11"/>
  <c r="E445" i="11"/>
  <c r="D445" i="11"/>
  <c r="A445" i="11"/>
  <c r="C445" i="11" s="1"/>
  <c r="A445" i="13" s="1"/>
  <c r="X444" i="11"/>
  <c r="W444" i="11"/>
  <c r="V444" i="11"/>
  <c r="U444" i="11"/>
  <c r="T444" i="11"/>
  <c r="S444" i="11"/>
  <c r="Q444" i="11"/>
  <c r="P444" i="11"/>
  <c r="O444" i="11"/>
  <c r="N444" i="11"/>
  <c r="M444" i="11"/>
  <c r="L444" i="11"/>
  <c r="K444" i="11"/>
  <c r="J444" i="11"/>
  <c r="I444" i="11"/>
  <c r="F444" i="11"/>
  <c r="E444" i="11"/>
  <c r="D444" i="11"/>
  <c r="A444" i="11"/>
  <c r="C444" i="11" s="1"/>
  <c r="A444" i="13" s="1"/>
  <c r="X443" i="11"/>
  <c r="W443" i="11"/>
  <c r="V443" i="11"/>
  <c r="U443" i="11"/>
  <c r="T443" i="11"/>
  <c r="S443" i="11"/>
  <c r="Q443" i="11"/>
  <c r="P443" i="11"/>
  <c r="O443" i="11"/>
  <c r="N443" i="11"/>
  <c r="M443" i="11"/>
  <c r="L443" i="11"/>
  <c r="K443" i="11"/>
  <c r="J443" i="11"/>
  <c r="I443" i="11"/>
  <c r="F443" i="11"/>
  <c r="E443" i="11"/>
  <c r="D443" i="11"/>
  <c r="A443" i="11"/>
  <c r="C443" i="11" s="1"/>
  <c r="A443" i="13" s="1"/>
  <c r="X442" i="11"/>
  <c r="W442" i="11"/>
  <c r="V442" i="11"/>
  <c r="U442" i="11"/>
  <c r="T442" i="11"/>
  <c r="S442" i="11"/>
  <c r="Q442" i="11"/>
  <c r="P442" i="11"/>
  <c r="O442" i="11"/>
  <c r="N442" i="11"/>
  <c r="M442" i="11"/>
  <c r="L442" i="11"/>
  <c r="K442" i="11"/>
  <c r="J442" i="11"/>
  <c r="I442" i="11"/>
  <c r="F442" i="11"/>
  <c r="E442" i="11"/>
  <c r="D442" i="11"/>
  <c r="A442" i="11"/>
  <c r="C442" i="11" s="1"/>
  <c r="A442" i="13" s="1"/>
  <c r="X441" i="11"/>
  <c r="W441" i="11"/>
  <c r="V441" i="11"/>
  <c r="U441" i="11"/>
  <c r="T441" i="11"/>
  <c r="S441" i="11"/>
  <c r="Q441" i="11"/>
  <c r="P441" i="11"/>
  <c r="O441" i="11"/>
  <c r="N441" i="11"/>
  <c r="M441" i="11"/>
  <c r="L441" i="11"/>
  <c r="K441" i="11"/>
  <c r="J441" i="11"/>
  <c r="I441" i="11"/>
  <c r="F441" i="11"/>
  <c r="E441" i="11"/>
  <c r="D441" i="11"/>
  <c r="A441" i="11"/>
  <c r="C441" i="11" s="1"/>
  <c r="A441" i="13" s="1"/>
  <c r="X440" i="11"/>
  <c r="W440" i="11"/>
  <c r="V440" i="11"/>
  <c r="U440" i="11"/>
  <c r="T440" i="11"/>
  <c r="S440" i="11"/>
  <c r="Q440" i="11"/>
  <c r="P440" i="11"/>
  <c r="O440" i="11"/>
  <c r="N440" i="11"/>
  <c r="M440" i="11"/>
  <c r="L440" i="11"/>
  <c r="K440" i="11"/>
  <c r="J440" i="11"/>
  <c r="I440" i="11"/>
  <c r="F440" i="11"/>
  <c r="E440" i="11"/>
  <c r="D440" i="11"/>
  <c r="A440" i="11"/>
  <c r="C440" i="11" s="1"/>
  <c r="A440" i="13" s="1"/>
  <c r="X439" i="11"/>
  <c r="W439" i="11"/>
  <c r="V439" i="11"/>
  <c r="U439" i="11"/>
  <c r="T439" i="11"/>
  <c r="S439" i="11"/>
  <c r="Q439" i="11"/>
  <c r="P439" i="11"/>
  <c r="O439" i="11"/>
  <c r="N439" i="11"/>
  <c r="M439" i="11"/>
  <c r="L439" i="11"/>
  <c r="K439" i="11"/>
  <c r="J439" i="11"/>
  <c r="I439" i="11"/>
  <c r="F439" i="11"/>
  <c r="E439" i="11"/>
  <c r="D439" i="11"/>
  <c r="A439" i="11"/>
  <c r="C439" i="11" s="1"/>
  <c r="A439" i="13" s="1"/>
  <c r="X438" i="11"/>
  <c r="W438" i="11"/>
  <c r="V438" i="11"/>
  <c r="U438" i="11"/>
  <c r="T438" i="11"/>
  <c r="S438" i="11"/>
  <c r="Q438" i="11"/>
  <c r="P438" i="11"/>
  <c r="O438" i="11"/>
  <c r="N438" i="11"/>
  <c r="M438" i="11"/>
  <c r="L438" i="11"/>
  <c r="K438" i="11"/>
  <c r="J438" i="11"/>
  <c r="I438" i="11"/>
  <c r="F438" i="11"/>
  <c r="E438" i="11"/>
  <c r="D438" i="11"/>
  <c r="A438" i="11"/>
  <c r="C438" i="11" s="1"/>
  <c r="A438" i="13" s="1"/>
  <c r="X437" i="11"/>
  <c r="W437" i="11"/>
  <c r="V437" i="11"/>
  <c r="U437" i="11"/>
  <c r="T437" i="11"/>
  <c r="S437" i="11"/>
  <c r="Q437" i="11"/>
  <c r="P437" i="11"/>
  <c r="O437" i="11"/>
  <c r="N437" i="11"/>
  <c r="M437" i="11"/>
  <c r="L437" i="11"/>
  <c r="K437" i="11"/>
  <c r="J437" i="11"/>
  <c r="I437" i="11"/>
  <c r="F437" i="11"/>
  <c r="E437" i="11"/>
  <c r="D437" i="11"/>
  <c r="A437" i="11"/>
  <c r="C437" i="11" s="1"/>
  <c r="A437" i="13" s="1"/>
  <c r="X436" i="11"/>
  <c r="W436" i="11"/>
  <c r="V436" i="11"/>
  <c r="U436" i="11"/>
  <c r="T436" i="11"/>
  <c r="S436" i="11"/>
  <c r="Q436" i="11"/>
  <c r="P436" i="11"/>
  <c r="O436" i="11"/>
  <c r="N436" i="11"/>
  <c r="M436" i="11"/>
  <c r="L436" i="11"/>
  <c r="K436" i="11"/>
  <c r="J436" i="11"/>
  <c r="I436" i="11"/>
  <c r="F436" i="11"/>
  <c r="E436" i="11"/>
  <c r="D436" i="11"/>
  <c r="A436" i="11"/>
  <c r="C436" i="11" s="1"/>
  <c r="A436" i="13" s="1"/>
  <c r="X435" i="11"/>
  <c r="W435" i="11"/>
  <c r="V435" i="11"/>
  <c r="U435" i="11"/>
  <c r="T435" i="11"/>
  <c r="S435" i="11"/>
  <c r="Q435" i="11"/>
  <c r="P435" i="11"/>
  <c r="O435" i="11"/>
  <c r="N435" i="11"/>
  <c r="M435" i="11"/>
  <c r="L435" i="11"/>
  <c r="K435" i="11"/>
  <c r="J435" i="11"/>
  <c r="I435" i="11"/>
  <c r="F435" i="11"/>
  <c r="E435" i="11"/>
  <c r="D435" i="11"/>
  <c r="A435" i="11"/>
  <c r="C435" i="11" s="1"/>
  <c r="A435" i="13" s="1"/>
  <c r="X434" i="11"/>
  <c r="W434" i="11"/>
  <c r="V434" i="11"/>
  <c r="U434" i="11"/>
  <c r="T434" i="11"/>
  <c r="S434" i="11"/>
  <c r="Q434" i="11"/>
  <c r="P434" i="11"/>
  <c r="O434" i="11"/>
  <c r="N434" i="11"/>
  <c r="M434" i="11"/>
  <c r="L434" i="11"/>
  <c r="K434" i="11"/>
  <c r="J434" i="11"/>
  <c r="I434" i="11"/>
  <c r="F434" i="11"/>
  <c r="E434" i="11"/>
  <c r="D434" i="11"/>
  <c r="A434" i="11"/>
  <c r="C434" i="11" s="1"/>
  <c r="A434" i="13" s="1"/>
  <c r="X433" i="11"/>
  <c r="W433" i="11"/>
  <c r="V433" i="11"/>
  <c r="U433" i="11"/>
  <c r="T433" i="11"/>
  <c r="S433" i="11"/>
  <c r="Q433" i="11"/>
  <c r="P433" i="11"/>
  <c r="O433" i="11"/>
  <c r="N433" i="11"/>
  <c r="M433" i="11"/>
  <c r="L433" i="11"/>
  <c r="K433" i="11"/>
  <c r="J433" i="11"/>
  <c r="I433" i="11"/>
  <c r="F433" i="11"/>
  <c r="E433" i="11"/>
  <c r="D433" i="11"/>
  <c r="A433" i="11"/>
  <c r="C433" i="11" s="1"/>
  <c r="A433" i="13" s="1"/>
  <c r="X432" i="11"/>
  <c r="W432" i="11"/>
  <c r="V432" i="11"/>
  <c r="U432" i="11"/>
  <c r="T432" i="11"/>
  <c r="S432" i="11"/>
  <c r="Q432" i="11"/>
  <c r="P432" i="11"/>
  <c r="O432" i="11"/>
  <c r="N432" i="11"/>
  <c r="M432" i="11"/>
  <c r="L432" i="11"/>
  <c r="K432" i="11"/>
  <c r="J432" i="11"/>
  <c r="I432" i="11"/>
  <c r="F432" i="11"/>
  <c r="E432" i="11"/>
  <c r="D432" i="11"/>
  <c r="A432" i="11"/>
  <c r="C432" i="11" s="1"/>
  <c r="A432" i="13" s="1"/>
  <c r="X431" i="11"/>
  <c r="W431" i="11"/>
  <c r="V431" i="11"/>
  <c r="U431" i="11"/>
  <c r="T431" i="11"/>
  <c r="S431" i="11"/>
  <c r="Q431" i="11"/>
  <c r="P431" i="11"/>
  <c r="O431" i="11"/>
  <c r="N431" i="11"/>
  <c r="M431" i="11"/>
  <c r="L431" i="11"/>
  <c r="K431" i="11"/>
  <c r="J431" i="11"/>
  <c r="I431" i="11"/>
  <c r="F431" i="11"/>
  <c r="E431" i="11"/>
  <c r="D431" i="11"/>
  <c r="A431" i="11"/>
  <c r="C431" i="11" s="1"/>
  <c r="A431" i="13" s="1"/>
  <c r="X430" i="11"/>
  <c r="W430" i="11"/>
  <c r="V430" i="11"/>
  <c r="U430" i="11"/>
  <c r="T430" i="11"/>
  <c r="S430" i="11"/>
  <c r="Q430" i="11"/>
  <c r="P430" i="11"/>
  <c r="O430" i="11"/>
  <c r="N430" i="11"/>
  <c r="M430" i="11"/>
  <c r="L430" i="11"/>
  <c r="K430" i="11"/>
  <c r="J430" i="11"/>
  <c r="I430" i="11"/>
  <c r="F430" i="11"/>
  <c r="E430" i="11"/>
  <c r="D430" i="11"/>
  <c r="A430" i="11"/>
  <c r="C430" i="11" s="1"/>
  <c r="A430" i="13" s="1"/>
  <c r="X429" i="11"/>
  <c r="W429" i="11"/>
  <c r="V429" i="11"/>
  <c r="U429" i="11"/>
  <c r="T429" i="11"/>
  <c r="S429" i="11"/>
  <c r="Q429" i="11"/>
  <c r="P429" i="11"/>
  <c r="O429" i="11"/>
  <c r="N429" i="11"/>
  <c r="M429" i="11"/>
  <c r="L429" i="11"/>
  <c r="K429" i="11"/>
  <c r="J429" i="11"/>
  <c r="I429" i="11"/>
  <c r="F429" i="11"/>
  <c r="E429" i="11"/>
  <c r="D429" i="11"/>
  <c r="A429" i="11"/>
  <c r="C429" i="11" s="1"/>
  <c r="A429" i="13" s="1"/>
  <c r="X428" i="11"/>
  <c r="W428" i="11"/>
  <c r="V428" i="11"/>
  <c r="U428" i="11"/>
  <c r="T428" i="11"/>
  <c r="S428" i="11"/>
  <c r="Q428" i="11"/>
  <c r="P428" i="11"/>
  <c r="O428" i="11"/>
  <c r="N428" i="11"/>
  <c r="M428" i="11"/>
  <c r="L428" i="11"/>
  <c r="K428" i="11"/>
  <c r="J428" i="11"/>
  <c r="I428" i="11"/>
  <c r="F428" i="11"/>
  <c r="E428" i="11"/>
  <c r="D428" i="11"/>
  <c r="A428" i="11"/>
  <c r="C428" i="11" s="1"/>
  <c r="A428" i="13" s="1"/>
  <c r="X427" i="11"/>
  <c r="W427" i="11"/>
  <c r="V427" i="11"/>
  <c r="U427" i="11"/>
  <c r="T427" i="11"/>
  <c r="S427" i="11"/>
  <c r="Q427" i="11"/>
  <c r="P427" i="11"/>
  <c r="O427" i="11"/>
  <c r="N427" i="11"/>
  <c r="M427" i="11"/>
  <c r="L427" i="11"/>
  <c r="K427" i="11"/>
  <c r="J427" i="11"/>
  <c r="I427" i="11"/>
  <c r="F427" i="11"/>
  <c r="E427" i="11"/>
  <c r="D427" i="11"/>
  <c r="A427" i="11"/>
  <c r="C427" i="11" s="1"/>
  <c r="A427" i="13" s="1"/>
  <c r="X426" i="11"/>
  <c r="W426" i="11"/>
  <c r="V426" i="11"/>
  <c r="U426" i="11"/>
  <c r="T426" i="11"/>
  <c r="S426" i="11"/>
  <c r="Q426" i="11"/>
  <c r="P426" i="11"/>
  <c r="O426" i="11"/>
  <c r="N426" i="11"/>
  <c r="M426" i="11"/>
  <c r="L426" i="11"/>
  <c r="K426" i="11"/>
  <c r="J426" i="11"/>
  <c r="I426" i="11"/>
  <c r="F426" i="11"/>
  <c r="E426" i="11"/>
  <c r="D426" i="11"/>
  <c r="A426" i="11"/>
  <c r="C426" i="11" s="1"/>
  <c r="A426" i="13" s="1"/>
  <c r="X425" i="11"/>
  <c r="W425" i="11"/>
  <c r="V425" i="11"/>
  <c r="U425" i="11"/>
  <c r="T425" i="11"/>
  <c r="S425" i="11"/>
  <c r="Q425" i="11"/>
  <c r="P425" i="11"/>
  <c r="O425" i="11"/>
  <c r="N425" i="11"/>
  <c r="M425" i="11"/>
  <c r="L425" i="11"/>
  <c r="K425" i="11"/>
  <c r="J425" i="11"/>
  <c r="I425" i="11"/>
  <c r="F425" i="11"/>
  <c r="E425" i="11"/>
  <c r="D425" i="11"/>
  <c r="A425" i="11"/>
  <c r="C425" i="11" s="1"/>
  <c r="A425" i="13" s="1"/>
  <c r="X424" i="11"/>
  <c r="W424" i="11"/>
  <c r="V424" i="11"/>
  <c r="U424" i="11"/>
  <c r="T424" i="11"/>
  <c r="S424" i="11"/>
  <c r="Q424" i="11"/>
  <c r="P424" i="11"/>
  <c r="O424" i="11"/>
  <c r="N424" i="11"/>
  <c r="M424" i="11"/>
  <c r="L424" i="11"/>
  <c r="K424" i="11"/>
  <c r="J424" i="11"/>
  <c r="I424" i="11"/>
  <c r="F424" i="11"/>
  <c r="E424" i="11"/>
  <c r="D424" i="11"/>
  <c r="A424" i="11"/>
  <c r="C424" i="11" s="1"/>
  <c r="A424" i="13" s="1"/>
  <c r="X423" i="11"/>
  <c r="W423" i="11"/>
  <c r="V423" i="11"/>
  <c r="U423" i="11"/>
  <c r="T423" i="11"/>
  <c r="S423" i="11"/>
  <c r="Q423" i="11"/>
  <c r="P423" i="11"/>
  <c r="O423" i="11"/>
  <c r="N423" i="11"/>
  <c r="M423" i="11"/>
  <c r="L423" i="11"/>
  <c r="K423" i="11"/>
  <c r="J423" i="11"/>
  <c r="I423" i="11"/>
  <c r="F423" i="11"/>
  <c r="E423" i="11"/>
  <c r="D423" i="11"/>
  <c r="A423" i="11"/>
  <c r="C423" i="11" s="1"/>
  <c r="A423" i="13" s="1"/>
  <c r="X422" i="11"/>
  <c r="W422" i="11"/>
  <c r="V422" i="11"/>
  <c r="U422" i="11"/>
  <c r="T422" i="11"/>
  <c r="S422" i="11"/>
  <c r="Q422" i="11"/>
  <c r="P422" i="11"/>
  <c r="O422" i="11"/>
  <c r="N422" i="11"/>
  <c r="M422" i="11"/>
  <c r="L422" i="11"/>
  <c r="K422" i="11"/>
  <c r="J422" i="11"/>
  <c r="I422" i="11"/>
  <c r="F422" i="11"/>
  <c r="E422" i="11"/>
  <c r="D422" i="11"/>
  <c r="A422" i="11"/>
  <c r="C422" i="11" s="1"/>
  <c r="A422" i="13" s="1"/>
  <c r="X421" i="11"/>
  <c r="W421" i="11"/>
  <c r="V421" i="11"/>
  <c r="U421" i="11"/>
  <c r="T421" i="11"/>
  <c r="S421" i="11"/>
  <c r="Q421" i="11"/>
  <c r="P421" i="11"/>
  <c r="O421" i="11"/>
  <c r="N421" i="11"/>
  <c r="M421" i="11"/>
  <c r="L421" i="11"/>
  <c r="K421" i="11"/>
  <c r="J421" i="11"/>
  <c r="I421" i="11"/>
  <c r="F421" i="11"/>
  <c r="E421" i="11"/>
  <c r="D421" i="11"/>
  <c r="A421" i="11"/>
  <c r="C421" i="11" s="1"/>
  <c r="A421" i="13" s="1"/>
  <c r="X420" i="11"/>
  <c r="W420" i="11"/>
  <c r="V420" i="11"/>
  <c r="U420" i="11"/>
  <c r="T420" i="11"/>
  <c r="S420" i="11"/>
  <c r="Q420" i="11"/>
  <c r="P420" i="11"/>
  <c r="O420" i="11"/>
  <c r="N420" i="11"/>
  <c r="M420" i="11"/>
  <c r="L420" i="11"/>
  <c r="K420" i="11"/>
  <c r="J420" i="11"/>
  <c r="I420" i="11"/>
  <c r="F420" i="11"/>
  <c r="E420" i="11"/>
  <c r="D420" i="11"/>
  <c r="A420" i="11"/>
  <c r="C420" i="11" s="1"/>
  <c r="A420" i="13" s="1"/>
  <c r="X419" i="11"/>
  <c r="W419" i="11"/>
  <c r="V419" i="11"/>
  <c r="U419" i="11"/>
  <c r="T419" i="11"/>
  <c r="S419" i="11"/>
  <c r="Q419" i="11"/>
  <c r="P419" i="11"/>
  <c r="O419" i="11"/>
  <c r="N419" i="11"/>
  <c r="M419" i="11"/>
  <c r="L419" i="11"/>
  <c r="K419" i="11"/>
  <c r="J419" i="11"/>
  <c r="I419" i="11"/>
  <c r="F419" i="11"/>
  <c r="E419" i="11"/>
  <c r="D419" i="11"/>
  <c r="A419" i="11"/>
  <c r="C419" i="11" s="1"/>
  <c r="A419" i="13" s="1"/>
  <c r="X418" i="11"/>
  <c r="W418" i="11"/>
  <c r="V418" i="11"/>
  <c r="U418" i="11"/>
  <c r="T418" i="11"/>
  <c r="S418" i="11"/>
  <c r="Q418" i="11"/>
  <c r="P418" i="11"/>
  <c r="O418" i="11"/>
  <c r="N418" i="11"/>
  <c r="M418" i="11"/>
  <c r="L418" i="11"/>
  <c r="K418" i="11"/>
  <c r="J418" i="11"/>
  <c r="I418" i="11"/>
  <c r="F418" i="11"/>
  <c r="E418" i="11"/>
  <c r="D418" i="11"/>
  <c r="A418" i="11"/>
  <c r="C418" i="11" s="1"/>
  <c r="A418" i="13" s="1"/>
  <c r="X417" i="11"/>
  <c r="W417" i="11"/>
  <c r="V417" i="11"/>
  <c r="U417" i="11"/>
  <c r="T417" i="11"/>
  <c r="S417" i="11"/>
  <c r="Q417" i="11"/>
  <c r="P417" i="11"/>
  <c r="O417" i="11"/>
  <c r="N417" i="11"/>
  <c r="M417" i="11"/>
  <c r="L417" i="11"/>
  <c r="K417" i="11"/>
  <c r="J417" i="11"/>
  <c r="I417" i="11"/>
  <c r="F417" i="11"/>
  <c r="E417" i="11"/>
  <c r="D417" i="11"/>
  <c r="A417" i="11"/>
  <c r="C417" i="11" s="1"/>
  <c r="A417" i="13" s="1"/>
  <c r="X416" i="11"/>
  <c r="W416" i="11"/>
  <c r="V416" i="11"/>
  <c r="U416" i="11"/>
  <c r="T416" i="11"/>
  <c r="S416" i="11"/>
  <c r="Q416" i="11"/>
  <c r="P416" i="11"/>
  <c r="O416" i="11"/>
  <c r="N416" i="11"/>
  <c r="M416" i="11"/>
  <c r="L416" i="11"/>
  <c r="K416" i="11"/>
  <c r="J416" i="11"/>
  <c r="I416" i="11"/>
  <c r="F416" i="11"/>
  <c r="E416" i="11"/>
  <c r="D416" i="11"/>
  <c r="A416" i="11"/>
  <c r="C416" i="11" s="1"/>
  <c r="A416" i="13" s="1"/>
  <c r="X415" i="11"/>
  <c r="W415" i="11"/>
  <c r="V415" i="11"/>
  <c r="U415" i="11"/>
  <c r="T415" i="11"/>
  <c r="S415" i="11"/>
  <c r="Q415" i="11"/>
  <c r="P415" i="11"/>
  <c r="O415" i="11"/>
  <c r="N415" i="11"/>
  <c r="M415" i="11"/>
  <c r="L415" i="11"/>
  <c r="K415" i="11"/>
  <c r="J415" i="11"/>
  <c r="I415" i="11"/>
  <c r="F415" i="11"/>
  <c r="E415" i="11"/>
  <c r="D415" i="11"/>
  <c r="A415" i="11"/>
  <c r="C415" i="11" s="1"/>
  <c r="A415" i="13" s="1"/>
  <c r="X414" i="11"/>
  <c r="W414" i="11"/>
  <c r="V414" i="11"/>
  <c r="U414" i="11"/>
  <c r="T414" i="11"/>
  <c r="S414" i="11"/>
  <c r="Q414" i="11"/>
  <c r="P414" i="11"/>
  <c r="O414" i="11"/>
  <c r="N414" i="11"/>
  <c r="M414" i="11"/>
  <c r="L414" i="11"/>
  <c r="K414" i="11"/>
  <c r="J414" i="11"/>
  <c r="I414" i="11"/>
  <c r="F414" i="11"/>
  <c r="E414" i="11"/>
  <c r="D414" i="11"/>
  <c r="A414" i="11"/>
  <c r="C414" i="11" s="1"/>
  <c r="A414" i="13" s="1"/>
  <c r="X413" i="11"/>
  <c r="W413" i="11"/>
  <c r="V413" i="11"/>
  <c r="U413" i="11"/>
  <c r="T413" i="11"/>
  <c r="S413" i="11"/>
  <c r="Q413" i="11"/>
  <c r="P413" i="11"/>
  <c r="O413" i="11"/>
  <c r="N413" i="11"/>
  <c r="M413" i="11"/>
  <c r="L413" i="11"/>
  <c r="K413" i="11"/>
  <c r="J413" i="11"/>
  <c r="I413" i="11"/>
  <c r="F413" i="11"/>
  <c r="E413" i="11"/>
  <c r="D413" i="11"/>
  <c r="A413" i="11"/>
  <c r="C413" i="11" s="1"/>
  <c r="A413" i="13" s="1"/>
  <c r="X412" i="11"/>
  <c r="W412" i="11"/>
  <c r="V412" i="11"/>
  <c r="U412" i="11"/>
  <c r="T412" i="11"/>
  <c r="S412" i="11"/>
  <c r="Q412" i="11"/>
  <c r="P412" i="11"/>
  <c r="O412" i="11"/>
  <c r="N412" i="11"/>
  <c r="M412" i="11"/>
  <c r="L412" i="11"/>
  <c r="K412" i="11"/>
  <c r="J412" i="11"/>
  <c r="I412" i="11"/>
  <c r="F412" i="11"/>
  <c r="E412" i="11"/>
  <c r="D412" i="11"/>
  <c r="A412" i="11"/>
  <c r="C412" i="11" s="1"/>
  <c r="A412" i="13" s="1"/>
  <c r="X411" i="11"/>
  <c r="W411" i="11"/>
  <c r="V411" i="11"/>
  <c r="U411" i="11"/>
  <c r="T411" i="11"/>
  <c r="S411" i="11"/>
  <c r="Q411" i="11"/>
  <c r="P411" i="11"/>
  <c r="O411" i="11"/>
  <c r="N411" i="11"/>
  <c r="M411" i="11"/>
  <c r="L411" i="11"/>
  <c r="K411" i="11"/>
  <c r="J411" i="11"/>
  <c r="I411" i="11"/>
  <c r="F411" i="11"/>
  <c r="E411" i="11"/>
  <c r="D411" i="11"/>
  <c r="A411" i="11"/>
  <c r="C411" i="11" s="1"/>
  <c r="A411" i="13" s="1"/>
  <c r="X410" i="11"/>
  <c r="W410" i="11"/>
  <c r="V410" i="11"/>
  <c r="U410" i="11"/>
  <c r="T410" i="11"/>
  <c r="S410" i="11"/>
  <c r="Q410" i="11"/>
  <c r="P410" i="11"/>
  <c r="O410" i="11"/>
  <c r="N410" i="11"/>
  <c r="M410" i="11"/>
  <c r="L410" i="11"/>
  <c r="K410" i="11"/>
  <c r="J410" i="11"/>
  <c r="I410" i="11"/>
  <c r="F410" i="11"/>
  <c r="E410" i="11"/>
  <c r="D410" i="11"/>
  <c r="A410" i="11"/>
  <c r="C410" i="11" s="1"/>
  <c r="A410" i="13" s="1"/>
  <c r="X409" i="11"/>
  <c r="W409" i="11"/>
  <c r="V409" i="11"/>
  <c r="U409" i="11"/>
  <c r="T409" i="11"/>
  <c r="S409" i="11"/>
  <c r="Q409" i="11"/>
  <c r="P409" i="11"/>
  <c r="O409" i="11"/>
  <c r="N409" i="11"/>
  <c r="M409" i="11"/>
  <c r="L409" i="11"/>
  <c r="K409" i="11"/>
  <c r="J409" i="11"/>
  <c r="I409" i="11"/>
  <c r="F409" i="11"/>
  <c r="E409" i="11"/>
  <c r="D409" i="11"/>
  <c r="A409" i="11"/>
  <c r="C409" i="11" s="1"/>
  <c r="A409" i="13" s="1"/>
  <c r="X408" i="11"/>
  <c r="W408" i="11"/>
  <c r="V408" i="11"/>
  <c r="U408" i="11"/>
  <c r="T408" i="11"/>
  <c r="S408" i="11"/>
  <c r="Q408" i="11"/>
  <c r="P408" i="11"/>
  <c r="O408" i="11"/>
  <c r="N408" i="11"/>
  <c r="M408" i="11"/>
  <c r="L408" i="11"/>
  <c r="K408" i="11"/>
  <c r="J408" i="11"/>
  <c r="I408" i="11"/>
  <c r="F408" i="11"/>
  <c r="E408" i="11"/>
  <c r="D408" i="11"/>
  <c r="A408" i="11"/>
  <c r="C408" i="11" s="1"/>
  <c r="A408" i="13" s="1"/>
  <c r="X407" i="11"/>
  <c r="W407" i="11"/>
  <c r="V407" i="11"/>
  <c r="U407" i="11"/>
  <c r="T407" i="11"/>
  <c r="S407" i="11"/>
  <c r="Q407" i="11"/>
  <c r="P407" i="11"/>
  <c r="O407" i="11"/>
  <c r="N407" i="11"/>
  <c r="M407" i="11"/>
  <c r="L407" i="11"/>
  <c r="K407" i="11"/>
  <c r="J407" i="11"/>
  <c r="I407" i="11"/>
  <c r="F407" i="11"/>
  <c r="E407" i="11"/>
  <c r="D407" i="11"/>
  <c r="A407" i="11"/>
  <c r="C407" i="11" s="1"/>
  <c r="A407" i="13" s="1"/>
  <c r="X406" i="11"/>
  <c r="W406" i="11"/>
  <c r="V406" i="11"/>
  <c r="U406" i="11"/>
  <c r="T406" i="11"/>
  <c r="S406" i="11"/>
  <c r="Q406" i="11"/>
  <c r="P406" i="11"/>
  <c r="O406" i="11"/>
  <c r="N406" i="11"/>
  <c r="M406" i="11"/>
  <c r="L406" i="11"/>
  <c r="K406" i="11"/>
  <c r="J406" i="11"/>
  <c r="I406" i="11"/>
  <c r="F406" i="11"/>
  <c r="E406" i="11"/>
  <c r="D406" i="11"/>
  <c r="A406" i="11"/>
  <c r="C406" i="11" s="1"/>
  <c r="A406" i="13" s="1"/>
  <c r="X405" i="11"/>
  <c r="W405" i="11"/>
  <c r="V405" i="11"/>
  <c r="U405" i="11"/>
  <c r="T405" i="11"/>
  <c r="S405" i="11"/>
  <c r="Q405" i="11"/>
  <c r="P405" i="11"/>
  <c r="O405" i="11"/>
  <c r="N405" i="11"/>
  <c r="M405" i="11"/>
  <c r="L405" i="11"/>
  <c r="K405" i="11"/>
  <c r="J405" i="11"/>
  <c r="I405" i="11"/>
  <c r="F405" i="11"/>
  <c r="E405" i="11"/>
  <c r="D405" i="11"/>
  <c r="A405" i="11"/>
  <c r="C405" i="11" s="1"/>
  <c r="A405" i="13" s="1"/>
  <c r="X404" i="11"/>
  <c r="W404" i="11"/>
  <c r="V404" i="11"/>
  <c r="U404" i="11"/>
  <c r="T404" i="11"/>
  <c r="S404" i="11"/>
  <c r="Q404" i="11"/>
  <c r="P404" i="11"/>
  <c r="O404" i="11"/>
  <c r="N404" i="11"/>
  <c r="M404" i="11"/>
  <c r="L404" i="11"/>
  <c r="K404" i="11"/>
  <c r="J404" i="11"/>
  <c r="I404" i="11"/>
  <c r="F404" i="11"/>
  <c r="E404" i="11"/>
  <c r="D404" i="11"/>
  <c r="A404" i="11"/>
  <c r="C404" i="11" s="1"/>
  <c r="A404" i="13" s="1"/>
  <c r="X403" i="11"/>
  <c r="W403" i="11"/>
  <c r="V403" i="11"/>
  <c r="U403" i="11"/>
  <c r="T403" i="11"/>
  <c r="S403" i="11"/>
  <c r="Q403" i="11"/>
  <c r="P403" i="11"/>
  <c r="O403" i="11"/>
  <c r="N403" i="11"/>
  <c r="M403" i="11"/>
  <c r="L403" i="11"/>
  <c r="K403" i="11"/>
  <c r="J403" i="11"/>
  <c r="I403" i="11"/>
  <c r="F403" i="11"/>
  <c r="E403" i="11"/>
  <c r="D403" i="11"/>
  <c r="A403" i="11"/>
  <c r="C403" i="11" s="1"/>
  <c r="A403" i="13" s="1"/>
  <c r="X402" i="11"/>
  <c r="W402" i="11"/>
  <c r="V402" i="11"/>
  <c r="U402" i="11"/>
  <c r="T402" i="11"/>
  <c r="S402" i="11"/>
  <c r="Q402" i="11"/>
  <c r="P402" i="11"/>
  <c r="O402" i="11"/>
  <c r="N402" i="11"/>
  <c r="M402" i="11"/>
  <c r="L402" i="11"/>
  <c r="K402" i="11"/>
  <c r="J402" i="11"/>
  <c r="I402" i="11"/>
  <c r="F402" i="11"/>
  <c r="E402" i="11"/>
  <c r="D402" i="11"/>
  <c r="A402" i="11"/>
  <c r="C402" i="11" s="1"/>
  <c r="A402" i="13" s="1"/>
  <c r="X401" i="11"/>
  <c r="W401" i="11"/>
  <c r="V401" i="11"/>
  <c r="U401" i="11"/>
  <c r="T401" i="11"/>
  <c r="S401" i="11"/>
  <c r="Q401" i="11"/>
  <c r="P401" i="11"/>
  <c r="O401" i="11"/>
  <c r="N401" i="11"/>
  <c r="M401" i="11"/>
  <c r="L401" i="11"/>
  <c r="K401" i="11"/>
  <c r="J401" i="11"/>
  <c r="I401" i="11"/>
  <c r="F401" i="11"/>
  <c r="E401" i="11"/>
  <c r="D401" i="11"/>
  <c r="A401" i="11"/>
  <c r="C401" i="11" s="1"/>
  <c r="A401" i="13" s="1"/>
  <c r="X400" i="11"/>
  <c r="W400" i="11"/>
  <c r="V400" i="11"/>
  <c r="U400" i="11"/>
  <c r="T400" i="11"/>
  <c r="S400" i="11"/>
  <c r="Q400" i="11"/>
  <c r="P400" i="11"/>
  <c r="O400" i="11"/>
  <c r="N400" i="11"/>
  <c r="M400" i="11"/>
  <c r="L400" i="11"/>
  <c r="K400" i="11"/>
  <c r="J400" i="11"/>
  <c r="I400" i="11"/>
  <c r="F400" i="11"/>
  <c r="E400" i="11"/>
  <c r="D400" i="11"/>
  <c r="A400" i="11"/>
  <c r="C400" i="11" s="1"/>
  <c r="A400" i="13" s="1"/>
  <c r="X399" i="11"/>
  <c r="W399" i="11"/>
  <c r="V399" i="11"/>
  <c r="U399" i="11"/>
  <c r="T399" i="11"/>
  <c r="S399" i="11"/>
  <c r="Q399" i="11"/>
  <c r="P399" i="11"/>
  <c r="O399" i="11"/>
  <c r="N399" i="11"/>
  <c r="M399" i="11"/>
  <c r="L399" i="11"/>
  <c r="K399" i="11"/>
  <c r="J399" i="11"/>
  <c r="I399" i="11"/>
  <c r="F399" i="11"/>
  <c r="E399" i="11"/>
  <c r="D399" i="11"/>
  <c r="A399" i="11"/>
  <c r="C399" i="11" s="1"/>
  <c r="A399" i="13" s="1"/>
  <c r="X398" i="11"/>
  <c r="W398" i="11"/>
  <c r="V398" i="11"/>
  <c r="U398" i="11"/>
  <c r="T398" i="11"/>
  <c r="S398" i="11"/>
  <c r="Q398" i="11"/>
  <c r="P398" i="11"/>
  <c r="O398" i="11"/>
  <c r="N398" i="11"/>
  <c r="M398" i="11"/>
  <c r="L398" i="11"/>
  <c r="K398" i="11"/>
  <c r="J398" i="11"/>
  <c r="I398" i="11"/>
  <c r="F398" i="11"/>
  <c r="E398" i="11"/>
  <c r="D398" i="11"/>
  <c r="A398" i="11"/>
  <c r="C398" i="11" s="1"/>
  <c r="A398" i="13" s="1"/>
  <c r="X397" i="11"/>
  <c r="W397" i="11"/>
  <c r="V397" i="11"/>
  <c r="U397" i="11"/>
  <c r="T397" i="11"/>
  <c r="S397" i="11"/>
  <c r="Q397" i="11"/>
  <c r="P397" i="11"/>
  <c r="O397" i="11"/>
  <c r="N397" i="11"/>
  <c r="M397" i="11"/>
  <c r="L397" i="11"/>
  <c r="K397" i="11"/>
  <c r="J397" i="11"/>
  <c r="I397" i="11"/>
  <c r="F397" i="11"/>
  <c r="E397" i="11"/>
  <c r="D397" i="11"/>
  <c r="A397" i="11"/>
  <c r="C397" i="11" s="1"/>
  <c r="A397" i="13" s="1"/>
  <c r="X396" i="11"/>
  <c r="W396" i="11"/>
  <c r="V396" i="11"/>
  <c r="U396" i="11"/>
  <c r="T396" i="11"/>
  <c r="S396" i="11"/>
  <c r="Q396" i="11"/>
  <c r="P396" i="11"/>
  <c r="O396" i="11"/>
  <c r="N396" i="11"/>
  <c r="M396" i="11"/>
  <c r="L396" i="11"/>
  <c r="K396" i="11"/>
  <c r="J396" i="11"/>
  <c r="I396" i="11"/>
  <c r="F396" i="11"/>
  <c r="E396" i="11"/>
  <c r="D396" i="11"/>
  <c r="A396" i="11"/>
  <c r="C396" i="11" s="1"/>
  <c r="A396" i="13" s="1"/>
  <c r="X395" i="11"/>
  <c r="W395" i="11"/>
  <c r="V395" i="11"/>
  <c r="U395" i="11"/>
  <c r="T395" i="11"/>
  <c r="S395" i="11"/>
  <c r="Q395" i="11"/>
  <c r="P395" i="11"/>
  <c r="O395" i="11"/>
  <c r="N395" i="11"/>
  <c r="M395" i="11"/>
  <c r="L395" i="11"/>
  <c r="K395" i="11"/>
  <c r="J395" i="11"/>
  <c r="I395" i="11"/>
  <c r="F395" i="11"/>
  <c r="E395" i="11"/>
  <c r="D395" i="11"/>
  <c r="A395" i="11"/>
  <c r="C395" i="11" s="1"/>
  <c r="A395" i="13" s="1"/>
  <c r="X394" i="11"/>
  <c r="W394" i="11"/>
  <c r="V394" i="11"/>
  <c r="U394" i="11"/>
  <c r="T394" i="11"/>
  <c r="S394" i="11"/>
  <c r="Q394" i="11"/>
  <c r="P394" i="11"/>
  <c r="O394" i="11"/>
  <c r="N394" i="11"/>
  <c r="M394" i="11"/>
  <c r="L394" i="11"/>
  <c r="K394" i="11"/>
  <c r="J394" i="11"/>
  <c r="I394" i="11"/>
  <c r="F394" i="11"/>
  <c r="E394" i="11"/>
  <c r="D394" i="11"/>
  <c r="A394" i="11"/>
  <c r="C394" i="11" s="1"/>
  <c r="A394" i="13" s="1"/>
  <c r="X393" i="11"/>
  <c r="W393" i="11"/>
  <c r="V393" i="11"/>
  <c r="U393" i="11"/>
  <c r="T393" i="11"/>
  <c r="S393" i="11"/>
  <c r="Q393" i="11"/>
  <c r="P393" i="11"/>
  <c r="O393" i="11"/>
  <c r="N393" i="11"/>
  <c r="M393" i="11"/>
  <c r="L393" i="11"/>
  <c r="K393" i="11"/>
  <c r="J393" i="11"/>
  <c r="I393" i="11"/>
  <c r="F393" i="11"/>
  <c r="E393" i="11"/>
  <c r="D393" i="11"/>
  <c r="A393" i="11"/>
  <c r="C393" i="11" s="1"/>
  <c r="A393" i="13" s="1"/>
  <c r="X392" i="11"/>
  <c r="W392" i="11"/>
  <c r="V392" i="11"/>
  <c r="U392" i="11"/>
  <c r="T392" i="11"/>
  <c r="S392" i="11"/>
  <c r="Q392" i="11"/>
  <c r="P392" i="11"/>
  <c r="O392" i="11"/>
  <c r="N392" i="11"/>
  <c r="M392" i="11"/>
  <c r="L392" i="11"/>
  <c r="K392" i="11"/>
  <c r="J392" i="11"/>
  <c r="I392" i="11"/>
  <c r="F392" i="11"/>
  <c r="E392" i="11"/>
  <c r="D392" i="11"/>
  <c r="A392" i="11"/>
  <c r="C392" i="11" s="1"/>
  <c r="A392" i="13" s="1"/>
  <c r="X391" i="11"/>
  <c r="W391" i="11"/>
  <c r="V391" i="11"/>
  <c r="U391" i="11"/>
  <c r="T391" i="11"/>
  <c r="S391" i="11"/>
  <c r="Q391" i="11"/>
  <c r="P391" i="11"/>
  <c r="O391" i="11"/>
  <c r="N391" i="11"/>
  <c r="M391" i="11"/>
  <c r="L391" i="11"/>
  <c r="K391" i="11"/>
  <c r="J391" i="11"/>
  <c r="I391" i="11"/>
  <c r="F391" i="11"/>
  <c r="E391" i="11"/>
  <c r="D391" i="11"/>
  <c r="A391" i="11"/>
  <c r="C391" i="11" s="1"/>
  <c r="A391" i="13" s="1"/>
  <c r="X390" i="11"/>
  <c r="W390" i="11"/>
  <c r="V390" i="11"/>
  <c r="U390" i="11"/>
  <c r="T390" i="11"/>
  <c r="S390" i="11"/>
  <c r="Q390" i="11"/>
  <c r="P390" i="11"/>
  <c r="O390" i="11"/>
  <c r="N390" i="11"/>
  <c r="M390" i="11"/>
  <c r="L390" i="11"/>
  <c r="K390" i="11"/>
  <c r="J390" i="11"/>
  <c r="I390" i="11"/>
  <c r="F390" i="11"/>
  <c r="E390" i="11"/>
  <c r="D390" i="11"/>
  <c r="A390" i="11"/>
  <c r="C390" i="11" s="1"/>
  <c r="A390" i="13" s="1"/>
  <c r="X389" i="11"/>
  <c r="W389" i="11"/>
  <c r="V389" i="11"/>
  <c r="U389" i="11"/>
  <c r="T389" i="11"/>
  <c r="S389" i="11"/>
  <c r="Q389" i="11"/>
  <c r="P389" i="11"/>
  <c r="O389" i="11"/>
  <c r="N389" i="11"/>
  <c r="M389" i="11"/>
  <c r="L389" i="11"/>
  <c r="K389" i="11"/>
  <c r="J389" i="11"/>
  <c r="I389" i="11"/>
  <c r="F389" i="11"/>
  <c r="E389" i="11"/>
  <c r="D389" i="11"/>
  <c r="A389" i="11"/>
  <c r="C389" i="11" s="1"/>
  <c r="A389" i="13" s="1"/>
  <c r="X388" i="11"/>
  <c r="W388" i="11"/>
  <c r="V388" i="11"/>
  <c r="U388" i="11"/>
  <c r="T388" i="11"/>
  <c r="S388" i="11"/>
  <c r="Q388" i="11"/>
  <c r="P388" i="11"/>
  <c r="O388" i="11"/>
  <c r="N388" i="11"/>
  <c r="M388" i="11"/>
  <c r="L388" i="11"/>
  <c r="K388" i="11"/>
  <c r="J388" i="11"/>
  <c r="I388" i="11"/>
  <c r="F388" i="11"/>
  <c r="E388" i="11"/>
  <c r="D388" i="11"/>
  <c r="A388" i="11"/>
  <c r="C388" i="11" s="1"/>
  <c r="A388" i="13" s="1"/>
  <c r="X387" i="11"/>
  <c r="W387" i="11"/>
  <c r="V387" i="11"/>
  <c r="U387" i="11"/>
  <c r="T387" i="11"/>
  <c r="S387" i="11"/>
  <c r="Q387" i="11"/>
  <c r="P387" i="11"/>
  <c r="O387" i="11"/>
  <c r="N387" i="11"/>
  <c r="M387" i="11"/>
  <c r="L387" i="11"/>
  <c r="K387" i="11"/>
  <c r="J387" i="11"/>
  <c r="I387" i="11"/>
  <c r="F387" i="11"/>
  <c r="E387" i="11"/>
  <c r="D387" i="11"/>
  <c r="A387" i="11"/>
  <c r="C387" i="11" s="1"/>
  <c r="A387" i="13" s="1"/>
  <c r="X386" i="11"/>
  <c r="W386" i="11"/>
  <c r="V386" i="11"/>
  <c r="U386" i="11"/>
  <c r="T386" i="11"/>
  <c r="S386" i="11"/>
  <c r="Q386" i="11"/>
  <c r="P386" i="11"/>
  <c r="O386" i="11"/>
  <c r="N386" i="11"/>
  <c r="M386" i="11"/>
  <c r="L386" i="11"/>
  <c r="K386" i="11"/>
  <c r="J386" i="11"/>
  <c r="I386" i="11"/>
  <c r="F386" i="11"/>
  <c r="E386" i="11"/>
  <c r="D386" i="11"/>
  <c r="A386" i="11"/>
  <c r="C386" i="11" s="1"/>
  <c r="A386" i="13" s="1"/>
  <c r="X385" i="11"/>
  <c r="W385" i="11"/>
  <c r="V385" i="11"/>
  <c r="U385" i="11"/>
  <c r="T385" i="11"/>
  <c r="S385" i="11"/>
  <c r="Q385" i="11"/>
  <c r="P385" i="11"/>
  <c r="O385" i="11"/>
  <c r="N385" i="11"/>
  <c r="M385" i="11"/>
  <c r="L385" i="11"/>
  <c r="K385" i="11"/>
  <c r="J385" i="11"/>
  <c r="I385" i="11"/>
  <c r="F385" i="11"/>
  <c r="E385" i="11"/>
  <c r="D385" i="11"/>
  <c r="A385" i="11"/>
  <c r="C385" i="11" s="1"/>
  <c r="A385" i="13" s="1"/>
  <c r="X384" i="11"/>
  <c r="W384" i="11"/>
  <c r="V384" i="11"/>
  <c r="U384" i="11"/>
  <c r="T384" i="11"/>
  <c r="S384" i="11"/>
  <c r="Q384" i="11"/>
  <c r="P384" i="11"/>
  <c r="O384" i="11"/>
  <c r="N384" i="11"/>
  <c r="M384" i="11"/>
  <c r="L384" i="11"/>
  <c r="K384" i="11"/>
  <c r="J384" i="11"/>
  <c r="I384" i="11"/>
  <c r="F384" i="11"/>
  <c r="E384" i="11"/>
  <c r="D384" i="11"/>
  <c r="A384" i="11"/>
  <c r="C384" i="11" s="1"/>
  <c r="A384" i="13" s="1"/>
  <c r="X383" i="11"/>
  <c r="W383" i="11"/>
  <c r="V383" i="11"/>
  <c r="U383" i="11"/>
  <c r="T383" i="11"/>
  <c r="S383" i="11"/>
  <c r="Q383" i="11"/>
  <c r="P383" i="11"/>
  <c r="O383" i="11"/>
  <c r="N383" i="11"/>
  <c r="M383" i="11"/>
  <c r="L383" i="11"/>
  <c r="K383" i="11"/>
  <c r="J383" i="11"/>
  <c r="I383" i="11"/>
  <c r="F383" i="11"/>
  <c r="E383" i="11"/>
  <c r="D383" i="11"/>
  <c r="A383" i="11"/>
  <c r="C383" i="11" s="1"/>
  <c r="A383" i="13" s="1"/>
  <c r="X382" i="11"/>
  <c r="W382" i="11"/>
  <c r="V382" i="11"/>
  <c r="U382" i="11"/>
  <c r="T382" i="11"/>
  <c r="S382" i="11"/>
  <c r="Q382" i="11"/>
  <c r="P382" i="11"/>
  <c r="O382" i="11"/>
  <c r="N382" i="11"/>
  <c r="M382" i="11"/>
  <c r="L382" i="11"/>
  <c r="K382" i="11"/>
  <c r="J382" i="11"/>
  <c r="I382" i="11"/>
  <c r="F382" i="11"/>
  <c r="E382" i="11"/>
  <c r="D382" i="11"/>
  <c r="A382" i="11"/>
  <c r="C382" i="11" s="1"/>
  <c r="A382" i="13" s="1"/>
  <c r="X381" i="11"/>
  <c r="W381" i="11"/>
  <c r="V381" i="11"/>
  <c r="U381" i="11"/>
  <c r="T381" i="11"/>
  <c r="S381" i="11"/>
  <c r="Q381" i="11"/>
  <c r="P381" i="11"/>
  <c r="O381" i="11"/>
  <c r="N381" i="11"/>
  <c r="M381" i="11"/>
  <c r="L381" i="11"/>
  <c r="K381" i="11"/>
  <c r="J381" i="11"/>
  <c r="I381" i="11"/>
  <c r="F381" i="11"/>
  <c r="E381" i="11"/>
  <c r="D381" i="11"/>
  <c r="A381" i="11"/>
  <c r="C381" i="11" s="1"/>
  <c r="A381" i="13" s="1"/>
  <c r="X380" i="11"/>
  <c r="W380" i="11"/>
  <c r="V380" i="11"/>
  <c r="U380" i="11"/>
  <c r="T380" i="11"/>
  <c r="S380" i="11"/>
  <c r="Q380" i="11"/>
  <c r="P380" i="11"/>
  <c r="O380" i="11"/>
  <c r="N380" i="11"/>
  <c r="M380" i="11"/>
  <c r="L380" i="11"/>
  <c r="K380" i="11"/>
  <c r="J380" i="11"/>
  <c r="I380" i="11"/>
  <c r="F380" i="11"/>
  <c r="E380" i="11"/>
  <c r="D380" i="11"/>
  <c r="A380" i="11"/>
  <c r="C380" i="11" s="1"/>
  <c r="A380" i="13" s="1"/>
  <c r="X379" i="11"/>
  <c r="W379" i="11"/>
  <c r="V379" i="11"/>
  <c r="U379" i="11"/>
  <c r="T379" i="11"/>
  <c r="S379" i="11"/>
  <c r="Q379" i="11"/>
  <c r="P379" i="11"/>
  <c r="O379" i="11"/>
  <c r="N379" i="11"/>
  <c r="M379" i="11"/>
  <c r="L379" i="11"/>
  <c r="K379" i="11"/>
  <c r="J379" i="11"/>
  <c r="I379" i="11"/>
  <c r="F379" i="11"/>
  <c r="E379" i="11"/>
  <c r="D379" i="11"/>
  <c r="A379" i="11"/>
  <c r="C379" i="11" s="1"/>
  <c r="A379" i="13" s="1"/>
  <c r="X378" i="11"/>
  <c r="W378" i="11"/>
  <c r="V378" i="11"/>
  <c r="U378" i="11"/>
  <c r="T378" i="11"/>
  <c r="S378" i="11"/>
  <c r="Q378" i="11"/>
  <c r="P378" i="11"/>
  <c r="O378" i="11"/>
  <c r="N378" i="11"/>
  <c r="M378" i="11"/>
  <c r="L378" i="11"/>
  <c r="K378" i="11"/>
  <c r="J378" i="11"/>
  <c r="I378" i="11"/>
  <c r="F378" i="11"/>
  <c r="E378" i="11"/>
  <c r="D378" i="11"/>
  <c r="A378" i="11"/>
  <c r="C378" i="11" s="1"/>
  <c r="A378" i="13" s="1"/>
  <c r="X377" i="11"/>
  <c r="W377" i="11"/>
  <c r="V377" i="11"/>
  <c r="U377" i="11"/>
  <c r="T377" i="11"/>
  <c r="S377" i="11"/>
  <c r="Q377" i="11"/>
  <c r="P377" i="11"/>
  <c r="O377" i="11"/>
  <c r="N377" i="11"/>
  <c r="M377" i="11"/>
  <c r="L377" i="11"/>
  <c r="K377" i="11"/>
  <c r="J377" i="11"/>
  <c r="I377" i="11"/>
  <c r="F377" i="11"/>
  <c r="E377" i="11"/>
  <c r="D377" i="11"/>
  <c r="A377" i="11"/>
  <c r="C377" i="11" s="1"/>
  <c r="A377" i="13" s="1"/>
  <c r="X376" i="11"/>
  <c r="W376" i="11"/>
  <c r="V376" i="11"/>
  <c r="U376" i="11"/>
  <c r="T376" i="11"/>
  <c r="S376" i="11"/>
  <c r="Q376" i="11"/>
  <c r="P376" i="11"/>
  <c r="O376" i="11"/>
  <c r="N376" i="11"/>
  <c r="M376" i="11"/>
  <c r="L376" i="11"/>
  <c r="K376" i="11"/>
  <c r="J376" i="11"/>
  <c r="I376" i="11"/>
  <c r="F376" i="11"/>
  <c r="E376" i="11"/>
  <c r="D376" i="11"/>
  <c r="A376" i="11"/>
  <c r="C376" i="11" s="1"/>
  <c r="A376" i="13" s="1"/>
  <c r="X375" i="11"/>
  <c r="W375" i="11"/>
  <c r="V375" i="11"/>
  <c r="U375" i="11"/>
  <c r="T375" i="11"/>
  <c r="S375" i="11"/>
  <c r="Q375" i="11"/>
  <c r="P375" i="11"/>
  <c r="O375" i="11"/>
  <c r="N375" i="11"/>
  <c r="M375" i="11"/>
  <c r="L375" i="11"/>
  <c r="K375" i="11"/>
  <c r="J375" i="11"/>
  <c r="I375" i="11"/>
  <c r="F375" i="11"/>
  <c r="E375" i="11"/>
  <c r="D375" i="11"/>
  <c r="A375" i="11"/>
  <c r="C375" i="11" s="1"/>
  <c r="A375" i="13" s="1"/>
  <c r="X374" i="11"/>
  <c r="W374" i="11"/>
  <c r="V374" i="11"/>
  <c r="U374" i="11"/>
  <c r="T374" i="11"/>
  <c r="S374" i="11"/>
  <c r="Q374" i="11"/>
  <c r="P374" i="11"/>
  <c r="O374" i="11"/>
  <c r="N374" i="11"/>
  <c r="M374" i="11"/>
  <c r="L374" i="11"/>
  <c r="K374" i="11"/>
  <c r="J374" i="11"/>
  <c r="I374" i="11"/>
  <c r="F374" i="11"/>
  <c r="E374" i="11"/>
  <c r="D374" i="11"/>
  <c r="A374" i="11"/>
  <c r="C374" i="11" s="1"/>
  <c r="A374" i="13" s="1"/>
  <c r="X373" i="11"/>
  <c r="W373" i="11"/>
  <c r="V373" i="11"/>
  <c r="U373" i="11"/>
  <c r="T373" i="11"/>
  <c r="S373" i="11"/>
  <c r="Q373" i="11"/>
  <c r="P373" i="11"/>
  <c r="O373" i="11"/>
  <c r="N373" i="11"/>
  <c r="M373" i="11"/>
  <c r="L373" i="11"/>
  <c r="K373" i="11"/>
  <c r="J373" i="11"/>
  <c r="I373" i="11"/>
  <c r="F373" i="11"/>
  <c r="E373" i="11"/>
  <c r="D373" i="11"/>
  <c r="A373" i="11"/>
  <c r="C373" i="11" s="1"/>
  <c r="A373" i="13" s="1"/>
  <c r="X372" i="11"/>
  <c r="W372" i="11"/>
  <c r="V372" i="11"/>
  <c r="U372" i="11"/>
  <c r="T372" i="11"/>
  <c r="S372" i="11"/>
  <c r="Q372" i="11"/>
  <c r="P372" i="11"/>
  <c r="O372" i="11"/>
  <c r="N372" i="11"/>
  <c r="M372" i="11"/>
  <c r="L372" i="11"/>
  <c r="K372" i="11"/>
  <c r="J372" i="11"/>
  <c r="I372" i="11"/>
  <c r="F372" i="11"/>
  <c r="E372" i="11"/>
  <c r="D372" i="11"/>
  <c r="A372" i="11"/>
  <c r="C372" i="11" s="1"/>
  <c r="A372" i="13" s="1"/>
  <c r="X371" i="11"/>
  <c r="W371" i="11"/>
  <c r="V371" i="11"/>
  <c r="U371" i="11"/>
  <c r="T371" i="11"/>
  <c r="S371" i="11"/>
  <c r="Q371" i="11"/>
  <c r="P371" i="11"/>
  <c r="O371" i="11"/>
  <c r="N371" i="11"/>
  <c r="M371" i="11"/>
  <c r="L371" i="11"/>
  <c r="K371" i="11"/>
  <c r="J371" i="11"/>
  <c r="I371" i="11"/>
  <c r="F371" i="11"/>
  <c r="E371" i="11"/>
  <c r="D371" i="11"/>
  <c r="A371" i="11"/>
  <c r="C371" i="11" s="1"/>
  <c r="A371" i="13" s="1"/>
  <c r="X370" i="11"/>
  <c r="W370" i="11"/>
  <c r="V370" i="11"/>
  <c r="U370" i="11"/>
  <c r="T370" i="11"/>
  <c r="S370" i="11"/>
  <c r="Q370" i="11"/>
  <c r="P370" i="11"/>
  <c r="O370" i="11"/>
  <c r="N370" i="11"/>
  <c r="M370" i="11"/>
  <c r="L370" i="11"/>
  <c r="K370" i="11"/>
  <c r="J370" i="11"/>
  <c r="I370" i="11"/>
  <c r="F370" i="11"/>
  <c r="E370" i="11"/>
  <c r="D370" i="11"/>
  <c r="A370" i="11"/>
  <c r="C370" i="11" s="1"/>
  <c r="A370" i="13" s="1"/>
  <c r="X369" i="11"/>
  <c r="W369" i="11"/>
  <c r="V369" i="11"/>
  <c r="U369" i="11"/>
  <c r="T369" i="11"/>
  <c r="S369" i="11"/>
  <c r="Q369" i="11"/>
  <c r="P369" i="11"/>
  <c r="O369" i="11"/>
  <c r="N369" i="11"/>
  <c r="M369" i="11"/>
  <c r="L369" i="11"/>
  <c r="K369" i="11"/>
  <c r="J369" i="11"/>
  <c r="I369" i="11"/>
  <c r="F369" i="11"/>
  <c r="E369" i="11"/>
  <c r="D369" i="11"/>
  <c r="A369" i="11"/>
  <c r="C369" i="11" s="1"/>
  <c r="A369" i="13" s="1"/>
  <c r="X368" i="11"/>
  <c r="W368" i="11"/>
  <c r="V368" i="11"/>
  <c r="U368" i="11"/>
  <c r="T368" i="11"/>
  <c r="S368" i="11"/>
  <c r="Q368" i="11"/>
  <c r="P368" i="11"/>
  <c r="O368" i="11"/>
  <c r="N368" i="11"/>
  <c r="M368" i="11"/>
  <c r="L368" i="11"/>
  <c r="K368" i="11"/>
  <c r="J368" i="11"/>
  <c r="I368" i="11"/>
  <c r="F368" i="11"/>
  <c r="E368" i="11"/>
  <c r="D368" i="11"/>
  <c r="A368" i="11"/>
  <c r="C368" i="11" s="1"/>
  <c r="A368" i="13" s="1"/>
  <c r="X367" i="11"/>
  <c r="W367" i="11"/>
  <c r="V367" i="11"/>
  <c r="U367" i="11"/>
  <c r="T367" i="11"/>
  <c r="S367" i="11"/>
  <c r="Q367" i="11"/>
  <c r="P367" i="11"/>
  <c r="O367" i="11"/>
  <c r="N367" i="11"/>
  <c r="M367" i="11"/>
  <c r="L367" i="11"/>
  <c r="K367" i="11"/>
  <c r="J367" i="11"/>
  <c r="I367" i="11"/>
  <c r="F367" i="11"/>
  <c r="E367" i="11"/>
  <c r="D367" i="11"/>
  <c r="A367" i="11"/>
  <c r="C367" i="11" s="1"/>
  <c r="A367" i="13" s="1"/>
  <c r="X366" i="11"/>
  <c r="W366" i="11"/>
  <c r="V366" i="11"/>
  <c r="U366" i="11"/>
  <c r="T366" i="11"/>
  <c r="S366" i="11"/>
  <c r="Q366" i="11"/>
  <c r="P366" i="11"/>
  <c r="O366" i="11"/>
  <c r="N366" i="11"/>
  <c r="M366" i="11"/>
  <c r="L366" i="11"/>
  <c r="K366" i="11"/>
  <c r="J366" i="11"/>
  <c r="I366" i="11"/>
  <c r="F366" i="11"/>
  <c r="E366" i="11"/>
  <c r="D366" i="11"/>
  <c r="A366" i="11"/>
  <c r="C366" i="11" s="1"/>
  <c r="A366" i="13" s="1"/>
  <c r="X365" i="11"/>
  <c r="W365" i="11"/>
  <c r="V365" i="11"/>
  <c r="U365" i="11"/>
  <c r="T365" i="11"/>
  <c r="S365" i="11"/>
  <c r="Q365" i="11"/>
  <c r="P365" i="11"/>
  <c r="O365" i="11"/>
  <c r="N365" i="11"/>
  <c r="M365" i="11"/>
  <c r="L365" i="11"/>
  <c r="K365" i="11"/>
  <c r="J365" i="11"/>
  <c r="I365" i="11"/>
  <c r="F365" i="11"/>
  <c r="E365" i="11"/>
  <c r="D365" i="11"/>
  <c r="A365" i="11"/>
  <c r="C365" i="11" s="1"/>
  <c r="A365" i="13" s="1"/>
  <c r="X364" i="11"/>
  <c r="W364" i="11"/>
  <c r="V364" i="11"/>
  <c r="U364" i="11"/>
  <c r="T364" i="11"/>
  <c r="S364" i="11"/>
  <c r="Q364" i="11"/>
  <c r="P364" i="11"/>
  <c r="O364" i="11"/>
  <c r="N364" i="11"/>
  <c r="M364" i="11"/>
  <c r="L364" i="11"/>
  <c r="K364" i="11"/>
  <c r="J364" i="11"/>
  <c r="I364" i="11"/>
  <c r="F364" i="11"/>
  <c r="E364" i="11"/>
  <c r="D364" i="11"/>
  <c r="A364" i="11"/>
  <c r="C364" i="11" s="1"/>
  <c r="A364" i="13" s="1"/>
  <c r="X363" i="11"/>
  <c r="W363" i="11"/>
  <c r="V363" i="11"/>
  <c r="U363" i="11"/>
  <c r="T363" i="11"/>
  <c r="S363" i="11"/>
  <c r="Q363" i="11"/>
  <c r="P363" i="11"/>
  <c r="O363" i="11"/>
  <c r="N363" i="11"/>
  <c r="M363" i="11"/>
  <c r="L363" i="11"/>
  <c r="K363" i="11"/>
  <c r="J363" i="11"/>
  <c r="I363" i="11"/>
  <c r="F363" i="11"/>
  <c r="E363" i="11"/>
  <c r="D363" i="11"/>
  <c r="A363" i="11"/>
  <c r="C363" i="11" s="1"/>
  <c r="A363" i="13" s="1"/>
  <c r="X362" i="11"/>
  <c r="W362" i="11"/>
  <c r="V362" i="11"/>
  <c r="U362" i="11"/>
  <c r="T362" i="11"/>
  <c r="S362" i="11"/>
  <c r="Q362" i="11"/>
  <c r="P362" i="11"/>
  <c r="O362" i="11"/>
  <c r="N362" i="11"/>
  <c r="M362" i="11"/>
  <c r="L362" i="11"/>
  <c r="K362" i="11"/>
  <c r="J362" i="11"/>
  <c r="I362" i="11"/>
  <c r="F362" i="11"/>
  <c r="E362" i="11"/>
  <c r="D362" i="11"/>
  <c r="A362" i="11"/>
  <c r="C362" i="11" s="1"/>
  <c r="A362" i="13" s="1"/>
  <c r="X361" i="11"/>
  <c r="W361" i="11"/>
  <c r="V361" i="11"/>
  <c r="U361" i="11"/>
  <c r="T361" i="11"/>
  <c r="S361" i="11"/>
  <c r="Q361" i="11"/>
  <c r="P361" i="11"/>
  <c r="O361" i="11"/>
  <c r="N361" i="11"/>
  <c r="M361" i="11"/>
  <c r="L361" i="11"/>
  <c r="K361" i="11"/>
  <c r="J361" i="11"/>
  <c r="I361" i="11"/>
  <c r="F361" i="11"/>
  <c r="E361" i="11"/>
  <c r="D361" i="11"/>
  <c r="A361" i="11"/>
  <c r="C361" i="11" s="1"/>
  <c r="A361" i="13" s="1"/>
  <c r="X360" i="11"/>
  <c r="W360" i="11"/>
  <c r="V360" i="11"/>
  <c r="U360" i="11"/>
  <c r="T360" i="11"/>
  <c r="S360" i="11"/>
  <c r="Q360" i="11"/>
  <c r="P360" i="11"/>
  <c r="O360" i="11"/>
  <c r="N360" i="11"/>
  <c r="M360" i="11"/>
  <c r="L360" i="11"/>
  <c r="K360" i="11"/>
  <c r="J360" i="11"/>
  <c r="I360" i="11"/>
  <c r="F360" i="11"/>
  <c r="E360" i="11"/>
  <c r="D360" i="11"/>
  <c r="A360" i="11"/>
  <c r="C360" i="11" s="1"/>
  <c r="A360" i="13" s="1"/>
  <c r="X359" i="11"/>
  <c r="W359" i="11"/>
  <c r="V359" i="11"/>
  <c r="U359" i="11"/>
  <c r="T359" i="11"/>
  <c r="S359" i="11"/>
  <c r="Q359" i="11"/>
  <c r="P359" i="11"/>
  <c r="O359" i="11"/>
  <c r="N359" i="11"/>
  <c r="M359" i="11"/>
  <c r="L359" i="11"/>
  <c r="K359" i="11"/>
  <c r="J359" i="11"/>
  <c r="I359" i="11"/>
  <c r="F359" i="11"/>
  <c r="E359" i="11"/>
  <c r="D359" i="11"/>
  <c r="A359" i="11"/>
  <c r="C359" i="11" s="1"/>
  <c r="A359" i="13" s="1"/>
  <c r="X358" i="11"/>
  <c r="W358" i="11"/>
  <c r="V358" i="11"/>
  <c r="U358" i="11"/>
  <c r="T358" i="11"/>
  <c r="S358" i="11"/>
  <c r="Q358" i="11"/>
  <c r="P358" i="11"/>
  <c r="O358" i="11"/>
  <c r="N358" i="11"/>
  <c r="M358" i="11"/>
  <c r="L358" i="11"/>
  <c r="K358" i="11"/>
  <c r="J358" i="11"/>
  <c r="I358" i="11"/>
  <c r="F358" i="11"/>
  <c r="E358" i="11"/>
  <c r="D358" i="11"/>
  <c r="A358" i="11"/>
  <c r="C358" i="11" s="1"/>
  <c r="A358" i="13" s="1"/>
  <c r="X357" i="11"/>
  <c r="W357" i="11"/>
  <c r="V357" i="11"/>
  <c r="U357" i="11"/>
  <c r="T357" i="11"/>
  <c r="S357" i="11"/>
  <c r="Q357" i="11"/>
  <c r="P357" i="11"/>
  <c r="O357" i="11"/>
  <c r="N357" i="11"/>
  <c r="M357" i="11"/>
  <c r="L357" i="11"/>
  <c r="K357" i="11"/>
  <c r="J357" i="11"/>
  <c r="I357" i="11"/>
  <c r="F357" i="11"/>
  <c r="E357" i="11"/>
  <c r="D357" i="11"/>
  <c r="A357" i="11"/>
  <c r="C357" i="11" s="1"/>
  <c r="A357" i="13" s="1"/>
  <c r="X356" i="11"/>
  <c r="W356" i="11"/>
  <c r="V356" i="11"/>
  <c r="U356" i="11"/>
  <c r="T356" i="11"/>
  <c r="S356" i="11"/>
  <c r="Q356" i="11"/>
  <c r="P356" i="11"/>
  <c r="O356" i="11"/>
  <c r="N356" i="11"/>
  <c r="M356" i="11"/>
  <c r="L356" i="11"/>
  <c r="K356" i="11"/>
  <c r="J356" i="11"/>
  <c r="I356" i="11"/>
  <c r="F356" i="11"/>
  <c r="E356" i="11"/>
  <c r="D356" i="11"/>
  <c r="A356" i="11"/>
  <c r="C356" i="11" s="1"/>
  <c r="A356" i="13" s="1"/>
  <c r="X355" i="11"/>
  <c r="W355" i="11"/>
  <c r="V355" i="11"/>
  <c r="U355" i="11"/>
  <c r="T355" i="11"/>
  <c r="S355" i="11"/>
  <c r="Q355" i="11"/>
  <c r="P355" i="11"/>
  <c r="O355" i="11"/>
  <c r="N355" i="11"/>
  <c r="M355" i="11"/>
  <c r="L355" i="11"/>
  <c r="K355" i="11"/>
  <c r="J355" i="11"/>
  <c r="I355" i="11"/>
  <c r="F355" i="11"/>
  <c r="E355" i="11"/>
  <c r="D355" i="11"/>
  <c r="A355" i="11"/>
  <c r="C355" i="11" s="1"/>
  <c r="A355" i="13" s="1"/>
  <c r="X354" i="11"/>
  <c r="W354" i="11"/>
  <c r="V354" i="11"/>
  <c r="U354" i="11"/>
  <c r="T354" i="11"/>
  <c r="S354" i="11"/>
  <c r="Q354" i="11"/>
  <c r="P354" i="11"/>
  <c r="O354" i="11"/>
  <c r="N354" i="11"/>
  <c r="M354" i="11"/>
  <c r="L354" i="11"/>
  <c r="K354" i="11"/>
  <c r="J354" i="11"/>
  <c r="I354" i="11"/>
  <c r="F354" i="11"/>
  <c r="E354" i="11"/>
  <c r="D354" i="11"/>
  <c r="A354" i="11"/>
  <c r="C354" i="11" s="1"/>
  <c r="A354" i="13" s="1"/>
  <c r="X353" i="11"/>
  <c r="W353" i="11"/>
  <c r="V353" i="11"/>
  <c r="U353" i="11"/>
  <c r="T353" i="11"/>
  <c r="S353" i="11"/>
  <c r="Q353" i="11"/>
  <c r="P353" i="11"/>
  <c r="O353" i="11"/>
  <c r="N353" i="11"/>
  <c r="M353" i="11"/>
  <c r="L353" i="11"/>
  <c r="K353" i="11"/>
  <c r="J353" i="11"/>
  <c r="I353" i="11"/>
  <c r="F353" i="11"/>
  <c r="E353" i="11"/>
  <c r="D353" i="11"/>
  <c r="A353" i="11"/>
  <c r="C353" i="11" s="1"/>
  <c r="A353" i="13" s="1"/>
  <c r="X352" i="11"/>
  <c r="W352" i="11"/>
  <c r="V352" i="11"/>
  <c r="U352" i="11"/>
  <c r="T352" i="11"/>
  <c r="S352" i="11"/>
  <c r="Q352" i="11"/>
  <c r="P352" i="11"/>
  <c r="O352" i="11"/>
  <c r="N352" i="11"/>
  <c r="M352" i="11"/>
  <c r="L352" i="11"/>
  <c r="K352" i="11"/>
  <c r="J352" i="11"/>
  <c r="I352" i="11"/>
  <c r="F352" i="11"/>
  <c r="E352" i="11"/>
  <c r="D352" i="11"/>
  <c r="A352" i="11"/>
  <c r="C352" i="11" s="1"/>
  <c r="A352" i="13" s="1"/>
  <c r="X351" i="11"/>
  <c r="W351" i="11"/>
  <c r="V351" i="11"/>
  <c r="U351" i="11"/>
  <c r="T351" i="11"/>
  <c r="S351" i="11"/>
  <c r="Q351" i="11"/>
  <c r="P351" i="11"/>
  <c r="O351" i="11"/>
  <c r="N351" i="11"/>
  <c r="M351" i="11"/>
  <c r="L351" i="11"/>
  <c r="K351" i="11"/>
  <c r="J351" i="11"/>
  <c r="I351" i="11"/>
  <c r="F351" i="11"/>
  <c r="E351" i="11"/>
  <c r="D351" i="11"/>
  <c r="A351" i="11"/>
  <c r="C351" i="11" s="1"/>
  <c r="A351" i="13" s="1"/>
  <c r="X350" i="11"/>
  <c r="W350" i="11"/>
  <c r="V350" i="11"/>
  <c r="U350" i="11"/>
  <c r="T350" i="11"/>
  <c r="S350" i="11"/>
  <c r="Q350" i="11"/>
  <c r="P350" i="11"/>
  <c r="O350" i="11"/>
  <c r="N350" i="11"/>
  <c r="M350" i="11"/>
  <c r="L350" i="11"/>
  <c r="K350" i="11"/>
  <c r="J350" i="11"/>
  <c r="I350" i="11"/>
  <c r="F350" i="11"/>
  <c r="E350" i="11"/>
  <c r="D350" i="11"/>
  <c r="A350" i="11"/>
  <c r="C350" i="11" s="1"/>
  <c r="A350" i="13" s="1"/>
  <c r="X349" i="11"/>
  <c r="W349" i="11"/>
  <c r="V349" i="11"/>
  <c r="U349" i="11"/>
  <c r="T349" i="11"/>
  <c r="S349" i="11"/>
  <c r="Q349" i="11"/>
  <c r="P349" i="11"/>
  <c r="O349" i="11"/>
  <c r="N349" i="11"/>
  <c r="M349" i="11"/>
  <c r="L349" i="11"/>
  <c r="K349" i="11"/>
  <c r="J349" i="11"/>
  <c r="I349" i="11"/>
  <c r="F349" i="11"/>
  <c r="E349" i="11"/>
  <c r="D349" i="11"/>
  <c r="A349" i="11"/>
  <c r="C349" i="11" s="1"/>
  <c r="A349" i="13" s="1"/>
  <c r="X348" i="11"/>
  <c r="W348" i="11"/>
  <c r="V348" i="11"/>
  <c r="U348" i="11"/>
  <c r="T348" i="11"/>
  <c r="S348" i="11"/>
  <c r="Q348" i="11"/>
  <c r="P348" i="11"/>
  <c r="O348" i="11"/>
  <c r="N348" i="11"/>
  <c r="M348" i="11"/>
  <c r="L348" i="11"/>
  <c r="K348" i="11"/>
  <c r="J348" i="11"/>
  <c r="I348" i="11"/>
  <c r="F348" i="11"/>
  <c r="E348" i="11"/>
  <c r="D348" i="11"/>
  <c r="A348" i="11"/>
  <c r="C348" i="11" s="1"/>
  <c r="A348" i="13" s="1"/>
  <c r="X347" i="11"/>
  <c r="W347" i="11"/>
  <c r="V347" i="11"/>
  <c r="U347" i="11"/>
  <c r="T347" i="11"/>
  <c r="S347" i="11"/>
  <c r="Q347" i="11"/>
  <c r="P347" i="11"/>
  <c r="O347" i="11"/>
  <c r="N347" i="11"/>
  <c r="M347" i="11"/>
  <c r="L347" i="11"/>
  <c r="K347" i="11"/>
  <c r="J347" i="11"/>
  <c r="I347" i="11"/>
  <c r="F347" i="11"/>
  <c r="E347" i="11"/>
  <c r="D347" i="11"/>
  <c r="A347" i="11"/>
  <c r="C347" i="11" s="1"/>
  <c r="A347" i="13" s="1"/>
  <c r="X346" i="11"/>
  <c r="W346" i="11"/>
  <c r="V346" i="11"/>
  <c r="U346" i="11"/>
  <c r="T346" i="11"/>
  <c r="S346" i="11"/>
  <c r="Q346" i="11"/>
  <c r="P346" i="11"/>
  <c r="O346" i="11"/>
  <c r="N346" i="11"/>
  <c r="M346" i="11"/>
  <c r="L346" i="11"/>
  <c r="K346" i="11"/>
  <c r="J346" i="11"/>
  <c r="I346" i="11"/>
  <c r="F346" i="11"/>
  <c r="E346" i="11"/>
  <c r="D346" i="11"/>
  <c r="A346" i="11"/>
  <c r="C346" i="11" s="1"/>
  <c r="A346" i="13" s="1"/>
  <c r="X345" i="11"/>
  <c r="W345" i="11"/>
  <c r="V345" i="11"/>
  <c r="U345" i="11"/>
  <c r="T345" i="11"/>
  <c r="S345" i="11"/>
  <c r="Q345" i="11"/>
  <c r="P345" i="11"/>
  <c r="O345" i="11"/>
  <c r="N345" i="11"/>
  <c r="M345" i="11"/>
  <c r="L345" i="11"/>
  <c r="K345" i="11"/>
  <c r="J345" i="11"/>
  <c r="I345" i="11"/>
  <c r="F345" i="11"/>
  <c r="E345" i="11"/>
  <c r="D345" i="11"/>
  <c r="A345" i="11"/>
  <c r="C345" i="11" s="1"/>
  <c r="A345" i="13" s="1"/>
  <c r="X344" i="11"/>
  <c r="W344" i="11"/>
  <c r="V344" i="11"/>
  <c r="U344" i="11"/>
  <c r="T344" i="11"/>
  <c r="S344" i="11"/>
  <c r="Q344" i="11"/>
  <c r="P344" i="11"/>
  <c r="O344" i="11"/>
  <c r="N344" i="11"/>
  <c r="M344" i="11"/>
  <c r="L344" i="11"/>
  <c r="K344" i="11"/>
  <c r="J344" i="11"/>
  <c r="I344" i="11"/>
  <c r="F344" i="11"/>
  <c r="E344" i="11"/>
  <c r="D344" i="11"/>
  <c r="A344" i="11"/>
  <c r="C344" i="11" s="1"/>
  <c r="A344" i="13" s="1"/>
  <c r="X343" i="11"/>
  <c r="W343" i="11"/>
  <c r="V343" i="11"/>
  <c r="U343" i="11"/>
  <c r="T343" i="11"/>
  <c r="S343" i="11"/>
  <c r="Q343" i="11"/>
  <c r="P343" i="11"/>
  <c r="O343" i="11"/>
  <c r="N343" i="11"/>
  <c r="M343" i="11"/>
  <c r="L343" i="11"/>
  <c r="K343" i="11"/>
  <c r="J343" i="11"/>
  <c r="I343" i="11"/>
  <c r="F343" i="11"/>
  <c r="E343" i="11"/>
  <c r="D343" i="11"/>
  <c r="A343" i="11"/>
  <c r="C343" i="11" s="1"/>
  <c r="A343" i="13" s="1"/>
  <c r="X342" i="11"/>
  <c r="W342" i="11"/>
  <c r="V342" i="11"/>
  <c r="U342" i="11"/>
  <c r="T342" i="11"/>
  <c r="S342" i="11"/>
  <c r="Q342" i="11"/>
  <c r="P342" i="11"/>
  <c r="O342" i="11"/>
  <c r="N342" i="11"/>
  <c r="M342" i="11"/>
  <c r="L342" i="11"/>
  <c r="K342" i="11"/>
  <c r="J342" i="11"/>
  <c r="I342" i="11"/>
  <c r="F342" i="11"/>
  <c r="E342" i="11"/>
  <c r="D342" i="11"/>
  <c r="A342" i="11"/>
  <c r="C342" i="11" s="1"/>
  <c r="A342" i="13" s="1"/>
  <c r="X341" i="11"/>
  <c r="W341" i="11"/>
  <c r="V341" i="11"/>
  <c r="U341" i="11"/>
  <c r="T341" i="11"/>
  <c r="S341" i="11"/>
  <c r="Q341" i="11"/>
  <c r="P341" i="11"/>
  <c r="O341" i="11"/>
  <c r="N341" i="11"/>
  <c r="M341" i="11"/>
  <c r="L341" i="11"/>
  <c r="K341" i="11"/>
  <c r="J341" i="11"/>
  <c r="I341" i="11"/>
  <c r="F341" i="11"/>
  <c r="E341" i="11"/>
  <c r="D341" i="11"/>
  <c r="A341" i="11"/>
  <c r="C341" i="11" s="1"/>
  <c r="A341" i="13" s="1"/>
  <c r="X340" i="11"/>
  <c r="W340" i="11"/>
  <c r="V340" i="11"/>
  <c r="U340" i="11"/>
  <c r="T340" i="11"/>
  <c r="S340" i="11"/>
  <c r="Q340" i="11"/>
  <c r="P340" i="11"/>
  <c r="O340" i="11"/>
  <c r="N340" i="11"/>
  <c r="M340" i="11"/>
  <c r="L340" i="11"/>
  <c r="K340" i="11"/>
  <c r="J340" i="11"/>
  <c r="I340" i="11"/>
  <c r="F340" i="11"/>
  <c r="E340" i="11"/>
  <c r="D340" i="11"/>
  <c r="A340" i="11"/>
  <c r="C340" i="11" s="1"/>
  <c r="A340" i="13" s="1"/>
  <c r="X339" i="11"/>
  <c r="W339" i="11"/>
  <c r="V339" i="11"/>
  <c r="U339" i="11"/>
  <c r="T339" i="11"/>
  <c r="S339" i="11"/>
  <c r="Q339" i="11"/>
  <c r="P339" i="11"/>
  <c r="O339" i="11"/>
  <c r="N339" i="11"/>
  <c r="M339" i="11"/>
  <c r="L339" i="11"/>
  <c r="K339" i="11"/>
  <c r="J339" i="11"/>
  <c r="I339" i="11"/>
  <c r="F339" i="11"/>
  <c r="E339" i="11"/>
  <c r="D339" i="11"/>
  <c r="A339" i="11"/>
  <c r="C339" i="11" s="1"/>
  <c r="A339" i="13" s="1"/>
  <c r="X338" i="11"/>
  <c r="W338" i="11"/>
  <c r="V338" i="11"/>
  <c r="U338" i="11"/>
  <c r="T338" i="11"/>
  <c r="S338" i="11"/>
  <c r="Q338" i="11"/>
  <c r="P338" i="11"/>
  <c r="O338" i="11"/>
  <c r="N338" i="11"/>
  <c r="M338" i="11"/>
  <c r="L338" i="11"/>
  <c r="K338" i="11"/>
  <c r="J338" i="11"/>
  <c r="I338" i="11"/>
  <c r="F338" i="11"/>
  <c r="E338" i="11"/>
  <c r="D338" i="11"/>
  <c r="A338" i="11"/>
  <c r="C338" i="11" s="1"/>
  <c r="A338" i="13" s="1"/>
  <c r="X337" i="11"/>
  <c r="W337" i="11"/>
  <c r="V337" i="11"/>
  <c r="U337" i="11"/>
  <c r="T337" i="11"/>
  <c r="S337" i="11"/>
  <c r="Q337" i="11"/>
  <c r="P337" i="11"/>
  <c r="O337" i="11"/>
  <c r="N337" i="11"/>
  <c r="M337" i="11"/>
  <c r="L337" i="11"/>
  <c r="K337" i="11"/>
  <c r="J337" i="11"/>
  <c r="I337" i="11"/>
  <c r="F337" i="11"/>
  <c r="E337" i="11"/>
  <c r="D337" i="11"/>
  <c r="A337" i="11"/>
  <c r="C337" i="11" s="1"/>
  <c r="A337" i="13" s="1"/>
  <c r="X336" i="11"/>
  <c r="W336" i="11"/>
  <c r="V336" i="11"/>
  <c r="U336" i="11"/>
  <c r="T336" i="11"/>
  <c r="S336" i="11"/>
  <c r="Q336" i="11"/>
  <c r="P336" i="11"/>
  <c r="O336" i="11"/>
  <c r="N336" i="11"/>
  <c r="M336" i="11"/>
  <c r="L336" i="11"/>
  <c r="K336" i="11"/>
  <c r="J336" i="11"/>
  <c r="I336" i="11"/>
  <c r="F336" i="11"/>
  <c r="E336" i="11"/>
  <c r="D336" i="11"/>
  <c r="A336" i="11"/>
  <c r="C336" i="11" s="1"/>
  <c r="A336" i="13" s="1"/>
  <c r="X335" i="11"/>
  <c r="W335" i="11"/>
  <c r="V335" i="11"/>
  <c r="U335" i="11"/>
  <c r="T335" i="11"/>
  <c r="S335" i="11"/>
  <c r="Q335" i="11"/>
  <c r="P335" i="11"/>
  <c r="O335" i="11"/>
  <c r="N335" i="11"/>
  <c r="M335" i="11"/>
  <c r="L335" i="11"/>
  <c r="K335" i="11"/>
  <c r="J335" i="11"/>
  <c r="I335" i="11"/>
  <c r="F335" i="11"/>
  <c r="E335" i="11"/>
  <c r="D335" i="11"/>
  <c r="A335" i="11"/>
  <c r="C335" i="11" s="1"/>
  <c r="A335" i="13" s="1"/>
  <c r="X334" i="11"/>
  <c r="W334" i="11"/>
  <c r="V334" i="11"/>
  <c r="U334" i="11"/>
  <c r="T334" i="11"/>
  <c r="S334" i="11"/>
  <c r="Q334" i="11"/>
  <c r="P334" i="11"/>
  <c r="O334" i="11"/>
  <c r="N334" i="11"/>
  <c r="M334" i="11"/>
  <c r="L334" i="11"/>
  <c r="K334" i="11"/>
  <c r="J334" i="11"/>
  <c r="I334" i="11"/>
  <c r="F334" i="11"/>
  <c r="E334" i="11"/>
  <c r="D334" i="11"/>
  <c r="A334" i="11"/>
  <c r="C334" i="11" s="1"/>
  <c r="A334" i="13" s="1"/>
  <c r="X333" i="11"/>
  <c r="W333" i="11"/>
  <c r="V333" i="11"/>
  <c r="U333" i="11"/>
  <c r="T333" i="11"/>
  <c r="S333" i="11"/>
  <c r="Q333" i="11"/>
  <c r="P333" i="11"/>
  <c r="O333" i="11"/>
  <c r="N333" i="11"/>
  <c r="M333" i="11"/>
  <c r="L333" i="11"/>
  <c r="K333" i="11"/>
  <c r="J333" i="11"/>
  <c r="I333" i="11"/>
  <c r="F333" i="11"/>
  <c r="E333" i="11"/>
  <c r="D333" i="11"/>
  <c r="A333" i="11"/>
  <c r="C333" i="11" s="1"/>
  <c r="A333" i="13" s="1"/>
  <c r="X332" i="11"/>
  <c r="W332" i="11"/>
  <c r="V332" i="11"/>
  <c r="U332" i="11"/>
  <c r="T332" i="11"/>
  <c r="S332" i="11"/>
  <c r="Q332" i="11"/>
  <c r="P332" i="11"/>
  <c r="O332" i="11"/>
  <c r="N332" i="11"/>
  <c r="M332" i="11"/>
  <c r="L332" i="11"/>
  <c r="K332" i="11"/>
  <c r="J332" i="11"/>
  <c r="I332" i="11"/>
  <c r="F332" i="11"/>
  <c r="E332" i="11"/>
  <c r="D332" i="11"/>
  <c r="A332" i="11"/>
  <c r="C332" i="11" s="1"/>
  <c r="A332" i="13" s="1"/>
  <c r="X331" i="11"/>
  <c r="W331" i="11"/>
  <c r="V331" i="11"/>
  <c r="U331" i="11"/>
  <c r="T331" i="11"/>
  <c r="S331" i="11"/>
  <c r="Q331" i="11"/>
  <c r="P331" i="11"/>
  <c r="O331" i="11"/>
  <c r="N331" i="11"/>
  <c r="M331" i="11"/>
  <c r="L331" i="11"/>
  <c r="K331" i="11"/>
  <c r="J331" i="11"/>
  <c r="I331" i="11"/>
  <c r="F331" i="11"/>
  <c r="E331" i="11"/>
  <c r="D331" i="11"/>
  <c r="A331" i="11"/>
  <c r="C331" i="11" s="1"/>
  <c r="A331" i="13" s="1"/>
  <c r="X330" i="11"/>
  <c r="W330" i="11"/>
  <c r="V330" i="11"/>
  <c r="U330" i="11"/>
  <c r="T330" i="11"/>
  <c r="S330" i="11"/>
  <c r="Q330" i="11"/>
  <c r="P330" i="11"/>
  <c r="O330" i="11"/>
  <c r="N330" i="11"/>
  <c r="M330" i="11"/>
  <c r="L330" i="11"/>
  <c r="K330" i="11"/>
  <c r="J330" i="11"/>
  <c r="I330" i="11"/>
  <c r="F330" i="11"/>
  <c r="E330" i="11"/>
  <c r="D330" i="11"/>
  <c r="A330" i="11"/>
  <c r="C330" i="11" s="1"/>
  <c r="A330" i="13" s="1"/>
  <c r="X329" i="11"/>
  <c r="W329" i="11"/>
  <c r="V329" i="11"/>
  <c r="U329" i="11"/>
  <c r="T329" i="11"/>
  <c r="S329" i="11"/>
  <c r="Q329" i="11"/>
  <c r="P329" i="11"/>
  <c r="O329" i="11"/>
  <c r="N329" i="11"/>
  <c r="M329" i="11"/>
  <c r="L329" i="11"/>
  <c r="K329" i="11"/>
  <c r="J329" i="11"/>
  <c r="I329" i="11"/>
  <c r="F329" i="11"/>
  <c r="E329" i="11"/>
  <c r="D329" i="11"/>
  <c r="A329" i="11"/>
  <c r="C329" i="11" s="1"/>
  <c r="A329" i="13" s="1"/>
  <c r="X328" i="11"/>
  <c r="W328" i="11"/>
  <c r="V328" i="11"/>
  <c r="U328" i="11"/>
  <c r="T328" i="11"/>
  <c r="S328" i="11"/>
  <c r="Q328" i="11"/>
  <c r="P328" i="11"/>
  <c r="O328" i="11"/>
  <c r="N328" i="11"/>
  <c r="M328" i="11"/>
  <c r="L328" i="11"/>
  <c r="K328" i="11"/>
  <c r="J328" i="11"/>
  <c r="I328" i="11"/>
  <c r="F328" i="11"/>
  <c r="E328" i="11"/>
  <c r="D328" i="11"/>
  <c r="A328" i="11"/>
  <c r="C328" i="11" s="1"/>
  <c r="A328" i="13" s="1"/>
  <c r="X327" i="11"/>
  <c r="W327" i="11"/>
  <c r="V327" i="11"/>
  <c r="U327" i="11"/>
  <c r="T327" i="11"/>
  <c r="S327" i="11"/>
  <c r="Q327" i="11"/>
  <c r="P327" i="11"/>
  <c r="O327" i="11"/>
  <c r="N327" i="11"/>
  <c r="M327" i="11"/>
  <c r="L327" i="11"/>
  <c r="K327" i="11"/>
  <c r="J327" i="11"/>
  <c r="I327" i="11"/>
  <c r="F327" i="11"/>
  <c r="E327" i="11"/>
  <c r="D327" i="11"/>
  <c r="A327" i="11"/>
  <c r="C327" i="11" s="1"/>
  <c r="A327" i="13" s="1"/>
  <c r="X326" i="11"/>
  <c r="W326" i="11"/>
  <c r="V326" i="11"/>
  <c r="U326" i="11"/>
  <c r="T326" i="11"/>
  <c r="S326" i="11"/>
  <c r="Q326" i="11"/>
  <c r="P326" i="11"/>
  <c r="O326" i="11"/>
  <c r="N326" i="11"/>
  <c r="M326" i="11"/>
  <c r="L326" i="11"/>
  <c r="K326" i="11"/>
  <c r="J326" i="11"/>
  <c r="I326" i="11"/>
  <c r="F326" i="11"/>
  <c r="E326" i="11"/>
  <c r="D326" i="11"/>
  <c r="A326" i="11"/>
  <c r="C326" i="11" s="1"/>
  <c r="A326" i="13" s="1"/>
  <c r="X325" i="11"/>
  <c r="W325" i="11"/>
  <c r="V325" i="11"/>
  <c r="U325" i="11"/>
  <c r="T325" i="11"/>
  <c r="S325" i="11"/>
  <c r="Q325" i="11"/>
  <c r="P325" i="11"/>
  <c r="O325" i="11"/>
  <c r="N325" i="11"/>
  <c r="M325" i="11"/>
  <c r="L325" i="11"/>
  <c r="K325" i="11"/>
  <c r="J325" i="11"/>
  <c r="I325" i="11"/>
  <c r="F325" i="11"/>
  <c r="E325" i="11"/>
  <c r="D325" i="11"/>
  <c r="A325" i="11"/>
  <c r="C325" i="11" s="1"/>
  <c r="A325" i="13" s="1"/>
  <c r="X324" i="11"/>
  <c r="W324" i="11"/>
  <c r="V324" i="11"/>
  <c r="U324" i="11"/>
  <c r="T324" i="11"/>
  <c r="S324" i="11"/>
  <c r="Q324" i="11"/>
  <c r="P324" i="11"/>
  <c r="O324" i="11"/>
  <c r="N324" i="11"/>
  <c r="M324" i="11"/>
  <c r="L324" i="11"/>
  <c r="K324" i="11"/>
  <c r="J324" i="11"/>
  <c r="I324" i="11"/>
  <c r="F324" i="11"/>
  <c r="E324" i="11"/>
  <c r="D324" i="11"/>
  <c r="A324" i="11"/>
  <c r="C324" i="11" s="1"/>
  <c r="A324" i="13" s="1"/>
  <c r="X323" i="11"/>
  <c r="W323" i="11"/>
  <c r="V323" i="11"/>
  <c r="U323" i="11"/>
  <c r="T323" i="11"/>
  <c r="S323" i="11"/>
  <c r="Q323" i="11"/>
  <c r="P323" i="11"/>
  <c r="O323" i="11"/>
  <c r="N323" i="11"/>
  <c r="M323" i="11"/>
  <c r="L323" i="11"/>
  <c r="K323" i="11"/>
  <c r="J323" i="11"/>
  <c r="I323" i="11"/>
  <c r="F323" i="11"/>
  <c r="E323" i="11"/>
  <c r="D323" i="11"/>
  <c r="A323" i="11"/>
  <c r="C323" i="11" s="1"/>
  <c r="A323" i="13" s="1"/>
  <c r="X322" i="11"/>
  <c r="W322" i="11"/>
  <c r="V322" i="11"/>
  <c r="U322" i="11"/>
  <c r="T322" i="11"/>
  <c r="S322" i="11"/>
  <c r="Q322" i="11"/>
  <c r="P322" i="11"/>
  <c r="O322" i="11"/>
  <c r="N322" i="11"/>
  <c r="M322" i="11"/>
  <c r="L322" i="11"/>
  <c r="K322" i="11"/>
  <c r="J322" i="11"/>
  <c r="I322" i="11"/>
  <c r="F322" i="11"/>
  <c r="E322" i="11"/>
  <c r="D322" i="11"/>
  <c r="A322" i="11"/>
  <c r="C322" i="11" s="1"/>
  <c r="A322" i="13" s="1"/>
  <c r="X321" i="11"/>
  <c r="W321" i="11"/>
  <c r="V321" i="11"/>
  <c r="U321" i="11"/>
  <c r="T321" i="11"/>
  <c r="S321" i="11"/>
  <c r="Q321" i="11"/>
  <c r="P321" i="11"/>
  <c r="O321" i="11"/>
  <c r="N321" i="11"/>
  <c r="M321" i="11"/>
  <c r="L321" i="11"/>
  <c r="K321" i="11"/>
  <c r="J321" i="11"/>
  <c r="I321" i="11"/>
  <c r="F321" i="11"/>
  <c r="E321" i="11"/>
  <c r="D321" i="11"/>
  <c r="A321" i="11"/>
  <c r="C321" i="11" s="1"/>
  <c r="A321" i="13" s="1"/>
  <c r="X320" i="11"/>
  <c r="W320" i="11"/>
  <c r="V320" i="11"/>
  <c r="U320" i="11"/>
  <c r="T320" i="11"/>
  <c r="S320" i="11"/>
  <c r="Q320" i="11"/>
  <c r="P320" i="11"/>
  <c r="O320" i="11"/>
  <c r="N320" i="11"/>
  <c r="M320" i="11"/>
  <c r="L320" i="11"/>
  <c r="K320" i="11"/>
  <c r="J320" i="11"/>
  <c r="I320" i="11"/>
  <c r="F320" i="11"/>
  <c r="E320" i="11"/>
  <c r="D320" i="11"/>
  <c r="A320" i="11"/>
  <c r="C320" i="11" s="1"/>
  <c r="A320" i="13" s="1"/>
  <c r="X319" i="11"/>
  <c r="W319" i="11"/>
  <c r="V319" i="11"/>
  <c r="U319" i="11"/>
  <c r="T319" i="11"/>
  <c r="S319" i="11"/>
  <c r="Q319" i="11"/>
  <c r="P319" i="11"/>
  <c r="O319" i="11"/>
  <c r="N319" i="11"/>
  <c r="M319" i="11"/>
  <c r="L319" i="11"/>
  <c r="K319" i="11"/>
  <c r="J319" i="11"/>
  <c r="I319" i="11"/>
  <c r="F319" i="11"/>
  <c r="E319" i="11"/>
  <c r="D319" i="11"/>
  <c r="A319" i="11"/>
  <c r="C319" i="11" s="1"/>
  <c r="A319" i="13" s="1"/>
  <c r="X318" i="11"/>
  <c r="W318" i="11"/>
  <c r="V318" i="11"/>
  <c r="U318" i="11"/>
  <c r="T318" i="11"/>
  <c r="S318" i="11"/>
  <c r="Q318" i="11"/>
  <c r="P318" i="11"/>
  <c r="O318" i="11"/>
  <c r="N318" i="11"/>
  <c r="M318" i="11"/>
  <c r="L318" i="11"/>
  <c r="K318" i="11"/>
  <c r="J318" i="11"/>
  <c r="I318" i="11"/>
  <c r="F318" i="11"/>
  <c r="E318" i="11"/>
  <c r="D318" i="11"/>
  <c r="A318" i="11"/>
  <c r="C318" i="11" s="1"/>
  <c r="A318" i="13" s="1"/>
  <c r="X317" i="11"/>
  <c r="W317" i="11"/>
  <c r="V317" i="11"/>
  <c r="U317" i="11"/>
  <c r="T317" i="11"/>
  <c r="S317" i="11"/>
  <c r="Q317" i="11"/>
  <c r="P317" i="11"/>
  <c r="O317" i="11"/>
  <c r="N317" i="11"/>
  <c r="M317" i="11"/>
  <c r="L317" i="11"/>
  <c r="K317" i="11"/>
  <c r="J317" i="11"/>
  <c r="I317" i="11"/>
  <c r="F317" i="11"/>
  <c r="E317" i="11"/>
  <c r="D317" i="11"/>
  <c r="A317" i="11"/>
  <c r="C317" i="11" s="1"/>
  <c r="A317" i="13" s="1"/>
  <c r="X316" i="11"/>
  <c r="W316" i="11"/>
  <c r="V316" i="11"/>
  <c r="U316" i="11"/>
  <c r="T316" i="11"/>
  <c r="S316" i="11"/>
  <c r="Q316" i="11"/>
  <c r="P316" i="11"/>
  <c r="O316" i="11"/>
  <c r="N316" i="11"/>
  <c r="M316" i="11"/>
  <c r="L316" i="11"/>
  <c r="K316" i="11"/>
  <c r="J316" i="11"/>
  <c r="I316" i="11"/>
  <c r="F316" i="11"/>
  <c r="E316" i="11"/>
  <c r="D316" i="11"/>
  <c r="A316" i="11"/>
  <c r="C316" i="11" s="1"/>
  <c r="A316" i="13" s="1"/>
  <c r="X315" i="11"/>
  <c r="W315" i="11"/>
  <c r="V315" i="11"/>
  <c r="U315" i="11"/>
  <c r="T315" i="11"/>
  <c r="S315" i="11"/>
  <c r="Q315" i="11"/>
  <c r="P315" i="11"/>
  <c r="O315" i="11"/>
  <c r="N315" i="11"/>
  <c r="M315" i="11"/>
  <c r="L315" i="11"/>
  <c r="K315" i="11"/>
  <c r="J315" i="11"/>
  <c r="I315" i="11"/>
  <c r="F315" i="11"/>
  <c r="E315" i="11"/>
  <c r="D315" i="11"/>
  <c r="A315" i="11"/>
  <c r="C315" i="11" s="1"/>
  <c r="A315" i="13" s="1"/>
  <c r="X314" i="11"/>
  <c r="W314" i="11"/>
  <c r="V314" i="11"/>
  <c r="U314" i="11"/>
  <c r="T314" i="11"/>
  <c r="S314" i="11"/>
  <c r="Q314" i="11"/>
  <c r="P314" i="11"/>
  <c r="O314" i="11"/>
  <c r="N314" i="11"/>
  <c r="M314" i="11"/>
  <c r="L314" i="11"/>
  <c r="K314" i="11"/>
  <c r="J314" i="11"/>
  <c r="I314" i="11"/>
  <c r="F314" i="11"/>
  <c r="E314" i="11"/>
  <c r="D314" i="11"/>
  <c r="A314" i="11"/>
  <c r="C314" i="11" s="1"/>
  <c r="A314" i="13" s="1"/>
  <c r="X313" i="11"/>
  <c r="W313" i="11"/>
  <c r="V313" i="11"/>
  <c r="U313" i="11"/>
  <c r="T313" i="11"/>
  <c r="S313" i="11"/>
  <c r="Q313" i="11"/>
  <c r="P313" i="11"/>
  <c r="O313" i="11"/>
  <c r="N313" i="11"/>
  <c r="M313" i="11"/>
  <c r="L313" i="11"/>
  <c r="K313" i="11"/>
  <c r="J313" i="11"/>
  <c r="I313" i="11"/>
  <c r="F313" i="11"/>
  <c r="E313" i="11"/>
  <c r="D313" i="11"/>
  <c r="A313" i="11"/>
  <c r="C313" i="11" s="1"/>
  <c r="A313" i="13" s="1"/>
  <c r="X312" i="11"/>
  <c r="W312" i="11"/>
  <c r="V312" i="11"/>
  <c r="U312" i="11"/>
  <c r="T312" i="11"/>
  <c r="S312" i="11"/>
  <c r="Q312" i="11"/>
  <c r="P312" i="11"/>
  <c r="O312" i="11"/>
  <c r="N312" i="11"/>
  <c r="M312" i="11"/>
  <c r="L312" i="11"/>
  <c r="K312" i="11"/>
  <c r="J312" i="11"/>
  <c r="I312" i="11"/>
  <c r="F312" i="11"/>
  <c r="E312" i="11"/>
  <c r="D312" i="11"/>
  <c r="A312" i="11"/>
  <c r="C312" i="11" s="1"/>
  <c r="A312" i="13" s="1"/>
  <c r="X311" i="11"/>
  <c r="W311" i="11"/>
  <c r="V311" i="11"/>
  <c r="U311" i="11"/>
  <c r="T311" i="11"/>
  <c r="S311" i="11"/>
  <c r="Q311" i="11"/>
  <c r="P311" i="11"/>
  <c r="O311" i="11"/>
  <c r="N311" i="11"/>
  <c r="M311" i="11"/>
  <c r="L311" i="11"/>
  <c r="K311" i="11"/>
  <c r="J311" i="11"/>
  <c r="I311" i="11"/>
  <c r="F311" i="11"/>
  <c r="E311" i="11"/>
  <c r="D311" i="11"/>
  <c r="A311" i="11"/>
  <c r="C311" i="11" s="1"/>
  <c r="A311" i="13" s="1"/>
  <c r="X310" i="11"/>
  <c r="W310" i="11"/>
  <c r="V310" i="11"/>
  <c r="U310" i="11"/>
  <c r="T310" i="11"/>
  <c r="S310" i="11"/>
  <c r="Q310" i="11"/>
  <c r="P310" i="11"/>
  <c r="O310" i="11"/>
  <c r="N310" i="11"/>
  <c r="M310" i="11"/>
  <c r="L310" i="11"/>
  <c r="K310" i="11"/>
  <c r="J310" i="11"/>
  <c r="I310" i="11"/>
  <c r="F310" i="11"/>
  <c r="E310" i="11"/>
  <c r="D310" i="11"/>
  <c r="A310" i="11"/>
  <c r="C310" i="11" s="1"/>
  <c r="A310" i="13" s="1"/>
  <c r="X309" i="11"/>
  <c r="W309" i="11"/>
  <c r="V309" i="11"/>
  <c r="U309" i="11"/>
  <c r="T309" i="11"/>
  <c r="S309" i="11"/>
  <c r="Q309" i="11"/>
  <c r="P309" i="11"/>
  <c r="O309" i="11"/>
  <c r="N309" i="11"/>
  <c r="M309" i="11"/>
  <c r="L309" i="11"/>
  <c r="K309" i="11"/>
  <c r="J309" i="11"/>
  <c r="I309" i="11"/>
  <c r="F309" i="11"/>
  <c r="E309" i="11"/>
  <c r="D309" i="11"/>
  <c r="A309" i="11"/>
  <c r="C309" i="11" s="1"/>
  <c r="A309" i="13" s="1"/>
  <c r="X308" i="11"/>
  <c r="W308" i="11"/>
  <c r="V308" i="11"/>
  <c r="U308" i="11"/>
  <c r="T308" i="11"/>
  <c r="S308" i="11"/>
  <c r="Q308" i="11"/>
  <c r="P308" i="11"/>
  <c r="O308" i="11"/>
  <c r="N308" i="11"/>
  <c r="M308" i="11"/>
  <c r="L308" i="11"/>
  <c r="K308" i="11"/>
  <c r="J308" i="11"/>
  <c r="I308" i="11"/>
  <c r="F308" i="11"/>
  <c r="E308" i="11"/>
  <c r="D308" i="11"/>
  <c r="A308" i="11"/>
  <c r="C308" i="11" s="1"/>
  <c r="A308" i="13" s="1"/>
  <c r="X307" i="11"/>
  <c r="W307" i="11"/>
  <c r="V307" i="11"/>
  <c r="U307" i="11"/>
  <c r="T307" i="11"/>
  <c r="S307" i="11"/>
  <c r="Q307" i="11"/>
  <c r="P307" i="11"/>
  <c r="O307" i="11"/>
  <c r="N307" i="11"/>
  <c r="M307" i="11"/>
  <c r="L307" i="11"/>
  <c r="K307" i="11"/>
  <c r="J307" i="11"/>
  <c r="I307" i="11"/>
  <c r="F307" i="11"/>
  <c r="E307" i="11"/>
  <c r="D307" i="11"/>
  <c r="A307" i="11"/>
  <c r="C307" i="11" s="1"/>
  <c r="A307" i="13" s="1"/>
  <c r="X306" i="11"/>
  <c r="W306" i="11"/>
  <c r="V306" i="11"/>
  <c r="U306" i="11"/>
  <c r="T306" i="11"/>
  <c r="S306" i="11"/>
  <c r="Q306" i="11"/>
  <c r="P306" i="11"/>
  <c r="O306" i="11"/>
  <c r="N306" i="11"/>
  <c r="M306" i="11"/>
  <c r="L306" i="11"/>
  <c r="K306" i="11"/>
  <c r="J306" i="11"/>
  <c r="I306" i="11"/>
  <c r="F306" i="11"/>
  <c r="E306" i="11"/>
  <c r="D306" i="11"/>
  <c r="A306" i="11"/>
  <c r="C306" i="11" s="1"/>
  <c r="A306" i="13" s="1"/>
  <c r="X305" i="11"/>
  <c r="W305" i="11"/>
  <c r="V305" i="11"/>
  <c r="U305" i="11"/>
  <c r="T305" i="11"/>
  <c r="S305" i="11"/>
  <c r="Q305" i="11"/>
  <c r="P305" i="11"/>
  <c r="O305" i="11"/>
  <c r="N305" i="11"/>
  <c r="M305" i="11"/>
  <c r="L305" i="11"/>
  <c r="K305" i="11"/>
  <c r="J305" i="11"/>
  <c r="I305" i="11"/>
  <c r="F305" i="11"/>
  <c r="E305" i="11"/>
  <c r="D305" i="11"/>
  <c r="A305" i="11"/>
  <c r="C305" i="11" s="1"/>
  <c r="A305" i="13" s="1"/>
  <c r="X304" i="11"/>
  <c r="W304" i="11"/>
  <c r="V304" i="11"/>
  <c r="U304" i="11"/>
  <c r="T304" i="11"/>
  <c r="S304" i="11"/>
  <c r="Q304" i="11"/>
  <c r="P304" i="11"/>
  <c r="O304" i="11"/>
  <c r="N304" i="11"/>
  <c r="M304" i="11"/>
  <c r="L304" i="11"/>
  <c r="K304" i="11"/>
  <c r="J304" i="11"/>
  <c r="I304" i="11"/>
  <c r="F304" i="11"/>
  <c r="E304" i="11"/>
  <c r="D304" i="11"/>
  <c r="A304" i="11"/>
  <c r="C304" i="11" s="1"/>
  <c r="A304" i="13" s="1"/>
  <c r="X303" i="11"/>
  <c r="W303" i="11"/>
  <c r="V303" i="11"/>
  <c r="U303" i="11"/>
  <c r="T303" i="11"/>
  <c r="S303" i="11"/>
  <c r="Q303" i="11"/>
  <c r="P303" i="11"/>
  <c r="O303" i="11"/>
  <c r="N303" i="11"/>
  <c r="M303" i="11"/>
  <c r="L303" i="11"/>
  <c r="K303" i="11"/>
  <c r="J303" i="11"/>
  <c r="I303" i="11"/>
  <c r="F303" i="11"/>
  <c r="E303" i="11"/>
  <c r="D303" i="11"/>
  <c r="A303" i="11"/>
  <c r="C303" i="11" s="1"/>
  <c r="A303" i="13" s="1"/>
  <c r="X302" i="11"/>
  <c r="W302" i="11"/>
  <c r="V302" i="11"/>
  <c r="U302" i="11"/>
  <c r="T302" i="11"/>
  <c r="S302" i="11"/>
  <c r="Q302" i="11"/>
  <c r="P302" i="11"/>
  <c r="O302" i="11"/>
  <c r="N302" i="11"/>
  <c r="M302" i="11"/>
  <c r="L302" i="11"/>
  <c r="K302" i="11"/>
  <c r="J302" i="11"/>
  <c r="I302" i="11"/>
  <c r="F302" i="11"/>
  <c r="E302" i="11"/>
  <c r="D302" i="11"/>
  <c r="A302" i="11"/>
  <c r="C302" i="11" s="1"/>
  <c r="A302" i="13" s="1"/>
  <c r="X301" i="11"/>
  <c r="W301" i="11"/>
  <c r="V301" i="11"/>
  <c r="U301" i="11"/>
  <c r="T301" i="11"/>
  <c r="S301" i="11"/>
  <c r="Q301" i="11"/>
  <c r="P301" i="11"/>
  <c r="O301" i="11"/>
  <c r="N301" i="11"/>
  <c r="M301" i="11"/>
  <c r="L301" i="11"/>
  <c r="K301" i="11"/>
  <c r="J301" i="11"/>
  <c r="I301" i="11"/>
  <c r="F301" i="11"/>
  <c r="E301" i="11"/>
  <c r="D301" i="11"/>
  <c r="A301" i="11"/>
  <c r="C301" i="11" s="1"/>
  <c r="A301" i="13" s="1"/>
  <c r="X300" i="11"/>
  <c r="W300" i="11"/>
  <c r="V300" i="11"/>
  <c r="U300" i="11"/>
  <c r="T300" i="11"/>
  <c r="S300" i="11"/>
  <c r="Q300" i="11"/>
  <c r="P300" i="11"/>
  <c r="O300" i="11"/>
  <c r="N300" i="11"/>
  <c r="M300" i="11"/>
  <c r="L300" i="11"/>
  <c r="K300" i="11"/>
  <c r="J300" i="11"/>
  <c r="I300" i="11"/>
  <c r="F300" i="11"/>
  <c r="E300" i="11"/>
  <c r="D300" i="11"/>
  <c r="A300" i="11"/>
  <c r="C300" i="11" s="1"/>
  <c r="A300" i="13" s="1"/>
  <c r="X299" i="11"/>
  <c r="W299" i="11"/>
  <c r="V299" i="11"/>
  <c r="U299" i="11"/>
  <c r="T299" i="11"/>
  <c r="S299" i="11"/>
  <c r="Q299" i="11"/>
  <c r="P299" i="11"/>
  <c r="O299" i="11"/>
  <c r="N299" i="11"/>
  <c r="M299" i="11"/>
  <c r="L299" i="11"/>
  <c r="K299" i="11"/>
  <c r="J299" i="11"/>
  <c r="I299" i="11"/>
  <c r="F299" i="11"/>
  <c r="E299" i="11"/>
  <c r="D299" i="11"/>
  <c r="A299" i="11"/>
  <c r="C299" i="11" s="1"/>
  <c r="A299" i="13" s="1"/>
  <c r="X298" i="11"/>
  <c r="W298" i="11"/>
  <c r="V298" i="11"/>
  <c r="U298" i="11"/>
  <c r="T298" i="11"/>
  <c r="S298" i="11"/>
  <c r="Q298" i="11"/>
  <c r="P298" i="11"/>
  <c r="O298" i="11"/>
  <c r="N298" i="11"/>
  <c r="M298" i="11"/>
  <c r="L298" i="11"/>
  <c r="K298" i="11"/>
  <c r="J298" i="11"/>
  <c r="I298" i="11"/>
  <c r="F298" i="11"/>
  <c r="E298" i="11"/>
  <c r="D298" i="11"/>
  <c r="A298" i="11"/>
  <c r="C298" i="11" s="1"/>
  <c r="A298" i="13" s="1"/>
  <c r="X297" i="11"/>
  <c r="W297" i="11"/>
  <c r="V297" i="11"/>
  <c r="U297" i="11"/>
  <c r="T297" i="11"/>
  <c r="S297" i="11"/>
  <c r="Q297" i="11"/>
  <c r="P297" i="11"/>
  <c r="O297" i="11"/>
  <c r="N297" i="11"/>
  <c r="M297" i="11"/>
  <c r="L297" i="11"/>
  <c r="K297" i="11"/>
  <c r="J297" i="11"/>
  <c r="I297" i="11"/>
  <c r="F297" i="11"/>
  <c r="E297" i="11"/>
  <c r="D297" i="11"/>
  <c r="A297" i="11"/>
  <c r="C297" i="11" s="1"/>
  <c r="A297" i="13" s="1"/>
  <c r="X296" i="11"/>
  <c r="W296" i="11"/>
  <c r="V296" i="11"/>
  <c r="U296" i="11"/>
  <c r="T296" i="11"/>
  <c r="S296" i="11"/>
  <c r="Q296" i="11"/>
  <c r="P296" i="11"/>
  <c r="O296" i="11"/>
  <c r="N296" i="11"/>
  <c r="M296" i="11"/>
  <c r="L296" i="11"/>
  <c r="K296" i="11"/>
  <c r="J296" i="11"/>
  <c r="I296" i="11"/>
  <c r="F296" i="11"/>
  <c r="E296" i="11"/>
  <c r="D296" i="11"/>
  <c r="A296" i="11"/>
  <c r="C296" i="11" s="1"/>
  <c r="A296" i="13" s="1"/>
  <c r="X295" i="11"/>
  <c r="W295" i="11"/>
  <c r="V295" i="11"/>
  <c r="U295" i="11"/>
  <c r="T295" i="11"/>
  <c r="S295" i="11"/>
  <c r="Q295" i="11"/>
  <c r="P295" i="11"/>
  <c r="O295" i="11"/>
  <c r="N295" i="11"/>
  <c r="M295" i="11"/>
  <c r="L295" i="11"/>
  <c r="K295" i="11"/>
  <c r="J295" i="11"/>
  <c r="I295" i="11"/>
  <c r="F295" i="11"/>
  <c r="E295" i="11"/>
  <c r="D295" i="11"/>
  <c r="A295" i="11"/>
  <c r="C295" i="11" s="1"/>
  <c r="A295" i="13" s="1"/>
  <c r="X294" i="11"/>
  <c r="W294" i="11"/>
  <c r="V294" i="11"/>
  <c r="U294" i="11"/>
  <c r="T294" i="11"/>
  <c r="S294" i="11"/>
  <c r="Q294" i="11"/>
  <c r="P294" i="11"/>
  <c r="O294" i="11"/>
  <c r="N294" i="11"/>
  <c r="M294" i="11"/>
  <c r="L294" i="11"/>
  <c r="K294" i="11"/>
  <c r="J294" i="11"/>
  <c r="I294" i="11"/>
  <c r="F294" i="11"/>
  <c r="E294" i="11"/>
  <c r="D294" i="11"/>
  <c r="A294" i="11"/>
  <c r="C294" i="11" s="1"/>
  <c r="A294" i="13" s="1"/>
  <c r="X293" i="11"/>
  <c r="W293" i="11"/>
  <c r="V293" i="11"/>
  <c r="U293" i="11"/>
  <c r="T293" i="11"/>
  <c r="S293" i="11"/>
  <c r="Q293" i="11"/>
  <c r="P293" i="11"/>
  <c r="O293" i="11"/>
  <c r="N293" i="11"/>
  <c r="M293" i="11"/>
  <c r="L293" i="11"/>
  <c r="K293" i="11"/>
  <c r="J293" i="11"/>
  <c r="I293" i="11"/>
  <c r="F293" i="11"/>
  <c r="E293" i="11"/>
  <c r="D293" i="11"/>
  <c r="A293" i="11"/>
  <c r="C293" i="11" s="1"/>
  <c r="A293" i="13" s="1"/>
  <c r="X292" i="11"/>
  <c r="W292" i="11"/>
  <c r="V292" i="11"/>
  <c r="U292" i="11"/>
  <c r="T292" i="11"/>
  <c r="S292" i="11"/>
  <c r="Q292" i="11"/>
  <c r="P292" i="11"/>
  <c r="O292" i="11"/>
  <c r="N292" i="11"/>
  <c r="M292" i="11"/>
  <c r="L292" i="11"/>
  <c r="K292" i="11"/>
  <c r="J292" i="11"/>
  <c r="I292" i="11"/>
  <c r="F292" i="11"/>
  <c r="E292" i="11"/>
  <c r="D292" i="11"/>
  <c r="A292" i="11"/>
  <c r="C292" i="11" s="1"/>
  <c r="A292" i="13" s="1"/>
  <c r="X291" i="11"/>
  <c r="W291" i="11"/>
  <c r="V291" i="11"/>
  <c r="U291" i="11"/>
  <c r="T291" i="11"/>
  <c r="S291" i="11"/>
  <c r="Q291" i="11"/>
  <c r="P291" i="11"/>
  <c r="O291" i="11"/>
  <c r="N291" i="11"/>
  <c r="M291" i="11"/>
  <c r="L291" i="11"/>
  <c r="K291" i="11"/>
  <c r="J291" i="11"/>
  <c r="I291" i="11"/>
  <c r="F291" i="11"/>
  <c r="E291" i="11"/>
  <c r="D291" i="11"/>
  <c r="A291" i="11"/>
  <c r="C291" i="11" s="1"/>
  <c r="A291" i="13" s="1"/>
  <c r="X290" i="11"/>
  <c r="W290" i="11"/>
  <c r="V290" i="11"/>
  <c r="U290" i="11"/>
  <c r="T290" i="11"/>
  <c r="S290" i="11"/>
  <c r="Q290" i="11"/>
  <c r="P290" i="11"/>
  <c r="O290" i="11"/>
  <c r="N290" i="11"/>
  <c r="M290" i="11"/>
  <c r="L290" i="11"/>
  <c r="K290" i="11"/>
  <c r="J290" i="11"/>
  <c r="I290" i="11"/>
  <c r="F290" i="11"/>
  <c r="E290" i="11"/>
  <c r="D290" i="11"/>
  <c r="A290" i="11"/>
  <c r="C290" i="11" s="1"/>
  <c r="A290" i="13" s="1"/>
  <c r="X289" i="11"/>
  <c r="W289" i="11"/>
  <c r="V289" i="11"/>
  <c r="U289" i="11"/>
  <c r="T289" i="11"/>
  <c r="S289" i="11"/>
  <c r="Q289" i="11"/>
  <c r="P289" i="11"/>
  <c r="O289" i="11"/>
  <c r="N289" i="11"/>
  <c r="M289" i="11"/>
  <c r="L289" i="11"/>
  <c r="K289" i="11"/>
  <c r="J289" i="11"/>
  <c r="I289" i="11"/>
  <c r="F289" i="11"/>
  <c r="E289" i="11"/>
  <c r="D289" i="11"/>
  <c r="A289" i="11"/>
  <c r="C289" i="11" s="1"/>
  <c r="A289" i="13" s="1"/>
  <c r="X288" i="11"/>
  <c r="W288" i="11"/>
  <c r="V288" i="11"/>
  <c r="U288" i="11"/>
  <c r="T288" i="11"/>
  <c r="S288" i="11"/>
  <c r="Q288" i="11"/>
  <c r="P288" i="11"/>
  <c r="O288" i="11"/>
  <c r="N288" i="11"/>
  <c r="M288" i="11"/>
  <c r="L288" i="11"/>
  <c r="K288" i="11"/>
  <c r="J288" i="11"/>
  <c r="I288" i="11"/>
  <c r="F288" i="11"/>
  <c r="E288" i="11"/>
  <c r="D288" i="11"/>
  <c r="A288" i="11"/>
  <c r="C288" i="11" s="1"/>
  <c r="A288" i="13" s="1"/>
  <c r="X287" i="11"/>
  <c r="W287" i="11"/>
  <c r="V287" i="11"/>
  <c r="U287" i="11"/>
  <c r="T287" i="11"/>
  <c r="S287" i="11"/>
  <c r="Q287" i="11"/>
  <c r="P287" i="11"/>
  <c r="O287" i="11"/>
  <c r="N287" i="11"/>
  <c r="M287" i="11"/>
  <c r="L287" i="11"/>
  <c r="K287" i="11"/>
  <c r="J287" i="11"/>
  <c r="I287" i="11"/>
  <c r="F287" i="11"/>
  <c r="E287" i="11"/>
  <c r="D287" i="11"/>
  <c r="A287" i="11"/>
  <c r="C287" i="11" s="1"/>
  <c r="A287" i="13" s="1"/>
  <c r="X286" i="11"/>
  <c r="W286" i="11"/>
  <c r="V286" i="11"/>
  <c r="U286" i="11"/>
  <c r="T286" i="11"/>
  <c r="S286" i="11"/>
  <c r="Q286" i="11"/>
  <c r="P286" i="11"/>
  <c r="O286" i="11"/>
  <c r="N286" i="11"/>
  <c r="M286" i="11"/>
  <c r="L286" i="11"/>
  <c r="K286" i="11"/>
  <c r="J286" i="11"/>
  <c r="I286" i="11"/>
  <c r="F286" i="11"/>
  <c r="E286" i="11"/>
  <c r="D286" i="11"/>
  <c r="A286" i="11"/>
  <c r="C286" i="11" s="1"/>
  <c r="A286" i="13" s="1"/>
  <c r="X285" i="11"/>
  <c r="W285" i="11"/>
  <c r="V285" i="11"/>
  <c r="U285" i="11"/>
  <c r="T285" i="11"/>
  <c r="S285" i="11"/>
  <c r="Q285" i="11"/>
  <c r="P285" i="11"/>
  <c r="O285" i="11"/>
  <c r="N285" i="11"/>
  <c r="M285" i="11"/>
  <c r="L285" i="11"/>
  <c r="K285" i="11"/>
  <c r="J285" i="11"/>
  <c r="I285" i="11"/>
  <c r="F285" i="11"/>
  <c r="E285" i="11"/>
  <c r="D285" i="11"/>
  <c r="A285" i="11"/>
  <c r="C285" i="11" s="1"/>
  <c r="A285" i="13" s="1"/>
  <c r="X284" i="11"/>
  <c r="W284" i="11"/>
  <c r="V284" i="11"/>
  <c r="U284" i="11"/>
  <c r="T284" i="11"/>
  <c r="S284" i="11"/>
  <c r="Q284" i="11"/>
  <c r="P284" i="11"/>
  <c r="O284" i="11"/>
  <c r="N284" i="11"/>
  <c r="M284" i="11"/>
  <c r="L284" i="11"/>
  <c r="K284" i="11"/>
  <c r="J284" i="11"/>
  <c r="I284" i="11"/>
  <c r="F284" i="11"/>
  <c r="E284" i="11"/>
  <c r="D284" i="11"/>
  <c r="A284" i="11"/>
  <c r="C284" i="11" s="1"/>
  <c r="A284" i="13" s="1"/>
  <c r="X283" i="11"/>
  <c r="W283" i="11"/>
  <c r="V283" i="11"/>
  <c r="U283" i="11"/>
  <c r="T283" i="11"/>
  <c r="S283" i="11"/>
  <c r="Q283" i="11"/>
  <c r="P283" i="11"/>
  <c r="O283" i="11"/>
  <c r="N283" i="11"/>
  <c r="M283" i="11"/>
  <c r="L283" i="11"/>
  <c r="K283" i="11"/>
  <c r="J283" i="11"/>
  <c r="I283" i="11"/>
  <c r="F283" i="11"/>
  <c r="E283" i="11"/>
  <c r="D283" i="11"/>
  <c r="A283" i="11"/>
  <c r="C283" i="11" s="1"/>
  <c r="A283" i="13" s="1"/>
  <c r="X282" i="11"/>
  <c r="W282" i="11"/>
  <c r="V282" i="11"/>
  <c r="U282" i="11"/>
  <c r="T282" i="11"/>
  <c r="S282" i="11"/>
  <c r="Q282" i="11"/>
  <c r="P282" i="11"/>
  <c r="O282" i="11"/>
  <c r="N282" i="11"/>
  <c r="M282" i="11"/>
  <c r="L282" i="11"/>
  <c r="K282" i="11"/>
  <c r="J282" i="11"/>
  <c r="I282" i="11"/>
  <c r="F282" i="11"/>
  <c r="E282" i="11"/>
  <c r="D282" i="11"/>
  <c r="A282" i="11"/>
  <c r="C282" i="11" s="1"/>
  <c r="A282" i="13" s="1"/>
  <c r="X281" i="11"/>
  <c r="W281" i="11"/>
  <c r="V281" i="11"/>
  <c r="U281" i="11"/>
  <c r="T281" i="11"/>
  <c r="S281" i="11"/>
  <c r="Q281" i="11"/>
  <c r="P281" i="11"/>
  <c r="O281" i="11"/>
  <c r="N281" i="11"/>
  <c r="M281" i="11"/>
  <c r="L281" i="11"/>
  <c r="K281" i="11"/>
  <c r="J281" i="11"/>
  <c r="I281" i="11"/>
  <c r="F281" i="11"/>
  <c r="E281" i="11"/>
  <c r="D281" i="11"/>
  <c r="A281" i="11"/>
  <c r="C281" i="11" s="1"/>
  <c r="A281" i="13" s="1"/>
  <c r="X280" i="11"/>
  <c r="W280" i="11"/>
  <c r="V280" i="11"/>
  <c r="U280" i="11"/>
  <c r="T280" i="11"/>
  <c r="S280" i="11"/>
  <c r="Q280" i="11"/>
  <c r="P280" i="11"/>
  <c r="O280" i="11"/>
  <c r="N280" i="11"/>
  <c r="M280" i="11"/>
  <c r="L280" i="11"/>
  <c r="K280" i="11"/>
  <c r="J280" i="11"/>
  <c r="I280" i="11"/>
  <c r="F280" i="11"/>
  <c r="E280" i="11"/>
  <c r="D280" i="11"/>
  <c r="A280" i="11"/>
  <c r="C280" i="11" s="1"/>
  <c r="A280" i="13" s="1"/>
  <c r="X279" i="11"/>
  <c r="W279" i="11"/>
  <c r="V279" i="11"/>
  <c r="U279" i="11"/>
  <c r="T279" i="11"/>
  <c r="S279" i="11"/>
  <c r="Q279" i="11"/>
  <c r="P279" i="11"/>
  <c r="O279" i="11"/>
  <c r="N279" i="11"/>
  <c r="M279" i="11"/>
  <c r="L279" i="11"/>
  <c r="K279" i="11"/>
  <c r="J279" i="11"/>
  <c r="I279" i="11"/>
  <c r="F279" i="11"/>
  <c r="E279" i="11"/>
  <c r="D279" i="11"/>
  <c r="A279" i="11"/>
  <c r="C279" i="11" s="1"/>
  <c r="A279" i="13" s="1"/>
  <c r="X278" i="11"/>
  <c r="W278" i="11"/>
  <c r="V278" i="11"/>
  <c r="U278" i="11"/>
  <c r="T278" i="11"/>
  <c r="S278" i="11"/>
  <c r="Q278" i="11"/>
  <c r="P278" i="11"/>
  <c r="O278" i="11"/>
  <c r="N278" i="11"/>
  <c r="M278" i="11"/>
  <c r="L278" i="11"/>
  <c r="K278" i="11"/>
  <c r="J278" i="11"/>
  <c r="I278" i="11"/>
  <c r="F278" i="11"/>
  <c r="E278" i="11"/>
  <c r="D278" i="11"/>
  <c r="A278" i="11"/>
  <c r="C278" i="11" s="1"/>
  <c r="A278" i="13" s="1"/>
  <c r="X277" i="11"/>
  <c r="W277" i="11"/>
  <c r="V277" i="11"/>
  <c r="U277" i="11"/>
  <c r="T277" i="11"/>
  <c r="S277" i="11"/>
  <c r="Q277" i="11"/>
  <c r="P277" i="11"/>
  <c r="O277" i="11"/>
  <c r="N277" i="11"/>
  <c r="M277" i="11"/>
  <c r="L277" i="11"/>
  <c r="K277" i="11"/>
  <c r="J277" i="11"/>
  <c r="I277" i="11"/>
  <c r="F277" i="11"/>
  <c r="E277" i="11"/>
  <c r="D277" i="11"/>
  <c r="A277" i="11"/>
  <c r="C277" i="11" s="1"/>
  <c r="A277" i="13" s="1"/>
  <c r="X276" i="11"/>
  <c r="W276" i="11"/>
  <c r="V276" i="11"/>
  <c r="U276" i="11"/>
  <c r="T276" i="11"/>
  <c r="S276" i="11"/>
  <c r="Q276" i="11"/>
  <c r="P276" i="11"/>
  <c r="O276" i="11"/>
  <c r="N276" i="11"/>
  <c r="M276" i="11"/>
  <c r="L276" i="11"/>
  <c r="K276" i="11"/>
  <c r="J276" i="11"/>
  <c r="I276" i="11"/>
  <c r="F276" i="11"/>
  <c r="E276" i="11"/>
  <c r="D276" i="11"/>
  <c r="A276" i="11"/>
  <c r="C276" i="11" s="1"/>
  <c r="A276" i="13" s="1"/>
  <c r="X275" i="11"/>
  <c r="W275" i="11"/>
  <c r="V275" i="11"/>
  <c r="U275" i="11"/>
  <c r="T275" i="11"/>
  <c r="S275" i="11"/>
  <c r="Q275" i="11"/>
  <c r="P275" i="11"/>
  <c r="O275" i="11"/>
  <c r="N275" i="11"/>
  <c r="M275" i="11"/>
  <c r="L275" i="11"/>
  <c r="K275" i="11"/>
  <c r="J275" i="11"/>
  <c r="I275" i="11"/>
  <c r="F275" i="11"/>
  <c r="E275" i="11"/>
  <c r="D275" i="11"/>
  <c r="A275" i="11"/>
  <c r="C275" i="11" s="1"/>
  <c r="A275" i="13" s="1"/>
  <c r="X274" i="11"/>
  <c r="W274" i="11"/>
  <c r="V274" i="11"/>
  <c r="U274" i="11"/>
  <c r="T274" i="11"/>
  <c r="S274" i="11"/>
  <c r="Q274" i="11"/>
  <c r="P274" i="11"/>
  <c r="O274" i="11"/>
  <c r="N274" i="11"/>
  <c r="M274" i="11"/>
  <c r="L274" i="11"/>
  <c r="K274" i="11"/>
  <c r="J274" i="11"/>
  <c r="I274" i="11"/>
  <c r="F274" i="11"/>
  <c r="E274" i="11"/>
  <c r="D274" i="11"/>
  <c r="A274" i="11"/>
  <c r="C274" i="11" s="1"/>
  <c r="A274" i="13" s="1"/>
  <c r="X273" i="11"/>
  <c r="W273" i="11"/>
  <c r="V273" i="11"/>
  <c r="U273" i="11"/>
  <c r="T273" i="11"/>
  <c r="S273" i="11"/>
  <c r="Q273" i="11"/>
  <c r="P273" i="11"/>
  <c r="O273" i="11"/>
  <c r="N273" i="11"/>
  <c r="M273" i="11"/>
  <c r="L273" i="11"/>
  <c r="K273" i="11"/>
  <c r="J273" i="11"/>
  <c r="I273" i="11"/>
  <c r="F273" i="11"/>
  <c r="E273" i="11"/>
  <c r="D273" i="11"/>
  <c r="A273" i="11"/>
  <c r="C273" i="11" s="1"/>
  <c r="A273" i="13" s="1"/>
  <c r="X272" i="11"/>
  <c r="W272" i="11"/>
  <c r="V272" i="11"/>
  <c r="U272" i="11"/>
  <c r="T272" i="11"/>
  <c r="S272" i="11"/>
  <c r="Q272" i="11"/>
  <c r="P272" i="11"/>
  <c r="O272" i="11"/>
  <c r="N272" i="11"/>
  <c r="M272" i="11"/>
  <c r="L272" i="11"/>
  <c r="K272" i="11"/>
  <c r="J272" i="11"/>
  <c r="I272" i="11"/>
  <c r="F272" i="11"/>
  <c r="E272" i="11"/>
  <c r="D272" i="11"/>
  <c r="A272" i="11"/>
  <c r="C272" i="11" s="1"/>
  <c r="A272" i="13" s="1"/>
  <c r="X271" i="11"/>
  <c r="W271" i="11"/>
  <c r="V271" i="11"/>
  <c r="U271" i="11"/>
  <c r="T271" i="11"/>
  <c r="S271" i="11"/>
  <c r="Q271" i="11"/>
  <c r="P271" i="11"/>
  <c r="O271" i="11"/>
  <c r="N271" i="11"/>
  <c r="M271" i="11"/>
  <c r="L271" i="11"/>
  <c r="K271" i="11"/>
  <c r="J271" i="11"/>
  <c r="I271" i="11"/>
  <c r="F271" i="11"/>
  <c r="E271" i="11"/>
  <c r="D271" i="11"/>
  <c r="A271" i="11"/>
  <c r="C271" i="11" s="1"/>
  <c r="A271" i="13" s="1"/>
  <c r="X270" i="11"/>
  <c r="W270" i="11"/>
  <c r="V270" i="11"/>
  <c r="U270" i="11"/>
  <c r="T270" i="11"/>
  <c r="S270" i="11"/>
  <c r="Q270" i="11"/>
  <c r="P270" i="11"/>
  <c r="O270" i="11"/>
  <c r="N270" i="11"/>
  <c r="M270" i="11"/>
  <c r="L270" i="11"/>
  <c r="K270" i="11"/>
  <c r="J270" i="11"/>
  <c r="I270" i="11"/>
  <c r="F270" i="11"/>
  <c r="E270" i="11"/>
  <c r="D270" i="11"/>
  <c r="A270" i="11"/>
  <c r="C270" i="11" s="1"/>
  <c r="A270" i="13" s="1"/>
  <c r="X269" i="11"/>
  <c r="W269" i="11"/>
  <c r="V269" i="11"/>
  <c r="U269" i="11"/>
  <c r="T269" i="11"/>
  <c r="S269" i="11"/>
  <c r="Q269" i="11"/>
  <c r="P269" i="11"/>
  <c r="O269" i="11"/>
  <c r="N269" i="11"/>
  <c r="M269" i="11"/>
  <c r="L269" i="11"/>
  <c r="K269" i="11"/>
  <c r="J269" i="11"/>
  <c r="I269" i="11"/>
  <c r="F269" i="11"/>
  <c r="E269" i="11"/>
  <c r="D269" i="11"/>
  <c r="A269" i="11"/>
  <c r="C269" i="11" s="1"/>
  <c r="A269" i="13" s="1"/>
  <c r="X268" i="11"/>
  <c r="W268" i="11"/>
  <c r="V268" i="11"/>
  <c r="U268" i="11"/>
  <c r="T268" i="11"/>
  <c r="S268" i="11"/>
  <c r="Q268" i="11"/>
  <c r="P268" i="11"/>
  <c r="O268" i="11"/>
  <c r="N268" i="11"/>
  <c r="M268" i="11"/>
  <c r="L268" i="11"/>
  <c r="K268" i="11"/>
  <c r="J268" i="11"/>
  <c r="I268" i="11"/>
  <c r="F268" i="11"/>
  <c r="E268" i="11"/>
  <c r="D268" i="11"/>
  <c r="A268" i="11"/>
  <c r="C268" i="11" s="1"/>
  <c r="A268" i="13" s="1"/>
  <c r="X267" i="11"/>
  <c r="W267" i="11"/>
  <c r="V267" i="11"/>
  <c r="U267" i="11"/>
  <c r="T267" i="11"/>
  <c r="S267" i="11"/>
  <c r="Q267" i="11"/>
  <c r="P267" i="11"/>
  <c r="O267" i="11"/>
  <c r="N267" i="11"/>
  <c r="M267" i="11"/>
  <c r="L267" i="11"/>
  <c r="K267" i="11"/>
  <c r="J267" i="11"/>
  <c r="I267" i="11"/>
  <c r="F267" i="11"/>
  <c r="E267" i="11"/>
  <c r="D267" i="11"/>
  <c r="A267" i="11"/>
  <c r="C267" i="11" s="1"/>
  <c r="A267" i="13" s="1"/>
  <c r="X266" i="11"/>
  <c r="W266" i="11"/>
  <c r="V266" i="11"/>
  <c r="U266" i="11"/>
  <c r="T266" i="11"/>
  <c r="S266" i="11"/>
  <c r="Q266" i="11"/>
  <c r="P266" i="11"/>
  <c r="O266" i="11"/>
  <c r="N266" i="11"/>
  <c r="M266" i="11"/>
  <c r="L266" i="11"/>
  <c r="K266" i="11"/>
  <c r="J266" i="11"/>
  <c r="I266" i="11"/>
  <c r="F266" i="11"/>
  <c r="E266" i="11"/>
  <c r="D266" i="11"/>
  <c r="A266" i="11"/>
  <c r="C266" i="11" s="1"/>
  <c r="A266" i="13" s="1"/>
  <c r="X265" i="11"/>
  <c r="W265" i="11"/>
  <c r="V265" i="11"/>
  <c r="U265" i="11"/>
  <c r="T265" i="11"/>
  <c r="S265" i="11"/>
  <c r="Q265" i="11"/>
  <c r="P265" i="11"/>
  <c r="O265" i="11"/>
  <c r="N265" i="11"/>
  <c r="M265" i="11"/>
  <c r="L265" i="11"/>
  <c r="K265" i="11"/>
  <c r="J265" i="11"/>
  <c r="I265" i="11"/>
  <c r="F265" i="11"/>
  <c r="E265" i="11"/>
  <c r="D265" i="11"/>
  <c r="A265" i="11"/>
  <c r="C265" i="11" s="1"/>
  <c r="A265" i="13" s="1"/>
  <c r="X264" i="11"/>
  <c r="W264" i="11"/>
  <c r="V264" i="11"/>
  <c r="U264" i="11"/>
  <c r="T264" i="11"/>
  <c r="S264" i="11"/>
  <c r="Q264" i="11"/>
  <c r="P264" i="11"/>
  <c r="O264" i="11"/>
  <c r="N264" i="11"/>
  <c r="M264" i="11"/>
  <c r="L264" i="11"/>
  <c r="K264" i="11"/>
  <c r="J264" i="11"/>
  <c r="I264" i="11"/>
  <c r="F264" i="11"/>
  <c r="E264" i="11"/>
  <c r="D264" i="11"/>
  <c r="A264" i="11"/>
  <c r="C264" i="11" s="1"/>
  <c r="A264" i="13" s="1"/>
  <c r="X263" i="11"/>
  <c r="W263" i="11"/>
  <c r="V263" i="11"/>
  <c r="U263" i="11"/>
  <c r="T263" i="11"/>
  <c r="S263" i="11"/>
  <c r="Q263" i="11"/>
  <c r="P263" i="11"/>
  <c r="O263" i="11"/>
  <c r="N263" i="11"/>
  <c r="M263" i="11"/>
  <c r="L263" i="11"/>
  <c r="K263" i="11"/>
  <c r="J263" i="11"/>
  <c r="I263" i="11"/>
  <c r="F263" i="11"/>
  <c r="E263" i="11"/>
  <c r="D263" i="11"/>
  <c r="A263" i="11"/>
  <c r="C263" i="11" s="1"/>
  <c r="A263" i="13" s="1"/>
  <c r="X262" i="11"/>
  <c r="W262" i="11"/>
  <c r="V262" i="11"/>
  <c r="U262" i="11"/>
  <c r="T262" i="11"/>
  <c r="S262" i="11"/>
  <c r="Q262" i="11"/>
  <c r="P262" i="11"/>
  <c r="O262" i="11"/>
  <c r="N262" i="11"/>
  <c r="M262" i="11"/>
  <c r="L262" i="11"/>
  <c r="K262" i="11"/>
  <c r="J262" i="11"/>
  <c r="I262" i="11"/>
  <c r="F262" i="11"/>
  <c r="E262" i="11"/>
  <c r="D262" i="11"/>
  <c r="A262" i="11"/>
  <c r="C262" i="11" s="1"/>
  <c r="A262" i="13" s="1"/>
  <c r="X261" i="11"/>
  <c r="W261" i="11"/>
  <c r="V261" i="11"/>
  <c r="U261" i="11"/>
  <c r="T261" i="11"/>
  <c r="S261" i="11"/>
  <c r="Q261" i="11"/>
  <c r="P261" i="11"/>
  <c r="O261" i="11"/>
  <c r="N261" i="11"/>
  <c r="M261" i="11"/>
  <c r="L261" i="11"/>
  <c r="K261" i="11"/>
  <c r="J261" i="11"/>
  <c r="I261" i="11"/>
  <c r="F261" i="11"/>
  <c r="E261" i="11"/>
  <c r="D261" i="11"/>
  <c r="A261" i="11"/>
  <c r="C261" i="11" s="1"/>
  <c r="A261" i="13" s="1"/>
  <c r="X260" i="11"/>
  <c r="W260" i="11"/>
  <c r="V260" i="11"/>
  <c r="U260" i="11"/>
  <c r="T260" i="11"/>
  <c r="S260" i="11"/>
  <c r="Q260" i="11"/>
  <c r="P260" i="11"/>
  <c r="O260" i="11"/>
  <c r="N260" i="11"/>
  <c r="M260" i="11"/>
  <c r="L260" i="11"/>
  <c r="K260" i="11"/>
  <c r="J260" i="11"/>
  <c r="I260" i="11"/>
  <c r="F260" i="11"/>
  <c r="E260" i="11"/>
  <c r="D260" i="11"/>
  <c r="A260" i="11"/>
  <c r="C260" i="11" s="1"/>
  <c r="A260" i="13" s="1"/>
  <c r="X259" i="11"/>
  <c r="W259" i="11"/>
  <c r="V259" i="11"/>
  <c r="U259" i="11"/>
  <c r="T259" i="11"/>
  <c r="S259" i="11"/>
  <c r="Q259" i="11"/>
  <c r="P259" i="11"/>
  <c r="O259" i="11"/>
  <c r="N259" i="11"/>
  <c r="M259" i="11"/>
  <c r="L259" i="11"/>
  <c r="K259" i="11"/>
  <c r="J259" i="11"/>
  <c r="I259" i="11"/>
  <c r="F259" i="11"/>
  <c r="E259" i="11"/>
  <c r="D259" i="11"/>
  <c r="A259" i="11"/>
  <c r="C259" i="11" s="1"/>
  <c r="A259" i="13" s="1"/>
  <c r="X258" i="11"/>
  <c r="W258" i="11"/>
  <c r="V258" i="11"/>
  <c r="U258" i="11"/>
  <c r="T258" i="11"/>
  <c r="S258" i="11"/>
  <c r="Q258" i="11"/>
  <c r="P258" i="11"/>
  <c r="O258" i="11"/>
  <c r="N258" i="11"/>
  <c r="M258" i="11"/>
  <c r="L258" i="11"/>
  <c r="K258" i="11"/>
  <c r="J258" i="11"/>
  <c r="I258" i="11"/>
  <c r="F258" i="11"/>
  <c r="E258" i="11"/>
  <c r="D258" i="11"/>
  <c r="A258" i="11"/>
  <c r="C258" i="11" s="1"/>
  <c r="A258" i="13" s="1"/>
  <c r="X257" i="11"/>
  <c r="W257" i="11"/>
  <c r="V257" i="11"/>
  <c r="U257" i="11"/>
  <c r="T257" i="11"/>
  <c r="S257" i="11"/>
  <c r="Q257" i="11"/>
  <c r="P257" i="11"/>
  <c r="O257" i="11"/>
  <c r="N257" i="11"/>
  <c r="M257" i="11"/>
  <c r="L257" i="11"/>
  <c r="K257" i="11"/>
  <c r="J257" i="11"/>
  <c r="I257" i="11"/>
  <c r="F257" i="11"/>
  <c r="E257" i="11"/>
  <c r="D257" i="11"/>
  <c r="A257" i="11"/>
  <c r="C257" i="11" s="1"/>
  <c r="A257" i="13" s="1"/>
  <c r="X256" i="11"/>
  <c r="W256" i="11"/>
  <c r="V256" i="11"/>
  <c r="U256" i="11"/>
  <c r="T256" i="11"/>
  <c r="S256" i="11"/>
  <c r="Q256" i="11"/>
  <c r="P256" i="11"/>
  <c r="O256" i="11"/>
  <c r="N256" i="11"/>
  <c r="M256" i="11"/>
  <c r="L256" i="11"/>
  <c r="K256" i="11"/>
  <c r="J256" i="11"/>
  <c r="I256" i="11"/>
  <c r="F256" i="11"/>
  <c r="E256" i="11"/>
  <c r="D256" i="11"/>
  <c r="A256" i="11"/>
  <c r="C256" i="11" s="1"/>
  <c r="A256" i="13" s="1"/>
  <c r="X255" i="11"/>
  <c r="W255" i="11"/>
  <c r="V255" i="11"/>
  <c r="U255" i="11"/>
  <c r="T255" i="11"/>
  <c r="S255" i="11"/>
  <c r="Q255" i="11"/>
  <c r="P255" i="11"/>
  <c r="O255" i="11"/>
  <c r="N255" i="11"/>
  <c r="M255" i="11"/>
  <c r="L255" i="11"/>
  <c r="K255" i="11"/>
  <c r="J255" i="11"/>
  <c r="I255" i="11"/>
  <c r="F255" i="11"/>
  <c r="E255" i="11"/>
  <c r="D255" i="11"/>
  <c r="A255" i="11"/>
  <c r="C255" i="11" s="1"/>
  <c r="A255" i="13" s="1"/>
  <c r="X254" i="11"/>
  <c r="W254" i="11"/>
  <c r="V254" i="11"/>
  <c r="U254" i="11"/>
  <c r="T254" i="11"/>
  <c r="S254" i="11"/>
  <c r="Q254" i="11"/>
  <c r="P254" i="11"/>
  <c r="O254" i="11"/>
  <c r="N254" i="11"/>
  <c r="M254" i="11"/>
  <c r="L254" i="11"/>
  <c r="K254" i="11"/>
  <c r="J254" i="11"/>
  <c r="I254" i="11"/>
  <c r="F254" i="11"/>
  <c r="E254" i="11"/>
  <c r="D254" i="11"/>
  <c r="A254" i="11"/>
  <c r="C254" i="11" s="1"/>
  <c r="A254" i="13" s="1"/>
  <c r="X253" i="11"/>
  <c r="W253" i="11"/>
  <c r="V253" i="11"/>
  <c r="U253" i="11"/>
  <c r="T253" i="11"/>
  <c r="S253" i="11"/>
  <c r="Q253" i="11"/>
  <c r="P253" i="11"/>
  <c r="O253" i="11"/>
  <c r="N253" i="11"/>
  <c r="M253" i="11"/>
  <c r="L253" i="11"/>
  <c r="K253" i="11"/>
  <c r="J253" i="11"/>
  <c r="I253" i="11"/>
  <c r="F253" i="11"/>
  <c r="E253" i="11"/>
  <c r="D253" i="11"/>
  <c r="A253" i="11"/>
  <c r="C253" i="11" s="1"/>
  <c r="A253" i="13" s="1"/>
  <c r="X252" i="11"/>
  <c r="W252" i="11"/>
  <c r="V252" i="11"/>
  <c r="U252" i="11"/>
  <c r="T252" i="11"/>
  <c r="S252" i="11"/>
  <c r="Q252" i="11"/>
  <c r="P252" i="11"/>
  <c r="O252" i="11"/>
  <c r="N252" i="11"/>
  <c r="M252" i="11"/>
  <c r="L252" i="11"/>
  <c r="K252" i="11"/>
  <c r="J252" i="11"/>
  <c r="I252" i="11"/>
  <c r="F252" i="11"/>
  <c r="E252" i="11"/>
  <c r="D252" i="11"/>
  <c r="A252" i="11"/>
  <c r="C252" i="11" s="1"/>
  <c r="A252" i="13" s="1"/>
  <c r="X251" i="11"/>
  <c r="W251" i="11"/>
  <c r="V251" i="11"/>
  <c r="U251" i="11"/>
  <c r="T251" i="11"/>
  <c r="S251" i="11"/>
  <c r="Q251" i="11"/>
  <c r="P251" i="11"/>
  <c r="O251" i="11"/>
  <c r="N251" i="11"/>
  <c r="M251" i="11"/>
  <c r="L251" i="11"/>
  <c r="K251" i="11"/>
  <c r="J251" i="11"/>
  <c r="I251" i="11"/>
  <c r="F251" i="11"/>
  <c r="E251" i="11"/>
  <c r="D251" i="11"/>
  <c r="A251" i="11"/>
  <c r="C251" i="11" s="1"/>
  <c r="A251" i="13" s="1"/>
  <c r="X250" i="11"/>
  <c r="W250" i="11"/>
  <c r="V250" i="11"/>
  <c r="U250" i="11"/>
  <c r="T250" i="11"/>
  <c r="S250" i="11"/>
  <c r="Q250" i="11"/>
  <c r="P250" i="11"/>
  <c r="O250" i="11"/>
  <c r="N250" i="11"/>
  <c r="M250" i="11"/>
  <c r="L250" i="11"/>
  <c r="K250" i="11"/>
  <c r="J250" i="11"/>
  <c r="I250" i="11"/>
  <c r="F250" i="11"/>
  <c r="E250" i="11"/>
  <c r="D250" i="11"/>
  <c r="A250" i="11"/>
  <c r="C250" i="11" s="1"/>
  <c r="A250" i="13" s="1"/>
  <c r="X249" i="11"/>
  <c r="W249" i="11"/>
  <c r="V249" i="11"/>
  <c r="U249" i="11"/>
  <c r="T249" i="11"/>
  <c r="S249" i="11"/>
  <c r="Q249" i="11"/>
  <c r="P249" i="11"/>
  <c r="O249" i="11"/>
  <c r="N249" i="11"/>
  <c r="M249" i="11"/>
  <c r="L249" i="11"/>
  <c r="K249" i="11"/>
  <c r="J249" i="11"/>
  <c r="I249" i="11"/>
  <c r="F249" i="11"/>
  <c r="E249" i="11"/>
  <c r="D249" i="11"/>
  <c r="A249" i="11"/>
  <c r="C249" i="11" s="1"/>
  <c r="A249" i="13" s="1"/>
  <c r="X248" i="11"/>
  <c r="W248" i="11"/>
  <c r="V248" i="11"/>
  <c r="U248" i="11"/>
  <c r="T248" i="11"/>
  <c r="S248" i="11"/>
  <c r="Q248" i="11"/>
  <c r="P248" i="11"/>
  <c r="O248" i="11"/>
  <c r="N248" i="11"/>
  <c r="M248" i="11"/>
  <c r="L248" i="11"/>
  <c r="K248" i="11"/>
  <c r="J248" i="11"/>
  <c r="I248" i="11"/>
  <c r="F248" i="11"/>
  <c r="E248" i="11"/>
  <c r="D248" i="11"/>
  <c r="A248" i="11"/>
  <c r="C248" i="11" s="1"/>
  <c r="A248" i="13" s="1"/>
  <c r="X247" i="11"/>
  <c r="W247" i="11"/>
  <c r="V247" i="11"/>
  <c r="U247" i="11"/>
  <c r="T247" i="11"/>
  <c r="S247" i="11"/>
  <c r="Q247" i="11"/>
  <c r="P247" i="11"/>
  <c r="O247" i="11"/>
  <c r="N247" i="11"/>
  <c r="M247" i="11"/>
  <c r="L247" i="11"/>
  <c r="K247" i="11"/>
  <c r="J247" i="11"/>
  <c r="I247" i="11"/>
  <c r="F247" i="11"/>
  <c r="E247" i="11"/>
  <c r="D247" i="11"/>
  <c r="A247" i="11"/>
  <c r="C247" i="11" s="1"/>
  <c r="A247" i="13" s="1"/>
  <c r="X246" i="11"/>
  <c r="W246" i="11"/>
  <c r="V246" i="11"/>
  <c r="U246" i="11"/>
  <c r="T246" i="11"/>
  <c r="S246" i="11"/>
  <c r="Q246" i="11"/>
  <c r="P246" i="11"/>
  <c r="O246" i="11"/>
  <c r="N246" i="11"/>
  <c r="M246" i="11"/>
  <c r="L246" i="11"/>
  <c r="K246" i="11"/>
  <c r="J246" i="11"/>
  <c r="I246" i="11"/>
  <c r="F246" i="11"/>
  <c r="E246" i="11"/>
  <c r="D246" i="11"/>
  <c r="A246" i="11"/>
  <c r="C246" i="11" s="1"/>
  <c r="A246" i="13" s="1"/>
  <c r="X245" i="11"/>
  <c r="W245" i="11"/>
  <c r="V245" i="11"/>
  <c r="U245" i="11"/>
  <c r="T245" i="11"/>
  <c r="S245" i="11"/>
  <c r="Q245" i="11"/>
  <c r="P245" i="11"/>
  <c r="O245" i="11"/>
  <c r="N245" i="11"/>
  <c r="M245" i="11"/>
  <c r="L245" i="11"/>
  <c r="K245" i="11"/>
  <c r="J245" i="11"/>
  <c r="I245" i="11"/>
  <c r="F245" i="11"/>
  <c r="E245" i="11"/>
  <c r="D245" i="11"/>
  <c r="A245" i="11"/>
  <c r="C245" i="11" s="1"/>
  <c r="A245" i="13" s="1"/>
  <c r="X244" i="11"/>
  <c r="W244" i="11"/>
  <c r="V244" i="11"/>
  <c r="U244" i="11"/>
  <c r="T244" i="11"/>
  <c r="S244" i="11"/>
  <c r="Q244" i="11"/>
  <c r="P244" i="11"/>
  <c r="O244" i="11"/>
  <c r="N244" i="11"/>
  <c r="M244" i="11"/>
  <c r="L244" i="11"/>
  <c r="K244" i="11"/>
  <c r="J244" i="11"/>
  <c r="I244" i="11"/>
  <c r="F244" i="11"/>
  <c r="E244" i="11"/>
  <c r="D244" i="11"/>
  <c r="A244" i="11"/>
  <c r="C244" i="11" s="1"/>
  <c r="A244" i="13" s="1"/>
  <c r="X243" i="11"/>
  <c r="W243" i="11"/>
  <c r="V243" i="11"/>
  <c r="U243" i="11"/>
  <c r="T243" i="11"/>
  <c r="S243" i="11"/>
  <c r="Q243" i="11"/>
  <c r="P243" i="11"/>
  <c r="O243" i="11"/>
  <c r="N243" i="11"/>
  <c r="M243" i="11"/>
  <c r="L243" i="11"/>
  <c r="K243" i="11"/>
  <c r="J243" i="11"/>
  <c r="I243" i="11"/>
  <c r="F243" i="11"/>
  <c r="E243" i="11"/>
  <c r="D243" i="11"/>
  <c r="A243" i="11"/>
  <c r="C243" i="11" s="1"/>
  <c r="A243" i="13" s="1"/>
  <c r="X242" i="11"/>
  <c r="W242" i="11"/>
  <c r="V242" i="11"/>
  <c r="U242" i="11"/>
  <c r="T242" i="11"/>
  <c r="S242" i="11"/>
  <c r="Q242" i="11"/>
  <c r="P242" i="11"/>
  <c r="O242" i="11"/>
  <c r="N242" i="11"/>
  <c r="M242" i="11"/>
  <c r="L242" i="11"/>
  <c r="K242" i="11"/>
  <c r="J242" i="11"/>
  <c r="I242" i="11"/>
  <c r="F242" i="11"/>
  <c r="E242" i="11"/>
  <c r="D242" i="11"/>
  <c r="A242" i="11"/>
  <c r="C242" i="11" s="1"/>
  <c r="A242" i="13" s="1"/>
  <c r="X241" i="11"/>
  <c r="W241" i="11"/>
  <c r="V241" i="11"/>
  <c r="U241" i="11"/>
  <c r="T241" i="11"/>
  <c r="S241" i="11"/>
  <c r="Q241" i="11"/>
  <c r="P241" i="11"/>
  <c r="O241" i="11"/>
  <c r="N241" i="11"/>
  <c r="M241" i="11"/>
  <c r="L241" i="11"/>
  <c r="K241" i="11"/>
  <c r="J241" i="11"/>
  <c r="I241" i="11"/>
  <c r="F241" i="11"/>
  <c r="E241" i="11"/>
  <c r="D241" i="11"/>
  <c r="A241" i="11"/>
  <c r="C241" i="11" s="1"/>
  <c r="A241" i="13" s="1"/>
  <c r="X240" i="11"/>
  <c r="W240" i="11"/>
  <c r="V240" i="11"/>
  <c r="U240" i="11"/>
  <c r="T240" i="11"/>
  <c r="S240" i="11"/>
  <c r="Q240" i="11"/>
  <c r="P240" i="11"/>
  <c r="O240" i="11"/>
  <c r="N240" i="11"/>
  <c r="M240" i="11"/>
  <c r="L240" i="11"/>
  <c r="K240" i="11"/>
  <c r="J240" i="11"/>
  <c r="I240" i="11"/>
  <c r="F240" i="11"/>
  <c r="E240" i="11"/>
  <c r="D240" i="11"/>
  <c r="A240" i="11"/>
  <c r="C240" i="11" s="1"/>
  <c r="A240" i="13" s="1"/>
  <c r="X239" i="11"/>
  <c r="W239" i="11"/>
  <c r="V239" i="11"/>
  <c r="U239" i="11"/>
  <c r="T239" i="11"/>
  <c r="S239" i="11"/>
  <c r="Q239" i="11"/>
  <c r="P239" i="11"/>
  <c r="O239" i="11"/>
  <c r="N239" i="11"/>
  <c r="M239" i="11"/>
  <c r="L239" i="11"/>
  <c r="K239" i="11"/>
  <c r="J239" i="11"/>
  <c r="I239" i="11"/>
  <c r="F239" i="11"/>
  <c r="E239" i="11"/>
  <c r="D239" i="11"/>
  <c r="A239" i="11"/>
  <c r="C239" i="11" s="1"/>
  <c r="A239" i="13" s="1"/>
  <c r="X238" i="11"/>
  <c r="W238" i="11"/>
  <c r="V238" i="11"/>
  <c r="U238" i="11"/>
  <c r="T238" i="11"/>
  <c r="S238" i="11"/>
  <c r="Q238" i="11"/>
  <c r="P238" i="11"/>
  <c r="O238" i="11"/>
  <c r="N238" i="11"/>
  <c r="M238" i="11"/>
  <c r="L238" i="11"/>
  <c r="K238" i="11"/>
  <c r="J238" i="11"/>
  <c r="I238" i="11"/>
  <c r="F238" i="11"/>
  <c r="E238" i="11"/>
  <c r="D238" i="11"/>
  <c r="A238" i="11"/>
  <c r="C238" i="11" s="1"/>
  <c r="A238" i="13" s="1"/>
  <c r="X237" i="11"/>
  <c r="W237" i="11"/>
  <c r="V237" i="11"/>
  <c r="U237" i="11"/>
  <c r="T237" i="11"/>
  <c r="S237" i="11"/>
  <c r="Q237" i="11"/>
  <c r="P237" i="11"/>
  <c r="O237" i="11"/>
  <c r="N237" i="11"/>
  <c r="M237" i="11"/>
  <c r="L237" i="11"/>
  <c r="K237" i="11"/>
  <c r="J237" i="11"/>
  <c r="I237" i="11"/>
  <c r="F237" i="11"/>
  <c r="E237" i="11"/>
  <c r="D237" i="11"/>
  <c r="A237" i="11"/>
  <c r="C237" i="11" s="1"/>
  <c r="A237" i="13" s="1"/>
  <c r="X236" i="11"/>
  <c r="W236" i="11"/>
  <c r="V236" i="11"/>
  <c r="U236" i="11"/>
  <c r="T236" i="11"/>
  <c r="S236" i="11"/>
  <c r="Q236" i="11"/>
  <c r="P236" i="11"/>
  <c r="O236" i="11"/>
  <c r="N236" i="11"/>
  <c r="M236" i="11"/>
  <c r="L236" i="11"/>
  <c r="K236" i="11"/>
  <c r="J236" i="11"/>
  <c r="I236" i="11"/>
  <c r="F236" i="11"/>
  <c r="E236" i="11"/>
  <c r="D236" i="11"/>
  <c r="A236" i="11"/>
  <c r="C236" i="11" s="1"/>
  <c r="A236" i="13" s="1"/>
  <c r="X235" i="11"/>
  <c r="W235" i="11"/>
  <c r="V235" i="11"/>
  <c r="U235" i="11"/>
  <c r="T235" i="11"/>
  <c r="S235" i="11"/>
  <c r="Q235" i="11"/>
  <c r="P235" i="11"/>
  <c r="O235" i="11"/>
  <c r="N235" i="11"/>
  <c r="M235" i="11"/>
  <c r="L235" i="11"/>
  <c r="K235" i="11"/>
  <c r="J235" i="11"/>
  <c r="I235" i="11"/>
  <c r="F235" i="11"/>
  <c r="E235" i="11"/>
  <c r="D235" i="11"/>
  <c r="A235" i="11"/>
  <c r="C235" i="11" s="1"/>
  <c r="A235" i="13" s="1"/>
  <c r="X234" i="11"/>
  <c r="W234" i="11"/>
  <c r="V234" i="11"/>
  <c r="U234" i="11"/>
  <c r="T234" i="11"/>
  <c r="S234" i="11"/>
  <c r="Q234" i="11"/>
  <c r="P234" i="11"/>
  <c r="O234" i="11"/>
  <c r="N234" i="11"/>
  <c r="M234" i="11"/>
  <c r="L234" i="11"/>
  <c r="K234" i="11"/>
  <c r="J234" i="11"/>
  <c r="I234" i="11"/>
  <c r="F234" i="11"/>
  <c r="E234" i="11"/>
  <c r="D234" i="11"/>
  <c r="A234" i="11"/>
  <c r="C234" i="11" s="1"/>
  <c r="A234" i="13" s="1"/>
  <c r="X233" i="11"/>
  <c r="W233" i="11"/>
  <c r="V233" i="11"/>
  <c r="U233" i="11"/>
  <c r="T233" i="11"/>
  <c r="S233" i="11"/>
  <c r="Q233" i="11"/>
  <c r="P233" i="11"/>
  <c r="O233" i="11"/>
  <c r="N233" i="11"/>
  <c r="M233" i="11"/>
  <c r="L233" i="11"/>
  <c r="K233" i="11"/>
  <c r="J233" i="11"/>
  <c r="I233" i="11"/>
  <c r="F233" i="11"/>
  <c r="E233" i="11"/>
  <c r="D233" i="11"/>
  <c r="A233" i="11"/>
  <c r="C233" i="11" s="1"/>
  <c r="A233" i="13" s="1"/>
  <c r="X232" i="11"/>
  <c r="W232" i="11"/>
  <c r="V232" i="11"/>
  <c r="U232" i="11"/>
  <c r="T232" i="11"/>
  <c r="S232" i="11"/>
  <c r="Q232" i="11"/>
  <c r="P232" i="11"/>
  <c r="O232" i="11"/>
  <c r="N232" i="11"/>
  <c r="M232" i="11"/>
  <c r="L232" i="11"/>
  <c r="K232" i="11"/>
  <c r="J232" i="11"/>
  <c r="I232" i="11"/>
  <c r="F232" i="11"/>
  <c r="E232" i="11"/>
  <c r="D232" i="11"/>
  <c r="A232" i="11"/>
  <c r="C232" i="11" s="1"/>
  <c r="A232" i="13" s="1"/>
  <c r="X231" i="11"/>
  <c r="W231" i="11"/>
  <c r="V231" i="11"/>
  <c r="U231" i="11"/>
  <c r="T231" i="11"/>
  <c r="S231" i="11"/>
  <c r="Q231" i="11"/>
  <c r="P231" i="11"/>
  <c r="O231" i="11"/>
  <c r="N231" i="11"/>
  <c r="M231" i="11"/>
  <c r="L231" i="11"/>
  <c r="K231" i="11"/>
  <c r="J231" i="11"/>
  <c r="I231" i="11"/>
  <c r="F231" i="11"/>
  <c r="E231" i="11"/>
  <c r="D231" i="11"/>
  <c r="A231" i="11"/>
  <c r="C231" i="11" s="1"/>
  <c r="A231" i="13" s="1"/>
  <c r="X230" i="11"/>
  <c r="W230" i="11"/>
  <c r="V230" i="11"/>
  <c r="U230" i="11"/>
  <c r="T230" i="11"/>
  <c r="S230" i="11"/>
  <c r="Q230" i="11"/>
  <c r="P230" i="11"/>
  <c r="O230" i="11"/>
  <c r="N230" i="11"/>
  <c r="M230" i="11"/>
  <c r="L230" i="11"/>
  <c r="K230" i="11"/>
  <c r="J230" i="11"/>
  <c r="I230" i="11"/>
  <c r="F230" i="11"/>
  <c r="E230" i="11"/>
  <c r="D230" i="11"/>
  <c r="A230" i="11"/>
  <c r="C230" i="11" s="1"/>
  <c r="A230" i="13" s="1"/>
  <c r="X229" i="11"/>
  <c r="W229" i="11"/>
  <c r="V229" i="11"/>
  <c r="U229" i="11"/>
  <c r="T229" i="11"/>
  <c r="S229" i="11"/>
  <c r="Q229" i="11"/>
  <c r="P229" i="11"/>
  <c r="O229" i="11"/>
  <c r="N229" i="11"/>
  <c r="M229" i="11"/>
  <c r="L229" i="11"/>
  <c r="K229" i="11"/>
  <c r="J229" i="11"/>
  <c r="I229" i="11"/>
  <c r="F229" i="11"/>
  <c r="E229" i="11"/>
  <c r="D229" i="11"/>
  <c r="A229" i="11"/>
  <c r="C229" i="11" s="1"/>
  <c r="A229" i="13" s="1"/>
  <c r="X228" i="11"/>
  <c r="W228" i="11"/>
  <c r="V228" i="11"/>
  <c r="U228" i="11"/>
  <c r="T228" i="11"/>
  <c r="S228" i="11"/>
  <c r="Q228" i="11"/>
  <c r="P228" i="11"/>
  <c r="O228" i="11"/>
  <c r="N228" i="11"/>
  <c r="M228" i="11"/>
  <c r="L228" i="11"/>
  <c r="K228" i="11"/>
  <c r="J228" i="11"/>
  <c r="I228" i="11"/>
  <c r="F228" i="11"/>
  <c r="E228" i="11"/>
  <c r="D228" i="11"/>
  <c r="A228" i="11"/>
  <c r="C228" i="11" s="1"/>
  <c r="A228" i="13" s="1"/>
  <c r="X227" i="11"/>
  <c r="W227" i="11"/>
  <c r="V227" i="11"/>
  <c r="U227" i="11"/>
  <c r="T227" i="11"/>
  <c r="S227" i="11"/>
  <c r="Q227" i="11"/>
  <c r="P227" i="11"/>
  <c r="O227" i="11"/>
  <c r="N227" i="11"/>
  <c r="M227" i="11"/>
  <c r="L227" i="11"/>
  <c r="K227" i="11"/>
  <c r="J227" i="11"/>
  <c r="I227" i="11"/>
  <c r="F227" i="11"/>
  <c r="E227" i="11"/>
  <c r="D227" i="11"/>
  <c r="A227" i="11"/>
  <c r="C227" i="11" s="1"/>
  <c r="A227" i="13" s="1"/>
  <c r="X226" i="11"/>
  <c r="W226" i="11"/>
  <c r="V226" i="11"/>
  <c r="U226" i="11"/>
  <c r="T226" i="11"/>
  <c r="S226" i="11"/>
  <c r="Q226" i="11"/>
  <c r="P226" i="11"/>
  <c r="O226" i="11"/>
  <c r="N226" i="11"/>
  <c r="M226" i="11"/>
  <c r="L226" i="11"/>
  <c r="K226" i="11"/>
  <c r="J226" i="11"/>
  <c r="I226" i="11"/>
  <c r="F226" i="11"/>
  <c r="E226" i="11"/>
  <c r="D226" i="11"/>
  <c r="A226" i="11"/>
  <c r="C226" i="11" s="1"/>
  <c r="A226" i="13" s="1"/>
  <c r="X225" i="11"/>
  <c r="W225" i="11"/>
  <c r="V225" i="11"/>
  <c r="U225" i="11"/>
  <c r="T225" i="11"/>
  <c r="S225" i="11"/>
  <c r="Q225" i="11"/>
  <c r="P225" i="11"/>
  <c r="O225" i="11"/>
  <c r="N225" i="11"/>
  <c r="M225" i="11"/>
  <c r="L225" i="11"/>
  <c r="K225" i="11"/>
  <c r="J225" i="11"/>
  <c r="I225" i="11"/>
  <c r="F225" i="11"/>
  <c r="E225" i="11"/>
  <c r="D225" i="11"/>
  <c r="A225" i="11"/>
  <c r="C225" i="11" s="1"/>
  <c r="A225" i="13" s="1"/>
  <c r="X224" i="11"/>
  <c r="W224" i="11"/>
  <c r="V224" i="11"/>
  <c r="U224" i="11"/>
  <c r="T224" i="11"/>
  <c r="S224" i="11"/>
  <c r="Q224" i="11"/>
  <c r="P224" i="11"/>
  <c r="O224" i="11"/>
  <c r="N224" i="11"/>
  <c r="M224" i="11"/>
  <c r="L224" i="11"/>
  <c r="K224" i="11"/>
  <c r="J224" i="11"/>
  <c r="I224" i="11"/>
  <c r="F224" i="11"/>
  <c r="E224" i="11"/>
  <c r="D224" i="11"/>
  <c r="A224" i="11"/>
  <c r="C224" i="11" s="1"/>
  <c r="A224" i="13" s="1"/>
  <c r="X223" i="11"/>
  <c r="W223" i="11"/>
  <c r="V223" i="11"/>
  <c r="U223" i="11"/>
  <c r="T223" i="11"/>
  <c r="S223" i="11"/>
  <c r="Q223" i="11"/>
  <c r="P223" i="11"/>
  <c r="O223" i="11"/>
  <c r="N223" i="11"/>
  <c r="M223" i="11"/>
  <c r="L223" i="11"/>
  <c r="K223" i="11"/>
  <c r="J223" i="11"/>
  <c r="I223" i="11"/>
  <c r="F223" i="11"/>
  <c r="E223" i="11"/>
  <c r="D223" i="11"/>
  <c r="A223" i="11"/>
  <c r="C223" i="11" s="1"/>
  <c r="A223" i="13" s="1"/>
  <c r="X222" i="11"/>
  <c r="W222" i="11"/>
  <c r="V222" i="11"/>
  <c r="U222" i="11"/>
  <c r="T222" i="11"/>
  <c r="S222" i="11"/>
  <c r="Q222" i="11"/>
  <c r="P222" i="11"/>
  <c r="O222" i="11"/>
  <c r="N222" i="11"/>
  <c r="M222" i="11"/>
  <c r="L222" i="11"/>
  <c r="K222" i="11"/>
  <c r="J222" i="11"/>
  <c r="I222" i="11"/>
  <c r="F222" i="11"/>
  <c r="E222" i="11"/>
  <c r="D222" i="11"/>
  <c r="A222" i="11"/>
  <c r="C222" i="11" s="1"/>
  <c r="A222" i="13" s="1"/>
  <c r="X221" i="11"/>
  <c r="W221" i="11"/>
  <c r="V221" i="11"/>
  <c r="U221" i="11"/>
  <c r="T221" i="11"/>
  <c r="S221" i="11"/>
  <c r="Q221" i="11"/>
  <c r="P221" i="11"/>
  <c r="O221" i="11"/>
  <c r="N221" i="11"/>
  <c r="M221" i="11"/>
  <c r="L221" i="11"/>
  <c r="K221" i="11"/>
  <c r="J221" i="11"/>
  <c r="I221" i="11"/>
  <c r="F221" i="11"/>
  <c r="E221" i="11"/>
  <c r="D221" i="11"/>
  <c r="A221" i="11"/>
  <c r="C221" i="11" s="1"/>
  <c r="A221" i="13" s="1"/>
  <c r="X220" i="11"/>
  <c r="W220" i="11"/>
  <c r="V220" i="11"/>
  <c r="U220" i="11"/>
  <c r="T220" i="11"/>
  <c r="S220" i="11"/>
  <c r="Q220" i="11"/>
  <c r="P220" i="11"/>
  <c r="O220" i="11"/>
  <c r="N220" i="11"/>
  <c r="M220" i="11"/>
  <c r="L220" i="11"/>
  <c r="K220" i="11"/>
  <c r="J220" i="11"/>
  <c r="I220" i="11"/>
  <c r="F220" i="11"/>
  <c r="E220" i="11"/>
  <c r="D220" i="11"/>
  <c r="A220" i="11"/>
  <c r="C220" i="11" s="1"/>
  <c r="A220" i="13" s="1"/>
  <c r="X219" i="11"/>
  <c r="W219" i="11"/>
  <c r="V219" i="11"/>
  <c r="U219" i="11"/>
  <c r="T219" i="11"/>
  <c r="S219" i="11"/>
  <c r="Q219" i="11"/>
  <c r="P219" i="11"/>
  <c r="O219" i="11"/>
  <c r="N219" i="11"/>
  <c r="M219" i="11"/>
  <c r="L219" i="11"/>
  <c r="K219" i="11"/>
  <c r="J219" i="11"/>
  <c r="I219" i="11"/>
  <c r="F219" i="11"/>
  <c r="E219" i="11"/>
  <c r="D219" i="11"/>
  <c r="A219" i="11"/>
  <c r="C219" i="11" s="1"/>
  <c r="A219" i="13" s="1"/>
  <c r="X218" i="11"/>
  <c r="W218" i="11"/>
  <c r="V218" i="11"/>
  <c r="U218" i="11"/>
  <c r="T218" i="11"/>
  <c r="S218" i="11"/>
  <c r="Q218" i="11"/>
  <c r="P218" i="11"/>
  <c r="O218" i="11"/>
  <c r="N218" i="11"/>
  <c r="M218" i="11"/>
  <c r="L218" i="11"/>
  <c r="K218" i="11"/>
  <c r="J218" i="11"/>
  <c r="I218" i="11"/>
  <c r="F218" i="11"/>
  <c r="E218" i="11"/>
  <c r="D218" i="11"/>
  <c r="A218" i="11"/>
  <c r="C218" i="11" s="1"/>
  <c r="A218" i="13" s="1"/>
  <c r="X217" i="11"/>
  <c r="W217" i="11"/>
  <c r="V217" i="11"/>
  <c r="U217" i="11"/>
  <c r="T217" i="11"/>
  <c r="S217" i="11"/>
  <c r="Q217" i="11"/>
  <c r="P217" i="11"/>
  <c r="O217" i="11"/>
  <c r="N217" i="11"/>
  <c r="M217" i="11"/>
  <c r="L217" i="11"/>
  <c r="K217" i="11"/>
  <c r="J217" i="11"/>
  <c r="I217" i="11"/>
  <c r="F217" i="11"/>
  <c r="E217" i="11"/>
  <c r="D217" i="11"/>
  <c r="A217" i="11"/>
  <c r="C217" i="11" s="1"/>
  <c r="A217" i="13" s="1"/>
  <c r="X216" i="11"/>
  <c r="W216" i="11"/>
  <c r="V216" i="11"/>
  <c r="U216" i="11"/>
  <c r="T216" i="11"/>
  <c r="S216" i="11"/>
  <c r="Q216" i="11"/>
  <c r="P216" i="11"/>
  <c r="O216" i="11"/>
  <c r="N216" i="11"/>
  <c r="M216" i="11"/>
  <c r="L216" i="11"/>
  <c r="K216" i="11"/>
  <c r="J216" i="11"/>
  <c r="I216" i="11"/>
  <c r="F216" i="11"/>
  <c r="E216" i="11"/>
  <c r="D216" i="11"/>
  <c r="A216" i="11"/>
  <c r="C216" i="11" s="1"/>
  <c r="A216" i="13" s="1"/>
  <c r="X215" i="11"/>
  <c r="W215" i="11"/>
  <c r="V215" i="11"/>
  <c r="U215" i="11"/>
  <c r="T215" i="11"/>
  <c r="S215" i="11"/>
  <c r="Q215" i="11"/>
  <c r="P215" i="11"/>
  <c r="O215" i="11"/>
  <c r="N215" i="11"/>
  <c r="M215" i="11"/>
  <c r="L215" i="11"/>
  <c r="K215" i="11"/>
  <c r="J215" i="11"/>
  <c r="I215" i="11"/>
  <c r="F215" i="11"/>
  <c r="E215" i="11"/>
  <c r="D215" i="11"/>
  <c r="A215" i="11"/>
  <c r="C215" i="11" s="1"/>
  <c r="A215" i="13" s="1"/>
  <c r="X214" i="11"/>
  <c r="W214" i="11"/>
  <c r="V214" i="11"/>
  <c r="U214" i="11"/>
  <c r="T214" i="11"/>
  <c r="S214" i="11"/>
  <c r="Q214" i="11"/>
  <c r="P214" i="11"/>
  <c r="O214" i="11"/>
  <c r="N214" i="11"/>
  <c r="M214" i="11"/>
  <c r="L214" i="11"/>
  <c r="K214" i="11"/>
  <c r="J214" i="11"/>
  <c r="I214" i="11"/>
  <c r="F214" i="11"/>
  <c r="E214" i="11"/>
  <c r="D214" i="11"/>
  <c r="A214" i="11"/>
  <c r="C214" i="11" s="1"/>
  <c r="A214" i="13" s="1"/>
  <c r="X213" i="11"/>
  <c r="W213" i="11"/>
  <c r="V213" i="11"/>
  <c r="U213" i="11"/>
  <c r="T213" i="11"/>
  <c r="S213" i="11"/>
  <c r="Q213" i="11"/>
  <c r="P213" i="11"/>
  <c r="O213" i="11"/>
  <c r="N213" i="11"/>
  <c r="M213" i="11"/>
  <c r="L213" i="11"/>
  <c r="K213" i="11"/>
  <c r="J213" i="11"/>
  <c r="I213" i="11"/>
  <c r="F213" i="11"/>
  <c r="E213" i="11"/>
  <c r="D213" i="11"/>
  <c r="A213" i="11"/>
  <c r="C213" i="11" s="1"/>
  <c r="A213" i="13" s="1"/>
  <c r="X212" i="11"/>
  <c r="W212" i="11"/>
  <c r="V212" i="11"/>
  <c r="U212" i="11"/>
  <c r="T212" i="11"/>
  <c r="S212" i="11"/>
  <c r="Q212" i="11"/>
  <c r="P212" i="11"/>
  <c r="O212" i="11"/>
  <c r="N212" i="11"/>
  <c r="M212" i="11"/>
  <c r="L212" i="11"/>
  <c r="K212" i="11"/>
  <c r="J212" i="11"/>
  <c r="I212" i="11"/>
  <c r="F212" i="11"/>
  <c r="E212" i="11"/>
  <c r="D212" i="11"/>
  <c r="A212" i="11"/>
  <c r="C212" i="11" s="1"/>
  <c r="A212" i="13" s="1"/>
  <c r="X211" i="11"/>
  <c r="W211" i="11"/>
  <c r="V211" i="11"/>
  <c r="U211" i="11"/>
  <c r="T211" i="11"/>
  <c r="S211" i="11"/>
  <c r="Q211" i="11"/>
  <c r="P211" i="11"/>
  <c r="O211" i="11"/>
  <c r="N211" i="11"/>
  <c r="M211" i="11"/>
  <c r="L211" i="11"/>
  <c r="K211" i="11"/>
  <c r="J211" i="11"/>
  <c r="I211" i="11"/>
  <c r="F211" i="11"/>
  <c r="E211" i="11"/>
  <c r="D211" i="11"/>
  <c r="A211" i="11"/>
  <c r="C211" i="11" s="1"/>
  <c r="A211" i="13" s="1"/>
  <c r="X210" i="11"/>
  <c r="W210" i="11"/>
  <c r="V210" i="11"/>
  <c r="U210" i="11"/>
  <c r="T210" i="11"/>
  <c r="S210" i="11"/>
  <c r="Q210" i="11"/>
  <c r="P210" i="11"/>
  <c r="O210" i="11"/>
  <c r="N210" i="11"/>
  <c r="M210" i="11"/>
  <c r="L210" i="11"/>
  <c r="K210" i="11"/>
  <c r="J210" i="11"/>
  <c r="I210" i="11"/>
  <c r="F210" i="11"/>
  <c r="E210" i="11"/>
  <c r="D210" i="11"/>
  <c r="A210" i="11"/>
  <c r="C210" i="11" s="1"/>
  <c r="A210" i="13" s="1"/>
  <c r="X209" i="11"/>
  <c r="W209" i="11"/>
  <c r="V209" i="11"/>
  <c r="U209" i="11"/>
  <c r="T209" i="11"/>
  <c r="S209" i="11"/>
  <c r="Q209" i="11"/>
  <c r="P209" i="11"/>
  <c r="O209" i="11"/>
  <c r="N209" i="11"/>
  <c r="M209" i="11"/>
  <c r="L209" i="11"/>
  <c r="K209" i="11"/>
  <c r="J209" i="11"/>
  <c r="I209" i="11"/>
  <c r="F209" i="11"/>
  <c r="E209" i="11"/>
  <c r="D209" i="11"/>
  <c r="A209" i="11"/>
  <c r="C209" i="11" s="1"/>
  <c r="A209" i="13" s="1"/>
  <c r="X208" i="11"/>
  <c r="W208" i="11"/>
  <c r="V208" i="11"/>
  <c r="U208" i="11"/>
  <c r="T208" i="11"/>
  <c r="S208" i="11"/>
  <c r="Q208" i="11"/>
  <c r="P208" i="11"/>
  <c r="O208" i="11"/>
  <c r="N208" i="11"/>
  <c r="M208" i="11"/>
  <c r="L208" i="11"/>
  <c r="K208" i="11"/>
  <c r="J208" i="11"/>
  <c r="I208" i="11"/>
  <c r="F208" i="11"/>
  <c r="E208" i="11"/>
  <c r="D208" i="11"/>
  <c r="A208" i="11"/>
  <c r="C208" i="11" s="1"/>
  <c r="A208" i="13" s="1"/>
  <c r="X207" i="11"/>
  <c r="W207" i="11"/>
  <c r="V207" i="11"/>
  <c r="U207" i="11"/>
  <c r="T207" i="11"/>
  <c r="S207" i="11"/>
  <c r="Q207" i="11"/>
  <c r="P207" i="11"/>
  <c r="O207" i="11"/>
  <c r="N207" i="11"/>
  <c r="M207" i="11"/>
  <c r="L207" i="11"/>
  <c r="K207" i="11"/>
  <c r="J207" i="11"/>
  <c r="I207" i="11"/>
  <c r="F207" i="11"/>
  <c r="E207" i="11"/>
  <c r="D207" i="11"/>
  <c r="A207" i="11"/>
  <c r="C207" i="11" s="1"/>
  <c r="A207" i="13" s="1"/>
  <c r="X206" i="11"/>
  <c r="W206" i="11"/>
  <c r="V206" i="11"/>
  <c r="U206" i="11"/>
  <c r="T206" i="11"/>
  <c r="S206" i="11"/>
  <c r="Q206" i="11"/>
  <c r="P206" i="11"/>
  <c r="O206" i="11"/>
  <c r="N206" i="11"/>
  <c r="M206" i="11"/>
  <c r="L206" i="11"/>
  <c r="K206" i="11"/>
  <c r="J206" i="11"/>
  <c r="I206" i="11"/>
  <c r="F206" i="11"/>
  <c r="E206" i="11"/>
  <c r="D206" i="11"/>
  <c r="A206" i="11"/>
  <c r="C206" i="11" s="1"/>
  <c r="A206" i="13" s="1"/>
  <c r="X205" i="11"/>
  <c r="W205" i="11"/>
  <c r="V205" i="11"/>
  <c r="U205" i="11"/>
  <c r="T205" i="11"/>
  <c r="S205" i="11"/>
  <c r="Q205" i="11"/>
  <c r="P205" i="11"/>
  <c r="O205" i="11"/>
  <c r="N205" i="11"/>
  <c r="M205" i="11"/>
  <c r="L205" i="11"/>
  <c r="K205" i="11"/>
  <c r="J205" i="11"/>
  <c r="I205" i="11"/>
  <c r="F205" i="11"/>
  <c r="E205" i="11"/>
  <c r="D205" i="11"/>
  <c r="A205" i="11"/>
  <c r="C205" i="11" s="1"/>
  <c r="A205" i="13" s="1"/>
  <c r="X204" i="11"/>
  <c r="W204" i="11"/>
  <c r="V204" i="11"/>
  <c r="U204" i="11"/>
  <c r="T204" i="11"/>
  <c r="S204" i="11"/>
  <c r="Q204" i="11"/>
  <c r="P204" i="11"/>
  <c r="O204" i="11"/>
  <c r="N204" i="11"/>
  <c r="M204" i="11"/>
  <c r="L204" i="11"/>
  <c r="K204" i="11"/>
  <c r="J204" i="11"/>
  <c r="I204" i="11"/>
  <c r="F204" i="11"/>
  <c r="E204" i="11"/>
  <c r="D204" i="11"/>
  <c r="A204" i="11"/>
  <c r="C204" i="11" s="1"/>
  <c r="A204" i="13" s="1"/>
  <c r="X203" i="11"/>
  <c r="W203" i="11"/>
  <c r="V203" i="11"/>
  <c r="U203" i="11"/>
  <c r="T203" i="11"/>
  <c r="S203" i="11"/>
  <c r="Q203" i="11"/>
  <c r="P203" i="11"/>
  <c r="O203" i="11"/>
  <c r="N203" i="11"/>
  <c r="M203" i="11"/>
  <c r="L203" i="11"/>
  <c r="K203" i="11"/>
  <c r="J203" i="11"/>
  <c r="I203" i="11"/>
  <c r="F203" i="11"/>
  <c r="E203" i="11"/>
  <c r="D203" i="11"/>
  <c r="A203" i="11"/>
  <c r="C203" i="11" s="1"/>
  <c r="A203" i="13" s="1"/>
  <c r="X202" i="11"/>
  <c r="W202" i="11"/>
  <c r="V202" i="11"/>
  <c r="U202" i="11"/>
  <c r="T202" i="11"/>
  <c r="S202" i="11"/>
  <c r="Q202" i="11"/>
  <c r="P202" i="11"/>
  <c r="O202" i="11"/>
  <c r="N202" i="11"/>
  <c r="M202" i="11"/>
  <c r="L202" i="11"/>
  <c r="K202" i="11"/>
  <c r="J202" i="11"/>
  <c r="I202" i="11"/>
  <c r="F202" i="11"/>
  <c r="E202" i="11"/>
  <c r="D202" i="11"/>
  <c r="A202" i="11"/>
  <c r="C202" i="11" s="1"/>
  <c r="A202" i="13" s="1"/>
  <c r="X201" i="11"/>
  <c r="W201" i="11"/>
  <c r="V201" i="11"/>
  <c r="U201" i="11"/>
  <c r="T201" i="11"/>
  <c r="S201" i="11"/>
  <c r="Q201" i="11"/>
  <c r="P201" i="11"/>
  <c r="O201" i="11"/>
  <c r="N201" i="11"/>
  <c r="M201" i="11"/>
  <c r="L201" i="11"/>
  <c r="K201" i="11"/>
  <c r="J201" i="11"/>
  <c r="I201" i="11"/>
  <c r="F201" i="11"/>
  <c r="E201" i="11"/>
  <c r="D201" i="11"/>
  <c r="A201" i="11"/>
  <c r="C201" i="11" s="1"/>
  <c r="A201" i="13" s="1"/>
  <c r="X200" i="11"/>
  <c r="W200" i="11"/>
  <c r="V200" i="11"/>
  <c r="U200" i="11"/>
  <c r="T200" i="11"/>
  <c r="S200" i="11"/>
  <c r="Q200" i="11"/>
  <c r="P200" i="11"/>
  <c r="O200" i="11"/>
  <c r="N200" i="11"/>
  <c r="M200" i="11"/>
  <c r="L200" i="11"/>
  <c r="K200" i="11"/>
  <c r="J200" i="11"/>
  <c r="I200" i="11"/>
  <c r="F200" i="11"/>
  <c r="E200" i="11"/>
  <c r="D200" i="11"/>
  <c r="A200" i="11"/>
  <c r="C200" i="11" s="1"/>
  <c r="A200" i="13" s="1"/>
  <c r="X199" i="11"/>
  <c r="W199" i="11"/>
  <c r="V199" i="11"/>
  <c r="U199" i="11"/>
  <c r="T199" i="11"/>
  <c r="S199" i="11"/>
  <c r="Q199" i="11"/>
  <c r="P199" i="11"/>
  <c r="O199" i="11"/>
  <c r="N199" i="11"/>
  <c r="M199" i="11"/>
  <c r="L199" i="11"/>
  <c r="K199" i="11"/>
  <c r="J199" i="11"/>
  <c r="I199" i="11"/>
  <c r="F199" i="11"/>
  <c r="E199" i="11"/>
  <c r="D199" i="11"/>
  <c r="A199" i="11"/>
  <c r="C199" i="11" s="1"/>
  <c r="A199" i="13" s="1"/>
  <c r="X198" i="11"/>
  <c r="W198" i="11"/>
  <c r="V198" i="11"/>
  <c r="U198" i="11"/>
  <c r="T198" i="11"/>
  <c r="S198" i="11"/>
  <c r="Q198" i="11"/>
  <c r="P198" i="11"/>
  <c r="O198" i="11"/>
  <c r="N198" i="11"/>
  <c r="M198" i="11"/>
  <c r="L198" i="11"/>
  <c r="K198" i="11"/>
  <c r="J198" i="11"/>
  <c r="I198" i="11"/>
  <c r="F198" i="11"/>
  <c r="E198" i="11"/>
  <c r="D198" i="11"/>
  <c r="A198" i="11"/>
  <c r="C198" i="11" s="1"/>
  <c r="A198" i="13" s="1"/>
  <c r="X197" i="11"/>
  <c r="W197" i="11"/>
  <c r="V197" i="11"/>
  <c r="U197" i="11"/>
  <c r="T197" i="11"/>
  <c r="S197" i="11"/>
  <c r="Q197" i="11"/>
  <c r="P197" i="11"/>
  <c r="O197" i="11"/>
  <c r="N197" i="11"/>
  <c r="M197" i="11"/>
  <c r="L197" i="11"/>
  <c r="K197" i="11"/>
  <c r="J197" i="11"/>
  <c r="I197" i="11"/>
  <c r="F197" i="11"/>
  <c r="E197" i="11"/>
  <c r="D197" i="11"/>
  <c r="A197" i="11"/>
  <c r="C197" i="11" s="1"/>
  <c r="A197" i="13" s="1"/>
  <c r="X196" i="11"/>
  <c r="W196" i="11"/>
  <c r="V196" i="11"/>
  <c r="U196" i="11"/>
  <c r="T196" i="11"/>
  <c r="S196" i="11"/>
  <c r="Q196" i="11"/>
  <c r="P196" i="11"/>
  <c r="O196" i="11"/>
  <c r="N196" i="11"/>
  <c r="M196" i="11"/>
  <c r="L196" i="11"/>
  <c r="K196" i="11"/>
  <c r="J196" i="11"/>
  <c r="I196" i="11"/>
  <c r="F196" i="11"/>
  <c r="E196" i="11"/>
  <c r="D196" i="11"/>
  <c r="A196" i="11"/>
  <c r="C196" i="11" s="1"/>
  <c r="A196" i="13" s="1"/>
  <c r="X195" i="11"/>
  <c r="W195" i="11"/>
  <c r="V195" i="11"/>
  <c r="U195" i="11"/>
  <c r="T195" i="11"/>
  <c r="S195" i="11"/>
  <c r="Q195" i="11"/>
  <c r="P195" i="11"/>
  <c r="O195" i="11"/>
  <c r="N195" i="11"/>
  <c r="M195" i="11"/>
  <c r="L195" i="11"/>
  <c r="K195" i="11"/>
  <c r="J195" i="11"/>
  <c r="I195" i="11"/>
  <c r="F195" i="11"/>
  <c r="E195" i="11"/>
  <c r="D195" i="11"/>
  <c r="A195" i="11"/>
  <c r="C195" i="11" s="1"/>
  <c r="A195" i="13" s="1"/>
  <c r="X194" i="11"/>
  <c r="W194" i="11"/>
  <c r="V194" i="11"/>
  <c r="U194" i="11"/>
  <c r="T194" i="11"/>
  <c r="S194" i="11"/>
  <c r="Q194" i="11"/>
  <c r="P194" i="11"/>
  <c r="O194" i="11"/>
  <c r="N194" i="11"/>
  <c r="M194" i="11"/>
  <c r="L194" i="11"/>
  <c r="K194" i="11"/>
  <c r="J194" i="11"/>
  <c r="I194" i="11"/>
  <c r="F194" i="11"/>
  <c r="E194" i="11"/>
  <c r="D194" i="11"/>
  <c r="A194" i="11"/>
  <c r="C194" i="11" s="1"/>
  <c r="A194" i="13" s="1"/>
  <c r="X193" i="11"/>
  <c r="W193" i="11"/>
  <c r="V193" i="11"/>
  <c r="U193" i="11"/>
  <c r="T193" i="11"/>
  <c r="S193" i="11"/>
  <c r="Q193" i="11"/>
  <c r="P193" i="11"/>
  <c r="O193" i="11"/>
  <c r="N193" i="11"/>
  <c r="M193" i="11"/>
  <c r="L193" i="11"/>
  <c r="K193" i="11"/>
  <c r="J193" i="11"/>
  <c r="I193" i="11"/>
  <c r="F193" i="11"/>
  <c r="E193" i="11"/>
  <c r="D193" i="11"/>
  <c r="A193" i="11"/>
  <c r="C193" i="11" s="1"/>
  <c r="A193" i="13" s="1"/>
  <c r="X192" i="11"/>
  <c r="W192" i="11"/>
  <c r="V192" i="11"/>
  <c r="U192" i="11"/>
  <c r="T192" i="11"/>
  <c r="S192" i="11"/>
  <c r="Q192" i="11"/>
  <c r="P192" i="11"/>
  <c r="O192" i="11"/>
  <c r="N192" i="11"/>
  <c r="M192" i="11"/>
  <c r="L192" i="11"/>
  <c r="K192" i="11"/>
  <c r="J192" i="11"/>
  <c r="I192" i="11"/>
  <c r="F192" i="11"/>
  <c r="E192" i="11"/>
  <c r="D192" i="11"/>
  <c r="A192" i="11"/>
  <c r="C192" i="11" s="1"/>
  <c r="A192" i="13" s="1"/>
  <c r="X191" i="11"/>
  <c r="W191" i="11"/>
  <c r="V191" i="11"/>
  <c r="U191" i="11"/>
  <c r="T191" i="11"/>
  <c r="S191" i="11"/>
  <c r="Q191" i="11"/>
  <c r="P191" i="11"/>
  <c r="O191" i="11"/>
  <c r="N191" i="11"/>
  <c r="M191" i="11"/>
  <c r="L191" i="11"/>
  <c r="K191" i="11"/>
  <c r="J191" i="11"/>
  <c r="I191" i="11"/>
  <c r="F191" i="11"/>
  <c r="E191" i="11"/>
  <c r="D191" i="11"/>
  <c r="A191" i="11"/>
  <c r="C191" i="11" s="1"/>
  <c r="A191" i="13" s="1"/>
  <c r="X190" i="11"/>
  <c r="W190" i="11"/>
  <c r="V190" i="11"/>
  <c r="U190" i="11"/>
  <c r="T190" i="11"/>
  <c r="S190" i="11"/>
  <c r="Q190" i="11"/>
  <c r="P190" i="11"/>
  <c r="O190" i="11"/>
  <c r="N190" i="11"/>
  <c r="M190" i="11"/>
  <c r="L190" i="11"/>
  <c r="K190" i="11"/>
  <c r="J190" i="11"/>
  <c r="I190" i="11"/>
  <c r="F190" i="11"/>
  <c r="E190" i="11"/>
  <c r="D190" i="11"/>
  <c r="A190" i="11"/>
  <c r="C190" i="11" s="1"/>
  <c r="A190" i="13" s="1"/>
  <c r="X189" i="11"/>
  <c r="W189" i="11"/>
  <c r="V189" i="11"/>
  <c r="U189" i="11"/>
  <c r="T189" i="11"/>
  <c r="S189" i="11"/>
  <c r="Q189" i="11"/>
  <c r="P189" i="11"/>
  <c r="O189" i="11"/>
  <c r="N189" i="11"/>
  <c r="M189" i="11"/>
  <c r="L189" i="11"/>
  <c r="K189" i="11"/>
  <c r="J189" i="11"/>
  <c r="I189" i="11"/>
  <c r="F189" i="11"/>
  <c r="E189" i="11"/>
  <c r="D189" i="11"/>
  <c r="A189" i="11"/>
  <c r="C189" i="11" s="1"/>
  <c r="A189" i="13" s="1"/>
  <c r="X188" i="11"/>
  <c r="W188" i="11"/>
  <c r="V188" i="11"/>
  <c r="U188" i="11"/>
  <c r="T188" i="11"/>
  <c r="S188" i="11"/>
  <c r="Q188" i="11"/>
  <c r="P188" i="11"/>
  <c r="O188" i="11"/>
  <c r="N188" i="11"/>
  <c r="M188" i="11"/>
  <c r="L188" i="11"/>
  <c r="K188" i="11"/>
  <c r="J188" i="11"/>
  <c r="I188" i="11"/>
  <c r="F188" i="11"/>
  <c r="E188" i="11"/>
  <c r="D188" i="11"/>
  <c r="A188" i="11"/>
  <c r="C188" i="11" s="1"/>
  <c r="A188" i="13" s="1"/>
  <c r="X187" i="11"/>
  <c r="W187" i="11"/>
  <c r="V187" i="11"/>
  <c r="U187" i="11"/>
  <c r="T187" i="11"/>
  <c r="S187" i="11"/>
  <c r="Q187" i="11"/>
  <c r="P187" i="11"/>
  <c r="O187" i="11"/>
  <c r="N187" i="11"/>
  <c r="M187" i="11"/>
  <c r="L187" i="11"/>
  <c r="K187" i="11"/>
  <c r="J187" i="11"/>
  <c r="I187" i="11"/>
  <c r="F187" i="11"/>
  <c r="E187" i="11"/>
  <c r="D187" i="11"/>
  <c r="A187" i="11"/>
  <c r="C187" i="11" s="1"/>
  <c r="A187" i="13" s="1"/>
  <c r="X186" i="11"/>
  <c r="W186" i="11"/>
  <c r="V186" i="11"/>
  <c r="U186" i="11"/>
  <c r="T186" i="11"/>
  <c r="S186" i="11"/>
  <c r="Q186" i="11"/>
  <c r="P186" i="11"/>
  <c r="O186" i="11"/>
  <c r="N186" i="11"/>
  <c r="M186" i="11"/>
  <c r="L186" i="11"/>
  <c r="K186" i="11"/>
  <c r="J186" i="11"/>
  <c r="I186" i="11"/>
  <c r="F186" i="11"/>
  <c r="E186" i="11"/>
  <c r="D186" i="11"/>
  <c r="A186" i="11"/>
  <c r="C186" i="11" s="1"/>
  <c r="A186" i="13" s="1"/>
  <c r="X185" i="11"/>
  <c r="W185" i="11"/>
  <c r="V185" i="11"/>
  <c r="U185" i="11"/>
  <c r="T185" i="11"/>
  <c r="S185" i="11"/>
  <c r="Q185" i="11"/>
  <c r="P185" i="11"/>
  <c r="O185" i="11"/>
  <c r="N185" i="11"/>
  <c r="M185" i="11"/>
  <c r="L185" i="11"/>
  <c r="K185" i="11"/>
  <c r="J185" i="11"/>
  <c r="I185" i="11"/>
  <c r="F185" i="11"/>
  <c r="E185" i="11"/>
  <c r="D185" i="11"/>
  <c r="A185" i="11"/>
  <c r="C185" i="11" s="1"/>
  <c r="A185" i="13" s="1"/>
  <c r="X184" i="11"/>
  <c r="W184" i="11"/>
  <c r="V184" i="11"/>
  <c r="U184" i="11"/>
  <c r="T184" i="11"/>
  <c r="S184" i="11"/>
  <c r="Q184" i="11"/>
  <c r="P184" i="11"/>
  <c r="O184" i="11"/>
  <c r="N184" i="11"/>
  <c r="M184" i="11"/>
  <c r="L184" i="11"/>
  <c r="K184" i="11"/>
  <c r="J184" i="11"/>
  <c r="I184" i="11"/>
  <c r="F184" i="11"/>
  <c r="E184" i="11"/>
  <c r="D184" i="11"/>
  <c r="A184" i="11"/>
  <c r="C184" i="11" s="1"/>
  <c r="A184" i="13" s="1"/>
  <c r="X183" i="11"/>
  <c r="W183" i="11"/>
  <c r="V183" i="11"/>
  <c r="U183" i="11"/>
  <c r="T183" i="11"/>
  <c r="S183" i="11"/>
  <c r="Q183" i="11"/>
  <c r="P183" i="11"/>
  <c r="O183" i="11"/>
  <c r="N183" i="11"/>
  <c r="M183" i="11"/>
  <c r="L183" i="11"/>
  <c r="K183" i="11"/>
  <c r="J183" i="11"/>
  <c r="I183" i="11"/>
  <c r="F183" i="11"/>
  <c r="E183" i="11"/>
  <c r="D183" i="11"/>
  <c r="A183" i="11"/>
  <c r="C183" i="11" s="1"/>
  <c r="A183" i="13" s="1"/>
  <c r="X182" i="11"/>
  <c r="W182" i="11"/>
  <c r="V182" i="11"/>
  <c r="U182" i="11"/>
  <c r="T182" i="11"/>
  <c r="S182" i="11"/>
  <c r="Q182" i="11"/>
  <c r="P182" i="11"/>
  <c r="O182" i="11"/>
  <c r="N182" i="11"/>
  <c r="M182" i="11"/>
  <c r="L182" i="11"/>
  <c r="K182" i="11"/>
  <c r="J182" i="11"/>
  <c r="I182" i="11"/>
  <c r="F182" i="11"/>
  <c r="E182" i="11"/>
  <c r="D182" i="11"/>
  <c r="A182" i="11"/>
  <c r="C182" i="11" s="1"/>
  <c r="A182" i="13" s="1"/>
  <c r="X181" i="11"/>
  <c r="W181" i="11"/>
  <c r="V181" i="11"/>
  <c r="U181" i="11"/>
  <c r="T181" i="11"/>
  <c r="S181" i="11"/>
  <c r="Q181" i="11"/>
  <c r="P181" i="11"/>
  <c r="O181" i="11"/>
  <c r="N181" i="11"/>
  <c r="M181" i="11"/>
  <c r="L181" i="11"/>
  <c r="K181" i="11"/>
  <c r="J181" i="11"/>
  <c r="I181" i="11"/>
  <c r="F181" i="11"/>
  <c r="E181" i="11"/>
  <c r="D181" i="11"/>
  <c r="A181" i="11"/>
  <c r="C181" i="11" s="1"/>
  <c r="A181" i="13" s="1"/>
  <c r="X180" i="11"/>
  <c r="W180" i="11"/>
  <c r="V180" i="11"/>
  <c r="U180" i="11"/>
  <c r="T180" i="11"/>
  <c r="S180" i="11"/>
  <c r="Q180" i="11"/>
  <c r="P180" i="11"/>
  <c r="O180" i="11"/>
  <c r="N180" i="11"/>
  <c r="M180" i="11"/>
  <c r="L180" i="11"/>
  <c r="K180" i="11"/>
  <c r="J180" i="11"/>
  <c r="I180" i="11"/>
  <c r="F180" i="11"/>
  <c r="E180" i="11"/>
  <c r="D180" i="11"/>
  <c r="A180" i="11"/>
  <c r="C180" i="11" s="1"/>
  <c r="A180" i="13" s="1"/>
  <c r="X179" i="11"/>
  <c r="W179" i="11"/>
  <c r="V179" i="11"/>
  <c r="U179" i="11"/>
  <c r="T179" i="11"/>
  <c r="S179" i="11"/>
  <c r="Q179" i="11"/>
  <c r="P179" i="11"/>
  <c r="O179" i="11"/>
  <c r="N179" i="11"/>
  <c r="M179" i="11"/>
  <c r="L179" i="11"/>
  <c r="K179" i="11"/>
  <c r="J179" i="11"/>
  <c r="I179" i="11"/>
  <c r="F179" i="11"/>
  <c r="E179" i="11"/>
  <c r="D179" i="11"/>
  <c r="A179" i="11"/>
  <c r="C179" i="11" s="1"/>
  <c r="A179" i="13" s="1"/>
  <c r="X178" i="11"/>
  <c r="W178" i="11"/>
  <c r="V178" i="11"/>
  <c r="U178" i="11"/>
  <c r="T178" i="11"/>
  <c r="S178" i="11"/>
  <c r="Q178" i="11"/>
  <c r="P178" i="11"/>
  <c r="O178" i="11"/>
  <c r="N178" i="11"/>
  <c r="M178" i="11"/>
  <c r="L178" i="11"/>
  <c r="K178" i="11"/>
  <c r="J178" i="11"/>
  <c r="I178" i="11"/>
  <c r="F178" i="11"/>
  <c r="E178" i="11"/>
  <c r="D178" i="11"/>
  <c r="A178" i="11"/>
  <c r="C178" i="11" s="1"/>
  <c r="A178" i="13" s="1"/>
  <c r="X177" i="11"/>
  <c r="W177" i="11"/>
  <c r="V177" i="11"/>
  <c r="U177" i="11"/>
  <c r="T177" i="11"/>
  <c r="S177" i="11"/>
  <c r="Q177" i="11"/>
  <c r="P177" i="11"/>
  <c r="O177" i="11"/>
  <c r="N177" i="11"/>
  <c r="M177" i="11"/>
  <c r="L177" i="11"/>
  <c r="K177" i="11"/>
  <c r="J177" i="11"/>
  <c r="I177" i="11"/>
  <c r="F177" i="11"/>
  <c r="E177" i="11"/>
  <c r="D177" i="11"/>
  <c r="A177" i="11"/>
  <c r="C177" i="11" s="1"/>
  <c r="A177" i="13" s="1"/>
  <c r="X176" i="11"/>
  <c r="W176" i="11"/>
  <c r="V176" i="11"/>
  <c r="U176" i="11"/>
  <c r="T176" i="11"/>
  <c r="S176" i="11"/>
  <c r="Q176" i="11"/>
  <c r="P176" i="11"/>
  <c r="O176" i="11"/>
  <c r="N176" i="11"/>
  <c r="M176" i="11"/>
  <c r="L176" i="11"/>
  <c r="K176" i="11"/>
  <c r="J176" i="11"/>
  <c r="I176" i="11"/>
  <c r="F176" i="11"/>
  <c r="E176" i="11"/>
  <c r="D176" i="11"/>
  <c r="A176" i="11"/>
  <c r="C176" i="11" s="1"/>
  <c r="A176" i="13" s="1"/>
  <c r="X175" i="11"/>
  <c r="W175" i="11"/>
  <c r="V175" i="11"/>
  <c r="U175" i="11"/>
  <c r="T175" i="11"/>
  <c r="S175" i="11"/>
  <c r="Q175" i="11"/>
  <c r="P175" i="11"/>
  <c r="O175" i="11"/>
  <c r="N175" i="11"/>
  <c r="M175" i="11"/>
  <c r="L175" i="11"/>
  <c r="K175" i="11"/>
  <c r="J175" i="11"/>
  <c r="I175" i="11"/>
  <c r="F175" i="11"/>
  <c r="E175" i="11"/>
  <c r="D175" i="11"/>
  <c r="A175" i="11"/>
  <c r="C175" i="11" s="1"/>
  <c r="A175" i="13" s="1"/>
  <c r="X174" i="11"/>
  <c r="W174" i="11"/>
  <c r="V174" i="11"/>
  <c r="U174" i="11"/>
  <c r="T174" i="11"/>
  <c r="S174" i="11"/>
  <c r="Q174" i="11"/>
  <c r="P174" i="11"/>
  <c r="O174" i="11"/>
  <c r="N174" i="11"/>
  <c r="M174" i="11"/>
  <c r="L174" i="11"/>
  <c r="K174" i="11"/>
  <c r="J174" i="11"/>
  <c r="I174" i="11"/>
  <c r="F174" i="11"/>
  <c r="E174" i="11"/>
  <c r="D174" i="11"/>
  <c r="A174" i="11"/>
  <c r="C174" i="11" s="1"/>
  <c r="A174" i="13" s="1"/>
  <c r="X173" i="11"/>
  <c r="W173" i="11"/>
  <c r="V173" i="11"/>
  <c r="U173" i="11"/>
  <c r="T173" i="11"/>
  <c r="S173" i="11"/>
  <c r="Q173" i="11"/>
  <c r="P173" i="11"/>
  <c r="O173" i="11"/>
  <c r="N173" i="11"/>
  <c r="M173" i="11"/>
  <c r="L173" i="11"/>
  <c r="K173" i="11"/>
  <c r="J173" i="11"/>
  <c r="I173" i="11"/>
  <c r="F173" i="11"/>
  <c r="E173" i="11"/>
  <c r="D173" i="11"/>
  <c r="A173" i="11"/>
  <c r="C173" i="11" s="1"/>
  <c r="A173" i="13" s="1"/>
  <c r="X172" i="11"/>
  <c r="W172" i="11"/>
  <c r="V172" i="11"/>
  <c r="U172" i="11"/>
  <c r="T172" i="11"/>
  <c r="S172" i="11"/>
  <c r="Q172" i="11"/>
  <c r="P172" i="11"/>
  <c r="O172" i="11"/>
  <c r="N172" i="11"/>
  <c r="M172" i="11"/>
  <c r="L172" i="11"/>
  <c r="K172" i="11"/>
  <c r="J172" i="11"/>
  <c r="I172" i="11"/>
  <c r="F172" i="11"/>
  <c r="E172" i="11"/>
  <c r="D172" i="11"/>
  <c r="A172" i="11"/>
  <c r="C172" i="11" s="1"/>
  <c r="A172" i="13" s="1"/>
  <c r="X171" i="11"/>
  <c r="W171" i="11"/>
  <c r="V171" i="11"/>
  <c r="U171" i="11"/>
  <c r="T171" i="11"/>
  <c r="S171" i="11"/>
  <c r="Q171" i="11"/>
  <c r="P171" i="11"/>
  <c r="O171" i="11"/>
  <c r="N171" i="11"/>
  <c r="M171" i="11"/>
  <c r="L171" i="11"/>
  <c r="K171" i="11"/>
  <c r="J171" i="11"/>
  <c r="I171" i="11"/>
  <c r="F171" i="11"/>
  <c r="E171" i="11"/>
  <c r="D171" i="11"/>
  <c r="A171" i="11"/>
  <c r="C171" i="11" s="1"/>
  <c r="A171" i="13" s="1"/>
  <c r="X170" i="11"/>
  <c r="W170" i="11"/>
  <c r="V170" i="11"/>
  <c r="U170" i="11"/>
  <c r="T170" i="11"/>
  <c r="S170" i="11"/>
  <c r="Q170" i="11"/>
  <c r="P170" i="11"/>
  <c r="O170" i="11"/>
  <c r="N170" i="11"/>
  <c r="M170" i="11"/>
  <c r="L170" i="11"/>
  <c r="K170" i="11"/>
  <c r="J170" i="11"/>
  <c r="I170" i="11"/>
  <c r="F170" i="11"/>
  <c r="E170" i="11"/>
  <c r="D170" i="11"/>
  <c r="A170" i="11"/>
  <c r="C170" i="11" s="1"/>
  <c r="A170" i="13" s="1"/>
  <c r="X169" i="11"/>
  <c r="W169" i="11"/>
  <c r="V169" i="11"/>
  <c r="U169" i="11"/>
  <c r="T169" i="11"/>
  <c r="S169" i="11"/>
  <c r="Q169" i="11"/>
  <c r="P169" i="11"/>
  <c r="O169" i="11"/>
  <c r="N169" i="11"/>
  <c r="M169" i="11"/>
  <c r="L169" i="11"/>
  <c r="K169" i="11"/>
  <c r="J169" i="11"/>
  <c r="I169" i="11"/>
  <c r="F169" i="11"/>
  <c r="E169" i="11"/>
  <c r="D169" i="11"/>
  <c r="A169" i="11"/>
  <c r="C169" i="11" s="1"/>
  <c r="A169" i="13" s="1"/>
  <c r="X168" i="11"/>
  <c r="W168" i="11"/>
  <c r="V168" i="11"/>
  <c r="U168" i="11"/>
  <c r="T168" i="11"/>
  <c r="S168" i="11"/>
  <c r="Q168" i="11"/>
  <c r="P168" i="11"/>
  <c r="O168" i="11"/>
  <c r="N168" i="11"/>
  <c r="M168" i="11"/>
  <c r="L168" i="11"/>
  <c r="K168" i="11"/>
  <c r="J168" i="11"/>
  <c r="I168" i="11"/>
  <c r="F168" i="11"/>
  <c r="E168" i="11"/>
  <c r="D168" i="11"/>
  <c r="A168" i="11"/>
  <c r="C168" i="11" s="1"/>
  <c r="A168" i="13" s="1"/>
  <c r="X167" i="11"/>
  <c r="W167" i="11"/>
  <c r="V167" i="11"/>
  <c r="U167" i="11"/>
  <c r="T167" i="11"/>
  <c r="S167" i="11"/>
  <c r="Q167" i="11"/>
  <c r="P167" i="11"/>
  <c r="O167" i="11"/>
  <c r="N167" i="11"/>
  <c r="M167" i="11"/>
  <c r="L167" i="11"/>
  <c r="K167" i="11"/>
  <c r="J167" i="11"/>
  <c r="I167" i="11"/>
  <c r="F167" i="11"/>
  <c r="E167" i="11"/>
  <c r="D167" i="11"/>
  <c r="A167" i="11"/>
  <c r="C167" i="11" s="1"/>
  <c r="A167" i="13" s="1"/>
  <c r="X166" i="11"/>
  <c r="W166" i="11"/>
  <c r="V166" i="11"/>
  <c r="U166" i="11"/>
  <c r="T166" i="11"/>
  <c r="S166" i="11"/>
  <c r="Q166" i="11"/>
  <c r="P166" i="11"/>
  <c r="O166" i="11"/>
  <c r="N166" i="11"/>
  <c r="M166" i="11"/>
  <c r="L166" i="11"/>
  <c r="K166" i="11"/>
  <c r="J166" i="11"/>
  <c r="I166" i="11"/>
  <c r="F166" i="11"/>
  <c r="E166" i="11"/>
  <c r="D166" i="11"/>
  <c r="A166" i="11"/>
  <c r="C166" i="11" s="1"/>
  <c r="A166" i="13" s="1"/>
  <c r="X165" i="11"/>
  <c r="W165" i="11"/>
  <c r="V165" i="11"/>
  <c r="U165" i="11"/>
  <c r="T165" i="11"/>
  <c r="S165" i="11"/>
  <c r="Q165" i="11"/>
  <c r="P165" i="11"/>
  <c r="O165" i="11"/>
  <c r="N165" i="11"/>
  <c r="M165" i="11"/>
  <c r="L165" i="11"/>
  <c r="K165" i="11"/>
  <c r="J165" i="11"/>
  <c r="I165" i="11"/>
  <c r="F165" i="11"/>
  <c r="E165" i="11"/>
  <c r="D165" i="11"/>
  <c r="A165" i="11"/>
  <c r="C165" i="11" s="1"/>
  <c r="A165" i="13" s="1"/>
  <c r="X164" i="11"/>
  <c r="W164" i="11"/>
  <c r="V164" i="11"/>
  <c r="U164" i="11"/>
  <c r="T164" i="11"/>
  <c r="S164" i="11"/>
  <c r="Q164" i="11"/>
  <c r="P164" i="11"/>
  <c r="O164" i="11"/>
  <c r="N164" i="11"/>
  <c r="M164" i="11"/>
  <c r="L164" i="11"/>
  <c r="K164" i="11"/>
  <c r="J164" i="11"/>
  <c r="I164" i="11"/>
  <c r="F164" i="11"/>
  <c r="E164" i="11"/>
  <c r="D164" i="11"/>
  <c r="A164" i="11"/>
  <c r="C164" i="11" s="1"/>
  <c r="A164" i="13" s="1"/>
  <c r="X163" i="11"/>
  <c r="W163" i="11"/>
  <c r="V163" i="11"/>
  <c r="U163" i="11"/>
  <c r="T163" i="11"/>
  <c r="S163" i="11"/>
  <c r="Q163" i="11"/>
  <c r="P163" i="11"/>
  <c r="O163" i="11"/>
  <c r="N163" i="11"/>
  <c r="M163" i="11"/>
  <c r="L163" i="11"/>
  <c r="K163" i="11"/>
  <c r="J163" i="11"/>
  <c r="I163" i="11"/>
  <c r="F163" i="11"/>
  <c r="E163" i="11"/>
  <c r="D163" i="11"/>
  <c r="A163" i="11"/>
  <c r="C163" i="11" s="1"/>
  <c r="A163" i="13" s="1"/>
  <c r="X162" i="11"/>
  <c r="W162" i="11"/>
  <c r="V162" i="11"/>
  <c r="U162" i="11"/>
  <c r="T162" i="11"/>
  <c r="S162" i="11"/>
  <c r="Q162" i="11"/>
  <c r="P162" i="11"/>
  <c r="O162" i="11"/>
  <c r="N162" i="11"/>
  <c r="M162" i="11"/>
  <c r="L162" i="11"/>
  <c r="K162" i="11"/>
  <c r="J162" i="11"/>
  <c r="I162" i="11"/>
  <c r="F162" i="11"/>
  <c r="E162" i="11"/>
  <c r="D162" i="11"/>
  <c r="A162" i="11"/>
  <c r="C162" i="11" s="1"/>
  <c r="A162" i="13" s="1"/>
  <c r="X161" i="11"/>
  <c r="W161" i="11"/>
  <c r="V161" i="11"/>
  <c r="U161" i="11"/>
  <c r="T161" i="11"/>
  <c r="S161" i="11"/>
  <c r="Q161" i="11"/>
  <c r="P161" i="11"/>
  <c r="O161" i="11"/>
  <c r="N161" i="11"/>
  <c r="M161" i="11"/>
  <c r="L161" i="11"/>
  <c r="K161" i="11"/>
  <c r="J161" i="11"/>
  <c r="I161" i="11"/>
  <c r="F161" i="11"/>
  <c r="E161" i="11"/>
  <c r="D161" i="11"/>
  <c r="A161" i="11"/>
  <c r="C161" i="11" s="1"/>
  <c r="A161" i="13" s="1"/>
  <c r="X160" i="11"/>
  <c r="W160" i="11"/>
  <c r="V160" i="11"/>
  <c r="U160" i="11"/>
  <c r="T160" i="11"/>
  <c r="S160" i="11"/>
  <c r="Q160" i="11"/>
  <c r="P160" i="11"/>
  <c r="O160" i="11"/>
  <c r="N160" i="11"/>
  <c r="M160" i="11"/>
  <c r="L160" i="11"/>
  <c r="K160" i="11"/>
  <c r="J160" i="11"/>
  <c r="I160" i="11"/>
  <c r="F160" i="11"/>
  <c r="E160" i="11"/>
  <c r="D160" i="11"/>
  <c r="A160" i="11"/>
  <c r="C160" i="11" s="1"/>
  <c r="A160" i="13" s="1"/>
  <c r="X159" i="11"/>
  <c r="W159" i="11"/>
  <c r="V159" i="11"/>
  <c r="U159" i="11"/>
  <c r="T159" i="11"/>
  <c r="S159" i="11"/>
  <c r="Q159" i="11"/>
  <c r="P159" i="11"/>
  <c r="O159" i="11"/>
  <c r="N159" i="11"/>
  <c r="M159" i="11"/>
  <c r="L159" i="11"/>
  <c r="K159" i="11"/>
  <c r="J159" i="11"/>
  <c r="I159" i="11"/>
  <c r="F159" i="11"/>
  <c r="E159" i="11"/>
  <c r="D159" i="11"/>
  <c r="A159" i="11"/>
  <c r="C159" i="11" s="1"/>
  <c r="A159" i="13" s="1"/>
  <c r="X158" i="11"/>
  <c r="W158" i="11"/>
  <c r="V158" i="11"/>
  <c r="U158" i="11"/>
  <c r="T158" i="11"/>
  <c r="S158" i="11"/>
  <c r="Q158" i="11"/>
  <c r="P158" i="11"/>
  <c r="O158" i="11"/>
  <c r="N158" i="11"/>
  <c r="M158" i="11"/>
  <c r="L158" i="11"/>
  <c r="K158" i="11"/>
  <c r="J158" i="11"/>
  <c r="I158" i="11"/>
  <c r="F158" i="11"/>
  <c r="E158" i="11"/>
  <c r="D158" i="11"/>
  <c r="A158" i="11"/>
  <c r="C158" i="11" s="1"/>
  <c r="A158" i="13" s="1"/>
  <c r="X157" i="11"/>
  <c r="W157" i="11"/>
  <c r="V157" i="11"/>
  <c r="U157" i="11"/>
  <c r="T157" i="11"/>
  <c r="S157" i="11"/>
  <c r="Q157" i="11"/>
  <c r="P157" i="11"/>
  <c r="O157" i="11"/>
  <c r="N157" i="11"/>
  <c r="M157" i="11"/>
  <c r="L157" i="11"/>
  <c r="K157" i="11"/>
  <c r="J157" i="11"/>
  <c r="I157" i="11"/>
  <c r="F157" i="11"/>
  <c r="E157" i="11"/>
  <c r="D157" i="11"/>
  <c r="A157" i="11"/>
  <c r="C157" i="11" s="1"/>
  <c r="A157" i="13" s="1"/>
  <c r="X156" i="11"/>
  <c r="W156" i="11"/>
  <c r="V156" i="11"/>
  <c r="U156" i="11"/>
  <c r="T156" i="11"/>
  <c r="S156" i="11"/>
  <c r="Q156" i="11"/>
  <c r="P156" i="11"/>
  <c r="O156" i="11"/>
  <c r="N156" i="11"/>
  <c r="M156" i="11"/>
  <c r="L156" i="11"/>
  <c r="K156" i="11"/>
  <c r="J156" i="11"/>
  <c r="I156" i="11"/>
  <c r="F156" i="11"/>
  <c r="E156" i="11"/>
  <c r="D156" i="11"/>
  <c r="A156" i="11"/>
  <c r="C156" i="11" s="1"/>
  <c r="A156" i="13" s="1"/>
  <c r="X155" i="11"/>
  <c r="W155" i="11"/>
  <c r="V155" i="11"/>
  <c r="U155" i="11"/>
  <c r="T155" i="11"/>
  <c r="S155" i="11"/>
  <c r="Q155" i="11"/>
  <c r="P155" i="11"/>
  <c r="O155" i="11"/>
  <c r="N155" i="11"/>
  <c r="M155" i="11"/>
  <c r="L155" i="11"/>
  <c r="K155" i="11"/>
  <c r="J155" i="11"/>
  <c r="I155" i="11"/>
  <c r="F155" i="11"/>
  <c r="E155" i="11"/>
  <c r="D155" i="11"/>
  <c r="A155" i="11"/>
  <c r="C155" i="11" s="1"/>
  <c r="A155" i="13" s="1"/>
  <c r="X154" i="11"/>
  <c r="W154" i="11"/>
  <c r="V154" i="11"/>
  <c r="U154" i="11"/>
  <c r="T154" i="11"/>
  <c r="S154" i="11"/>
  <c r="Q154" i="11"/>
  <c r="P154" i="11"/>
  <c r="O154" i="11"/>
  <c r="N154" i="11"/>
  <c r="M154" i="11"/>
  <c r="L154" i="11"/>
  <c r="K154" i="11"/>
  <c r="J154" i="11"/>
  <c r="I154" i="11"/>
  <c r="F154" i="11"/>
  <c r="E154" i="11"/>
  <c r="D154" i="11"/>
  <c r="A154" i="11"/>
  <c r="C154" i="11" s="1"/>
  <c r="A154" i="13" s="1"/>
  <c r="X153" i="11"/>
  <c r="W153" i="11"/>
  <c r="V153" i="11"/>
  <c r="U153" i="11"/>
  <c r="T153" i="11"/>
  <c r="S153" i="11"/>
  <c r="Q153" i="11"/>
  <c r="P153" i="11"/>
  <c r="O153" i="11"/>
  <c r="N153" i="11"/>
  <c r="M153" i="11"/>
  <c r="L153" i="11"/>
  <c r="K153" i="11"/>
  <c r="J153" i="11"/>
  <c r="I153" i="11"/>
  <c r="F153" i="11"/>
  <c r="E153" i="11"/>
  <c r="D153" i="11"/>
  <c r="A153" i="11"/>
  <c r="C153" i="11" s="1"/>
  <c r="A153" i="13" s="1"/>
  <c r="X152" i="11"/>
  <c r="W152" i="11"/>
  <c r="V152" i="11"/>
  <c r="U152" i="11"/>
  <c r="T152" i="11"/>
  <c r="S152" i="11"/>
  <c r="Q152" i="11"/>
  <c r="P152" i="11"/>
  <c r="O152" i="11"/>
  <c r="N152" i="11"/>
  <c r="M152" i="11"/>
  <c r="L152" i="11"/>
  <c r="K152" i="11"/>
  <c r="J152" i="11"/>
  <c r="I152" i="11"/>
  <c r="F152" i="11"/>
  <c r="E152" i="11"/>
  <c r="D152" i="11"/>
  <c r="A152" i="11"/>
  <c r="C152" i="11" s="1"/>
  <c r="A152" i="13" s="1"/>
  <c r="X151" i="11"/>
  <c r="W151" i="11"/>
  <c r="V151" i="11"/>
  <c r="U151" i="11"/>
  <c r="T151" i="11"/>
  <c r="S151" i="11"/>
  <c r="Q151" i="11"/>
  <c r="P151" i="11"/>
  <c r="O151" i="11"/>
  <c r="N151" i="11"/>
  <c r="M151" i="11"/>
  <c r="L151" i="11"/>
  <c r="K151" i="11"/>
  <c r="J151" i="11"/>
  <c r="I151" i="11"/>
  <c r="F151" i="11"/>
  <c r="E151" i="11"/>
  <c r="D151" i="11"/>
  <c r="A151" i="11"/>
  <c r="C151" i="11" s="1"/>
  <c r="A151" i="13" s="1"/>
  <c r="X150" i="11"/>
  <c r="W150" i="11"/>
  <c r="V150" i="11"/>
  <c r="U150" i="11"/>
  <c r="T150" i="11"/>
  <c r="S150" i="11"/>
  <c r="Q150" i="11"/>
  <c r="P150" i="11"/>
  <c r="O150" i="11"/>
  <c r="N150" i="11"/>
  <c r="M150" i="11"/>
  <c r="L150" i="11"/>
  <c r="K150" i="11"/>
  <c r="J150" i="11"/>
  <c r="I150" i="11"/>
  <c r="F150" i="11"/>
  <c r="E150" i="11"/>
  <c r="D150" i="11"/>
  <c r="A150" i="11"/>
  <c r="C150" i="11" s="1"/>
  <c r="A150" i="13" s="1"/>
  <c r="X149" i="11"/>
  <c r="W149" i="11"/>
  <c r="V149" i="11"/>
  <c r="U149" i="11"/>
  <c r="T149" i="11"/>
  <c r="S149" i="11"/>
  <c r="Q149" i="11"/>
  <c r="P149" i="11"/>
  <c r="O149" i="11"/>
  <c r="N149" i="11"/>
  <c r="M149" i="11"/>
  <c r="L149" i="11"/>
  <c r="K149" i="11"/>
  <c r="J149" i="11"/>
  <c r="I149" i="11"/>
  <c r="F149" i="11"/>
  <c r="E149" i="11"/>
  <c r="D149" i="11"/>
  <c r="A149" i="11"/>
  <c r="C149" i="11" s="1"/>
  <c r="A149" i="13" s="1"/>
  <c r="X148" i="11"/>
  <c r="W148" i="11"/>
  <c r="V148" i="11"/>
  <c r="U148" i="11"/>
  <c r="T148" i="11"/>
  <c r="S148" i="11"/>
  <c r="Q148" i="11"/>
  <c r="P148" i="11"/>
  <c r="O148" i="11"/>
  <c r="N148" i="11"/>
  <c r="M148" i="11"/>
  <c r="L148" i="11"/>
  <c r="K148" i="11"/>
  <c r="J148" i="11"/>
  <c r="I148" i="11"/>
  <c r="F148" i="11"/>
  <c r="E148" i="11"/>
  <c r="D148" i="11"/>
  <c r="A148" i="11"/>
  <c r="C148" i="11" s="1"/>
  <c r="A148" i="13" s="1"/>
  <c r="X147" i="11"/>
  <c r="W147" i="11"/>
  <c r="V147" i="11"/>
  <c r="U147" i="11"/>
  <c r="T147" i="11"/>
  <c r="S147" i="11"/>
  <c r="Q147" i="11"/>
  <c r="P147" i="11"/>
  <c r="O147" i="11"/>
  <c r="N147" i="11"/>
  <c r="M147" i="11"/>
  <c r="L147" i="11"/>
  <c r="K147" i="11"/>
  <c r="J147" i="11"/>
  <c r="I147" i="11"/>
  <c r="F147" i="11"/>
  <c r="E147" i="11"/>
  <c r="D147" i="11"/>
  <c r="A147" i="11"/>
  <c r="C147" i="11" s="1"/>
  <c r="A147" i="13" s="1"/>
  <c r="X146" i="11"/>
  <c r="W146" i="11"/>
  <c r="V146" i="11"/>
  <c r="U146" i="11"/>
  <c r="T146" i="11"/>
  <c r="S146" i="11"/>
  <c r="Q146" i="11"/>
  <c r="P146" i="11"/>
  <c r="O146" i="11"/>
  <c r="N146" i="11"/>
  <c r="M146" i="11"/>
  <c r="L146" i="11"/>
  <c r="K146" i="11"/>
  <c r="J146" i="11"/>
  <c r="I146" i="11"/>
  <c r="F146" i="11"/>
  <c r="E146" i="11"/>
  <c r="D146" i="11"/>
  <c r="A146" i="11"/>
  <c r="C146" i="11" s="1"/>
  <c r="A146" i="13" s="1"/>
  <c r="X145" i="11"/>
  <c r="W145" i="11"/>
  <c r="V145" i="11"/>
  <c r="U145" i="11"/>
  <c r="T145" i="11"/>
  <c r="S145" i="11"/>
  <c r="Q145" i="11"/>
  <c r="P145" i="11"/>
  <c r="O145" i="11"/>
  <c r="N145" i="11"/>
  <c r="M145" i="11"/>
  <c r="L145" i="11"/>
  <c r="K145" i="11"/>
  <c r="J145" i="11"/>
  <c r="I145" i="11"/>
  <c r="F145" i="11"/>
  <c r="E145" i="11"/>
  <c r="D145" i="11"/>
  <c r="A145" i="11"/>
  <c r="C145" i="11" s="1"/>
  <c r="A145" i="13" s="1"/>
  <c r="X144" i="11"/>
  <c r="W144" i="11"/>
  <c r="V144" i="11"/>
  <c r="U144" i="11"/>
  <c r="T144" i="11"/>
  <c r="S144" i="11"/>
  <c r="Q144" i="11"/>
  <c r="P144" i="11"/>
  <c r="O144" i="11"/>
  <c r="N144" i="11"/>
  <c r="M144" i="11"/>
  <c r="L144" i="11"/>
  <c r="K144" i="11"/>
  <c r="J144" i="11"/>
  <c r="I144" i="11"/>
  <c r="F144" i="11"/>
  <c r="E144" i="11"/>
  <c r="D144" i="11"/>
  <c r="A144" i="11"/>
  <c r="C144" i="11" s="1"/>
  <c r="A144" i="13" s="1"/>
  <c r="X143" i="11"/>
  <c r="W143" i="11"/>
  <c r="V143" i="11"/>
  <c r="U143" i="11"/>
  <c r="T143" i="11"/>
  <c r="S143" i="11"/>
  <c r="Q143" i="11"/>
  <c r="P143" i="11"/>
  <c r="O143" i="11"/>
  <c r="N143" i="11"/>
  <c r="M143" i="11"/>
  <c r="L143" i="11"/>
  <c r="K143" i="11"/>
  <c r="J143" i="11"/>
  <c r="I143" i="11"/>
  <c r="F143" i="11"/>
  <c r="E143" i="11"/>
  <c r="D143" i="11"/>
  <c r="A143" i="11"/>
  <c r="C143" i="11" s="1"/>
  <c r="A143" i="13" s="1"/>
  <c r="X142" i="11"/>
  <c r="W142" i="11"/>
  <c r="V142" i="11"/>
  <c r="U142" i="11"/>
  <c r="T142" i="11"/>
  <c r="S142" i="11"/>
  <c r="Q142" i="11"/>
  <c r="P142" i="11"/>
  <c r="O142" i="11"/>
  <c r="N142" i="11"/>
  <c r="M142" i="11"/>
  <c r="L142" i="11"/>
  <c r="K142" i="11"/>
  <c r="J142" i="11"/>
  <c r="I142" i="11"/>
  <c r="F142" i="11"/>
  <c r="E142" i="11"/>
  <c r="D142" i="11"/>
  <c r="A142" i="11"/>
  <c r="C142" i="11" s="1"/>
  <c r="A142" i="13" s="1"/>
  <c r="X141" i="11"/>
  <c r="W141" i="11"/>
  <c r="V141" i="11"/>
  <c r="U141" i="11"/>
  <c r="T141" i="11"/>
  <c r="S141" i="11"/>
  <c r="Q141" i="11"/>
  <c r="P141" i="11"/>
  <c r="O141" i="11"/>
  <c r="N141" i="11"/>
  <c r="M141" i="11"/>
  <c r="L141" i="11"/>
  <c r="K141" i="11"/>
  <c r="J141" i="11"/>
  <c r="I141" i="11"/>
  <c r="F141" i="11"/>
  <c r="E141" i="11"/>
  <c r="D141" i="11"/>
  <c r="A141" i="11"/>
  <c r="C141" i="11" s="1"/>
  <c r="A141" i="13" s="1"/>
  <c r="X140" i="11"/>
  <c r="W140" i="11"/>
  <c r="V140" i="11"/>
  <c r="U140" i="11"/>
  <c r="T140" i="11"/>
  <c r="S140" i="11"/>
  <c r="Q140" i="11"/>
  <c r="P140" i="11"/>
  <c r="O140" i="11"/>
  <c r="N140" i="11"/>
  <c r="M140" i="11"/>
  <c r="L140" i="11"/>
  <c r="K140" i="11"/>
  <c r="J140" i="11"/>
  <c r="I140" i="11"/>
  <c r="F140" i="11"/>
  <c r="E140" i="11"/>
  <c r="D140" i="11"/>
  <c r="A140" i="11"/>
  <c r="C140" i="11" s="1"/>
  <c r="A140" i="13" s="1"/>
  <c r="X139" i="11"/>
  <c r="W139" i="11"/>
  <c r="V139" i="11"/>
  <c r="U139" i="11"/>
  <c r="T139" i="11"/>
  <c r="S139" i="11"/>
  <c r="Q139" i="11"/>
  <c r="P139" i="11"/>
  <c r="O139" i="11"/>
  <c r="N139" i="11"/>
  <c r="M139" i="11"/>
  <c r="L139" i="11"/>
  <c r="K139" i="11"/>
  <c r="J139" i="11"/>
  <c r="I139" i="11"/>
  <c r="F139" i="11"/>
  <c r="E139" i="11"/>
  <c r="D139" i="11"/>
  <c r="A139" i="11"/>
  <c r="C139" i="11" s="1"/>
  <c r="A139" i="13" s="1"/>
  <c r="X138" i="11"/>
  <c r="W138" i="11"/>
  <c r="V138" i="11"/>
  <c r="U138" i="11"/>
  <c r="T138" i="11"/>
  <c r="S138" i="11"/>
  <c r="Q138" i="11"/>
  <c r="P138" i="11"/>
  <c r="O138" i="11"/>
  <c r="N138" i="11"/>
  <c r="M138" i="11"/>
  <c r="L138" i="11"/>
  <c r="K138" i="11"/>
  <c r="J138" i="11"/>
  <c r="I138" i="11"/>
  <c r="F138" i="11"/>
  <c r="E138" i="11"/>
  <c r="D138" i="11"/>
  <c r="A138" i="11"/>
  <c r="C138" i="11" s="1"/>
  <c r="A138" i="13" s="1"/>
  <c r="X137" i="11"/>
  <c r="W137" i="11"/>
  <c r="V137" i="11"/>
  <c r="U137" i="11"/>
  <c r="T137" i="11"/>
  <c r="S137" i="11"/>
  <c r="Q137" i="11"/>
  <c r="P137" i="11"/>
  <c r="O137" i="11"/>
  <c r="N137" i="11"/>
  <c r="M137" i="11"/>
  <c r="L137" i="11"/>
  <c r="K137" i="11"/>
  <c r="J137" i="11"/>
  <c r="I137" i="11"/>
  <c r="F137" i="11"/>
  <c r="E137" i="11"/>
  <c r="D137" i="11"/>
  <c r="A137" i="11"/>
  <c r="C137" i="11" s="1"/>
  <c r="A137" i="13" s="1"/>
  <c r="X136" i="11"/>
  <c r="W136" i="11"/>
  <c r="V136" i="11"/>
  <c r="U136" i="11"/>
  <c r="T136" i="11"/>
  <c r="S136" i="11"/>
  <c r="Q136" i="11"/>
  <c r="P136" i="11"/>
  <c r="O136" i="11"/>
  <c r="N136" i="11"/>
  <c r="M136" i="11"/>
  <c r="L136" i="11"/>
  <c r="K136" i="11"/>
  <c r="J136" i="11"/>
  <c r="I136" i="11"/>
  <c r="F136" i="11"/>
  <c r="E136" i="11"/>
  <c r="D136" i="11"/>
  <c r="A136" i="11"/>
  <c r="C136" i="11" s="1"/>
  <c r="A136" i="13" s="1"/>
  <c r="X135" i="11"/>
  <c r="W135" i="11"/>
  <c r="V135" i="11"/>
  <c r="U135" i="11"/>
  <c r="T135" i="11"/>
  <c r="S135" i="11"/>
  <c r="Q135" i="11"/>
  <c r="P135" i="11"/>
  <c r="O135" i="11"/>
  <c r="N135" i="11"/>
  <c r="M135" i="11"/>
  <c r="L135" i="11"/>
  <c r="K135" i="11"/>
  <c r="J135" i="11"/>
  <c r="I135" i="11"/>
  <c r="F135" i="11"/>
  <c r="E135" i="11"/>
  <c r="D135" i="11"/>
  <c r="A135" i="11"/>
  <c r="C135" i="11" s="1"/>
  <c r="A135" i="13" s="1"/>
  <c r="X134" i="11"/>
  <c r="W134" i="11"/>
  <c r="V134" i="11"/>
  <c r="U134" i="11"/>
  <c r="T134" i="11"/>
  <c r="S134" i="11"/>
  <c r="Q134" i="11"/>
  <c r="P134" i="11"/>
  <c r="O134" i="11"/>
  <c r="N134" i="11"/>
  <c r="M134" i="11"/>
  <c r="L134" i="11"/>
  <c r="K134" i="11"/>
  <c r="J134" i="11"/>
  <c r="I134" i="11"/>
  <c r="F134" i="11"/>
  <c r="E134" i="11"/>
  <c r="D134" i="11"/>
  <c r="A134" i="11"/>
  <c r="C134" i="11" s="1"/>
  <c r="A134" i="13" s="1"/>
  <c r="X133" i="11"/>
  <c r="W133" i="11"/>
  <c r="V133" i="11"/>
  <c r="U133" i="11"/>
  <c r="T133" i="11"/>
  <c r="S133" i="11"/>
  <c r="Q133" i="11"/>
  <c r="P133" i="11"/>
  <c r="O133" i="11"/>
  <c r="N133" i="11"/>
  <c r="M133" i="11"/>
  <c r="L133" i="11"/>
  <c r="K133" i="11"/>
  <c r="J133" i="11"/>
  <c r="I133" i="11"/>
  <c r="F133" i="11"/>
  <c r="E133" i="11"/>
  <c r="D133" i="11"/>
  <c r="A133" i="11"/>
  <c r="C133" i="11" s="1"/>
  <c r="A133" i="13" s="1"/>
  <c r="X132" i="11"/>
  <c r="W132" i="11"/>
  <c r="V132" i="11"/>
  <c r="U132" i="11"/>
  <c r="T132" i="11"/>
  <c r="S132" i="11"/>
  <c r="Q132" i="11"/>
  <c r="P132" i="11"/>
  <c r="O132" i="11"/>
  <c r="N132" i="11"/>
  <c r="M132" i="11"/>
  <c r="L132" i="11"/>
  <c r="K132" i="11"/>
  <c r="J132" i="11"/>
  <c r="I132" i="11"/>
  <c r="F132" i="11"/>
  <c r="E132" i="11"/>
  <c r="D132" i="11"/>
  <c r="A132" i="11"/>
  <c r="C132" i="11" s="1"/>
  <c r="A132" i="13" s="1"/>
  <c r="X131" i="11"/>
  <c r="W131" i="11"/>
  <c r="V131" i="11"/>
  <c r="U131" i="11"/>
  <c r="T131" i="11"/>
  <c r="S131" i="11"/>
  <c r="Q131" i="11"/>
  <c r="P131" i="11"/>
  <c r="O131" i="11"/>
  <c r="N131" i="11"/>
  <c r="M131" i="11"/>
  <c r="L131" i="11"/>
  <c r="K131" i="11"/>
  <c r="J131" i="11"/>
  <c r="I131" i="11"/>
  <c r="F131" i="11"/>
  <c r="E131" i="11"/>
  <c r="D131" i="11"/>
  <c r="A131" i="11"/>
  <c r="C131" i="11" s="1"/>
  <c r="A131" i="13" s="1"/>
  <c r="X130" i="11"/>
  <c r="W130" i="11"/>
  <c r="V130" i="11"/>
  <c r="U130" i="11"/>
  <c r="T130" i="11"/>
  <c r="S130" i="11"/>
  <c r="Q130" i="11"/>
  <c r="P130" i="11"/>
  <c r="O130" i="11"/>
  <c r="N130" i="11"/>
  <c r="M130" i="11"/>
  <c r="L130" i="11"/>
  <c r="K130" i="11"/>
  <c r="J130" i="11"/>
  <c r="I130" i="11"/>
  <c r="F130" i="11"/>
  <c r="E130" i="11"/>
  <c r="D130" i="11"/>
  <c r="A130" i="11"/>
  <c r="C130" i="11" s="1"/>
  <c r="A130" i="13" s="1"/>
  <c r="X129" i="11"/>
  <c r="W129" i="11"/>
  <c r="V129" i="11"/>
  <c r="U129" i="11"/>
  <c r="T129" i="11"/>
  <c r="S129" i="11"/>
  <c r="Q129" i="11"/>
  <c r="P129" i="11"/>
  <c r="O129" i="11"/>
  <c r="N129" i="11"/>
  <c r="M129" i="11"/>
  <c r="L129" i="11"/>
  <c r="K129" i="11"/>
  <c r="J129" i="11"/>
  <c r="I129" i="11"/>
  <c r="F129" i="11"/>
  <c r="E129" i="11"/>
  <c r="D129" i="11"/>
  <c r="A129" i="11"/>
  <c r="C129" i="11" s="1"/>
  <c r="A129" i="13" s="1"/>
  <c r="X128" i="11"/>
  <c r="W128" i="11"/>
  <c r="V128" i="11"/>
  <c r="U128" i="11"/>
  <c r="T128" i="11"/>
  <c r="S128" i="11"/>
  <c r="Q128" i="11"/>
  <c r="P128" i="11"/>
  <c r="O128" i="11"/>
  <c r="N128" i="11"/>
  <c r="M128" i="11"/>
  <c r="L128" i="11"/>
  <c r="K128" i="11"/>
  <c r="J128" i="11"/>
  <c r="I128" i="11"/>
  <c r="F128" i="11"/>
  <c r="E128" i="11"/>
  <c r="D128" i="11"/>
  <c r="A128" i="11"/>
  <c r="C128" i="11" s="1"/>
  <c r="A128" i="13" s="1"/>
  <c r="X127" i="11"/>
  <c r="W127" i="11"/>
  <c r="V127" i="11"/>
  <c r="U127" i="11"/>
  <c r="T127" i="11"/>
  <c r="S127" i="11"/>
  <c r="Q127" i="11"/>
  <c r="P127" i="11"/>
  <c r="O127" i="11"/>
  <c r="N127" i="11"/>
  <c r="M127" i="11"/>
  <c r="L127" i="11"/>
  <c r="K127" i="11"/>
  <c r="J127" i="11"/>
  <c r="I127" i="11"/>
  <c r="F127" i="11"/>
  <c r="E127" i="11"/>
  <c r="D127" i="11"/>
  <c r="A127" i="11"/>
  <c r="C127" i="11" s="1"/>
  <c r="A127" i="13" s="1"/>
  <c r="X126" i="11"/>
  <c r="W126" i="11"/>
  <c r="V126" i="11"/>
  <c r="U126" i="11"/>
  <c r="T126" i="11"/>
  <c r="S126" i="11"/>
  <c r="Q126" i="11"/>
  <c r="P126" i="11"/>
  <c r="O126" i="11"/>
  <c r="N126" i="11"/>
  <c r="M126" i="11"/>
  <c r="L126" i="11"/>
  <c r="K126" i="11"/>
  <c r="J126" i="11"/>
  <c r="I126" i="11"/>
  <c r="F126" i="11"/>
  <c r="E126" i="11"/>
  <c r="D126" i="11"/>
  <c r="A126" i="11"/>
  <c r="C126" i="11" s="1"/>
  <c r="A126" i="13" s="1"/>
  <c r="X125" i="11"/>
  <c r="W125" i="11"/>
  <c r="V125" i="11"/>
  <c r="U125" i="11"/>
  <c r="T125" i="11"/>
  <c r="S125" i="11"/>
  <c r="Q125" i="11"/>
  <c r="P125" i="11"/>
  <c r="O125" i="11"/>
  <c r="N125" i="11"/>
  <c r="M125" i="11"/>
  <c r="L125" i="11"/>
  <c r="K125" i="11"/>
  <c r="J125" i="11"/>
  <c r="I125" i="11"/>
  <c r="F125" i="11"/>
  <c r="E125" i="11"/>
  <c r="D125" i="11"/>
  <c r="A125" i="11"/>
  <c r="C125" i="11" s="1"/>
  <c r="A125" i="13" s="1"/>
  <c r="X124" i="11"/>
  <c r="W124" i="11"/>
  <c r="V124" i="11"/>
  <c r="U124" i="11"/>
  <c r="T124" i="11"/>
  <c r="S124" i="11"/>
  <c r="Q124" i="11"/>
  <c r="P124" i="11"/>
  <c r="O124" i="11"/>
  <c r="N124" i="11"/>
  <c r="M124" i="11"/>
  <c r="L124" i="11"/>
  <c r="K124" i="11"/>
  <c r="J124" i="11"/>
  <c r="I124" i="11"/>
  <c r="F124" i="11"/>
  <c r="E124" i="11"/>
  <c r="D124" i="11"/>
  <c r="A124" i="11"/>
  <c r="C124" i="11" s="1"/>
  <c r="A124" i="13" s="1"/>
  <c r="X123" i="11"/>
  <c r="W123" i="11"/>
  <c r="V123" i="11"/>
  <c r="U123" i="11"/>
  <c r="T123" i="11"/>
  <c r="S123" i="11"/>
  <c r="Q123" i="11"/>
  <c r="P123" i="11"/>
  <c r="O123" i="11"/>
  <c r="N123" i="11"/>
  <c r="M123" i="11"/>
  <c r="L123" i="11"/>
  <c r="K123" i="11"/>
  <c r="J123" i="11"/>
  <c r="I123" i="11"/>
  <c r="F123" i="11"/>
  <c r="E123" i="11"/>
  <c r="D123" i="11"/>
  <c r="A123" i="11"/>
  <c r="C123" i="11" s="1"/>
  <c r="A123" i="13" s="1"/>
  <c r="X122" i="11"/>
  <c r="W122" i="11"/>
  <c r="V122" i="11"/>
  <c r="U122" i="11"/>
  <c r="T122" i="11"/>
  <c r="S122" i="11"/>
  <c r="Q122" i="11"/>
  <c r="P122" i="11"/>
  <c r="O122" i="11"/>
  <c r="N122" i="11"/>
  <c r="M122" i="11"/>
  <c r="L122" i="11"/>
  <c r="K122" i="11"/>
  <c r="J122" i="11"/>
  <c r="I122" i="11"/>
  <c r="F122" i="11"/>
  <c r="E122" i="11"/>
  <c r="D122" i="11"/>
  <c r="A122" i="11"/>
  <c r="C122" i="11" s="1"/>
  <c r="A122" i="13" s="1"/>
  <c r="X121" i="11"/>
  <c r="W121" i="11"/>
  <c r="V121" i="11"/>
  <c r="U121" i="11"/>
  <c r="T121" i="11"/>
  <c r="S121" i="11"/>
  <c r="Q121" i="11"/>
  <c r="P121" i="11"/>
  <c r="O121" i="11"/>
  <c r="N121" i="11"/>
  <c r="M121" i="11"/>
  <c r="L121" i="11"/>
  <c r="K121" i="11"/>
  <c r="J121" i="11"/>
  <c r="I121" i="11"/>
  <c r="F121" i="11"/>
  <c r="E121" i="11"/>
  <c r="D121" i="11"/>
  <c r="A121" i="11"/>
  <c r="C121" i="11" s="1"/>
  <c r="A121" i="13" s="1"/>
  <c r="X120" i="11"/>
  <c r="W120" i="11"/>
  <c r="V120" i="11"/>
  <c r="U120" i="11"/>
  <c r="T120" i="11"/>
  <c r="S120" i="11"/>
  <c r="Q120" i="11"/>
  <c r="P120" i="11"/>
  <c r="O120" i="11"/>
  <c r="N120" i="11"/>
  <c r="M120" i="11"/>
  <c r="L120" i="11"/>
  <c r="K120" i="11"/>
  <c r="J120" i="11"/>
  <c r="I120" i="11"/>
  <c r="F120" i="11"/>
  <c r="E120" i="11"/>
  <c r="D120" i="11"/>
  <c r="A120" i="11"/>
  <c r="C120" i="11" s="1"/>
  <c r="A120" i="13" s="1"/>
  <c r="X119" i="11"/>
  <c r="W119" i="11"/>
  <c r="V119" i="11"/>
  <c r="U119" i="11"/>
  <c r="T119" i="11"/>
  <c r="S119" i="11"/>
  <c r="Q119" i="11"/>
  <c r="P119" i="11"/>
  <c r="O119" i="11"/>
  <c r="N119" i="11"/>
  <c r="M119" i="11"/>
  <c r="L119" i="11"/>
  <c r="K119" i="11"/>
  <c r="J119" i="11"/>
  <c r="I119" i="11"/>
  <c r="F119" i="11"/>
  <c r="E119" i="11"/>
  <c r="D119" i="11"/>
  <c r="A119" i="11"/>
  <c r="C119" i="11" s="1"/>
  <c r="A119" i="13" s="1"/>
  <c r="X118" i="11"/>
  <c r="W118" i="11"/>
  <c r="V118" i="11"/>
  <c r="U118" i="11"/>
  <c r="T118" i="11"/>
  <c r="S118" i="11"/>
  <c r="Q118" i="11"/>
  <c r="P118" i="11"/>
  <c r="O118" i="11"/>
  <c r="N118" i="11"/>
  <c r="M118" i="11"/>
  <c r="L118" i="11"/>
  <c r="K118" i="11"/>
  <c r="J118" i="11"/>
  <c r="I118" i="11"/>
  <c r="F118" i="11"/>
  <c r="E118" i="11"/>
  <c r="D118" i="11"/>
  <c r="A118" i="11"/>
  <c r="C118" i="11" s="1"/>
  <c r="A118" i="13" s="1"/>
  <c r="X117" i="11"/>
  <c r="W117" i="11"/>
  <c r="V117" i="11"/>
  <c r="U117" i="11"/>
  <c r="T117" i="11"/>
  <c r="S117" i="11"/>
  <c r="Q117" i="11"/>
  <c r="P117" i="11"/>
  <c r="O117" i="11"/>
  <c r="N117" i="11"/>
  <c r="M117" i="11"/>
  <c r="L117" i="11"/>
  <c r="K117" i="11"/>
  <c r="J117" i="11"/>
  <c r="I117" i="11"/>
  <c r="F117" i="11"/>
  <c r="E117" i="11"/>
  <c r="D117" i="11"/>
  <c r="A117" i="11"/>
  <c r="C117" i="11" s="1"/>
  <c r="A117" i="13" s="1"/>
  <c r="X116" i="11"/>
  <c r="W116" i="11"/>
  <c r="V116" i="11"/>
  <c r="U116" i="11"/>
  <c r="T116" i="11"/>
  <c r="S116" i="11"/>
  <c r="Q116" i="11"/>
  <c r="P116" i="11"/>
  <c r="O116" i="11"/>
  <c r="N116" i="11"/>
  <c r="M116" i="11"/>
  <c r="L116" i="11"/>
  <c r="K116" i="11"/>
  <c r="J116" i="11"/>
  <c r="I116" i="11"/>
  <c r="F116" i="11"/>
  <c r="E116" i="11"/>
  <c r="D116" i="11"/>
  <c r="A116" i="11"/>
  <c r="C116" i="11" s="1"/>
  <c r="A116" i="13" s="1"/>
  <c r="X115" i="11"/>
  <c r="W115" i="11"/>
  <c r="V115" i="11"/>
  <c r="U115" i="11"/>
  <c r="T115" i="11"/>
  <c r="S115" i="11"/>
  <c r="Q115" i="11"/>
  <c r="P115" i="11"/>
  <c r="O115" i="11"/>
  <c r="N115" i="11"/>
  <c r="M115" i="11"/>
  <c r="L115" i="11"/>
  <c r="K115" i="11"/>
  <c r="J115" i="11"/>
  <c r="I115" i="11"/>
  <c r="F115" i="11"/>
  <c r="E115" i="11"/>
  <c r="D115" i="11"/>
  <c r="A115" i="11"/>
  <c r="C115" i="11" s="1"/>
  <c r="A115" i="13" s="1"/>
  <c r="X114" i="11"/>
  <c r="W114" i="11"/>
  <c r="V114" i="11"/>
  <c r="U114" i="11"/>
  <c r="T114" i="11"/>
  <c r="S114" i="11"/>
  <c r="Q114" i="11"/>
  <c r="P114" i="11"/>
  <c r="O114" i="11"/>
  <c r="N114" i="11"/>
  <c r="M114" i="11"/>
  <c r="L114" i="11"/>
  <c r="K114" i="11"/>
  <c r="J114" i="11"/>
  <c r="I114" i="11"/>
  <c r="F114" i="11"/>
  <c r="E114" i="11"/>
  <c r="D114" i="11"/>
  <c r="A114" i="11"/>
  <c r="C114" i="11" s="1"/>
  <c r="A114" i="13" s="1"/>
  <c r="X113" i="11"/>
  <c r="W113" i="11"/>
  <c r="V113" i="11"/>
  <c r="U113" i="11"/>
  <c r="T113" i="11"/>
  <c r="S113" i="11"/>
  <c r="Q113" i="11"/>
  <c r="P113" i="11"/>
  <c r="O113" i="11"/>
  <c r="N113" i="11"/>
  <c r="M113" i="11"/>
  <c r="L113" i="11"/>
  <c r="K113" i="11"/>
  <c r="J113" i="11"/>
  <c r="I113" i="11"/>
  <c r="F113" i="11"/>
  <c r="E113" i="11"/>
  <c r="D113" i="11"/>
  <c r="A113" i="11"/>
  <c r="C113" i="11" s="1"/>
  <c r="A113" i="13" s="1"/>
  <c r="X112" i="11"/>
  <c r="W112" i="11"/>
  <c r="V112" i="11"/>
  <c r="U112" i="11"/>
  <c r="T112" i="11"/>
  <c r="S112" i="11"/>
  <c r="Q112" i="11"/>
  <c r="P112" i="11"/>
  <c r="O112" i="11"/>
  <c r="N112" i="11"/>
  <c r="M112" i="11"/>
  <c r="L112" i="11"/>
  <c r="K112" i="11"/>
  <c r="J112" i="11"/>
  <c r="I112" i="11"/>
  <c r="F112" i="11"/>
  <c r="E112" i="11"/>
  <c r="D112" i="11"/>
  <c r="A112" i="11"/>
  <c r="C112" i="11" s="1"/>
  <c r="A112" i="13" s="1"/>
  <c r="X111" i="11"/>
  <c r="W111" i="11"/>
  <c r="V111" i="11"/>
  <c r="U111" i="11"/>
  <c r="T111" i="11"/>
  <c r="S111" i="11"/>
  <c r="Q111" i="11"/>
  <c r="P111" i="11"/>
  <c r="O111" i="11"/>
  <c r="N111" i="11"/>
  <c r="M111" i="11"/>
  <c r="L111" i="11"/>
  <c r="K111" i="11"/>
  <c r="J111" i="11"/>
  <c r="I111" i="11"/>
  <c r="F111" i="11"/>
  <c r="E111" i="11"/>
  <c r="D111" i="11"/>
  <c r="A111" i="11"/>
  <c r="C111" i="11" s="1"/>
  <c r="A111" i="13" s="1"/>
  <c r="X110" i="11"/>
  <c r="W110" i="11"/>
  <c r="V110" i="11"/>
  <c r="U110" i="11"/>
  <c r="T110" i="11"/>
  <c r="S110" i="11"/>
  <c r="Q110" i="11"/>
  <c r="P110" i="11"/>
  <c r="O110" i="11"/>
  <c r="N110" i="11"/>
  <c r="M110" i="11"/>
  <c r="L110" i="11"/>
  <c r="K110" i="11"/>
  <c r="J110" i="11"/>
  <c r="I110" i="11"/>
  <c r="F110" i="11"/>
  <c r="E110" i="11"/>
  <c r="D110" i="11"/>
  <c r="A110" i="11"/>
  <c r="C110" i="11" s="1"/>
  <c r="A110" i="13" s="1"/>
  <c r="X109" i="11"/>
  <c r="W109" i="11"/>
  <c r="V109" i="11"/>
  <c r="U109" i="11"/>
  <c r="T109" i="11"/>
  <c r="S109" i="11"/>
  <c r="Q109" i="11"/>
  <c r="P109" i="11"/>
  <c r="O109" i="11"/>
  <c r="N109" i="11"/>
  <c r="M109" i="11"/>
  <c r="L109" i="11"/>
  <c r="K109" i="11"/>
  <c r="J109" i="11"/>
  <c r="I109" i="11"/>
  <c r="F109" i="11"/>
  <c r="E109" i="11"/>
  <c r="D109" i="11"/>
  <c r="A109" i="11"/>
  <c r="C109" i="11" s="1"/>
  <c r="A109" i="13" s="1"/>
  <c r="X108" i="11"/>
  <c r="W108" i="11"/>
  <c r="V108" i="11"/>
  <c r="U108" i="11"/>
  <c r="T108" i="11"/>
  <c r="S108" i="11"/>
  <c r="Q108" i="11"/>
  <c r="P108" i="11"/>
  <c r="O108" i="11"/>
  <c r="N108" i="11"/>
  <c r="M108" i="11"/>
  <c r="L108" i="11"/>
  <c r="K108" i="11"/>
  <c r="J108" i="11"/>
  <c r="I108" i="11"/>
  <c r="F108" i="11"/>
  <c r="E108" i="11"/>
  <c r="D108" i="11"/>
  <c r="A108" i="11"/>
  <c r="C108" i="11" s="1"/>
  <c r="A108" i="13" s="1"/>
  <c r="X107" i="11"/>
  <c r="W107" i="11"/>
  <c r="V107" i="11"/>
  <c r="U107" i="11"/>
  <c r="T107" i="11"/>
  <c r="S107" i="11"/>
  <c r="Q107" i="11"/>
  <c r="P107" i="11"/>
  <c r="O107" i="11"/>
  <c r="N107" i="11"/>
  <c r="M107" i="11"/>
  <c r="L107" i="11"/>
  <c r="K107" i="11"/>
  <c r="J107" i="11"/>
  <c r="I107" i="11"/>
  <c r="F107" i="11"/>
  <c r="E107" i="11"/>
  <c r="D107" i="11"/>
  <c r="A107" i="11"/>
  <c r="C107" i="11" s="1"/>
  <c r="A107" i="13" s="1"/>
  <c r="X106" i="11"/>
  <c r="W106" i="11"/>
  <c r="V106" i="11"/>
  <c r="U106" i="11"/>
  <c r="T106" i="11"/>
  <c r="S106" i="11"/>
  <c r="Q106" i="11"/>
  <c r="P106" i="11"/>
  <c r="O106" i="11"/>
  <c r="N106" i="11"/>
  <c r="M106" i="11"/>
  <c r="L106" i="11"/>
  <c r="K106" i="11"/>
  <c r="J106" i="11"/>
  <c r="I106" i="11"/>
  <c r="F106" i="11"/>
  <c r="E106" i="11"/>
  <c r="D106" i="11"/>
  <c r="A106" i="11"/>
  <c r="C106" i="11" s="1"/>
  <c r="A106" i="13" s="1"/>
  <c r="X105" i="11"/>
  <c r="W105" i="11"/>
  <c r="V105" i="11"/>
  <c r="U105" i="11"/>
  <c r="T105" i="11"/>
  <c r="S105" i="11"/>
  <c r="Q105" i="11"/>
  <c r="P105" i="11"/>
  <c r="O105" i="11"/>
  <c r="N105" i="11"/>
  <c r="M105" i="11"/>
  <c r="L105" i="11"/>
  <c r="K105" i="11"/>
  <c r="J105" i="11"/>
  <c r="I105" i="11"/>
  <c r="F105" i="11"/>
  <c r="E105" i="11"/>
  <c r="D105" i="11"/>
  <c r="A105" i="11"/>
  <c r="C105" i="11" s="1"/>
  <c r="A105" i="13" s="1"/>
  <c r="X104" i="11"/>
  <c r="W104" i="11"/>
  <c r="V104" i="11"/>
  <c r="U104" i="11"/>
  <c r="T104" i="11"/>
  <c r="S104" i="11"/>
  <c r="Q104" i="11"/>
  <c r="P104" i="11"/>
  <c r="O104" i="11"/>
  <c r="N104" i="11"/>
  <c r="M104" i="11"/>
  <c r="L104" i="11"/>
  <c r="K104" i="11"/>
  <c r="J104" i="11"/>
  <c r="I104" i="11"/>
  <c r="F104" i="11"/>
  <c r="E104" i="11"/>
  <c r="D104" i="11"/>
  <c r="A104" i="11"/>
  <c r="C104" i="11" s="1"/>
  <c r="A104" i="13" s="1"/>
  <c r="X103" i="11"/>
  <c r="W103" i="11"/>
  <c r="V103" i="11"/>
  <c r="U103" i="11"/>
  <c r="T103" i="11"/>
  <c r="S103" i="11"/>
  <c r="Q103" i="11"/>
  <c r="P103" i="11"/>
  <c r="O103" i="11"/>
  <c r="N103" i="11"/>
  <c r="M103" i="11"/>
  <c r="L103" i="11"/>
  <c r="K103" i="11"/>
  <c r="J103" i="11"/>
  <c r="I103" i="11"/>
  <c r="F103" i="11"/>
  <c r="E103" i="11"/>
  <c r="D103" i="11"/>
  <c r="A103" i="11"/>
  <c r="C103" i="11" s="1"/>
  <c r="A103" i="13" s="1"/>
  <c r="X102" i="11"/>
  <c r="W102" i="11"/>
  <c r="V102" i="11"/>
  <c r="U102" i="11"/>
  <c r="T102" i="11"/>
  <c r="S102" i="11"/>
  <c r="Q102" i="11"/>
  <c r="P102" i="11"/>
  <c r="O102" i="11"/>
  <c r="N102" i="11"/>
  <c r="M102" i="11"/>
  <c r="L102" i="11"/>
  <c r="K102" i="11"/>
  <c r="J102" i="11"/>
  <c r="I102" i="11"/>
  <c r="F102" i="11"/>
  <c r="E102" i="11"/>
  <c r="D102" i="11"/>
  <c r="A102" i="11"/>
  <c r="C102" i="11" s="1"/>
  <c r="A102" i="13" s="1"/>
  <c r="X101" i="11"/>
  <c r="W101" i="11"/>
  <c r="V101" i="11"/>
  <c r="U101" i="11"/>
  <c r="T101" i="11"/>
  <c r="S101" i="11"/>
  <c r="Q101" i="11"/>
  <c r="P101" i="11"/>
  <c r="O101" i="11"/>
  <c r="N101" i="11"/>
  <c r="M101" i="11"/>
  <c r="L101" i="11"/>
  <c r="K101" i="11"/>
  <c r="J101" i="11"/>
  <c r="I101" i="11"/>
  <c r="F101" i="11"/>
  <c r="E101" i="11"/>
  <c r="D101" i="11"/>
  <c r="A101" i="11"/>
  <c r="C101" i="11" s="1"/>
  <c r="A101" i="13" s="1"/>
  <c r="X100" i="11"/>
  <c r="W100" i="11"/>
  <c r="V100" i="11"/>
  <c r="U100" i="11"/>
  <c r="T100" i="11"/>
  <c r="S100" i="11"/>
  <c r="Q100" i="11"/>
  <c r="P100" i="11"/>
  <c r="O100" i="11"/>
  <c r="N100" i="11"/>
  <c r="M100" i="11"/>
  <c r="L100" i="11"/>
  <c r="K100" i="11"/>
  <c r="J100" i="11"/>
  <c r="I100" i="11"/>
  <c r="F100" i="11"/>
  <c r="E100" i="11"/>
  <c r="D100" i="11"/>
  <c r="A100" i="11"/>
  <c r="C100" i="11" s="1"/>
  <c r="A100" i="13" s="1"/>
  <c r="X99" i="11"/>
  <c r="W99" i="11"/>
  <c r="V99" i="11"/>
  <c r="U99" i="11"/>
  <c r="T99" i="11"/>
  <c r="S99" i="11"/>
  <c r="Q99" i="11"/>
  <c r="P99" i="11"/>
  <c r="O99" i="11"/>
  <c r="N99" i="11"/>
  <c r="M99" i="11"/>
  <c r="L99" i="11"/>
  <c r="K99" i="11"/>
  <c r="J99" i="11"/>
  <c r="I99" i="11"/>
  <c r="F99" i="11"/>
  <c r="E99" i="11"/>
  <c r="D99" i="11"/>
  <c r="A99" i="11"/>
  <c r="C99" i="11" s="1"/>
  <c r="A99" i="13" s="1"/>
  <c r="X98" i="11"/>
  <c r="W98" i="11"/>
  <c r="V98" i="11"/>
  <c r="U98" i="11"/>
  <c r="T98" i="11"/>
  <c r="S98" i="11"/>
  <c r="Q98" i="11"/>
  <c r="P98" i="11"/>
  <c r="O98" i="11"/>
  <c r="N98" i="11"/>
  <c r="M98" i="11"/>
  <c r="L98" i="11"/>
  <c r="K98" i="11"/>
  <c r="J98" i="11"/>
  <c r="I98" i="11"/>
  <c r="F98" i="11"/>
  <c r="E98" i="11"/>
  <c r="D98" i="11"/>
  <c r="A98" i="11"/>
  <c r="C98" i="11" s="1"/>
  <c r="A98" i="13" s="1"/>
  <c r="X97" i="11"/>
  <c r="W97" i="11"/>
  <c r="V97" i="11"/>
  <c r="U97" i="11"/>
  <c r="T97" i="11"/>
  <c r="S97" i="11"/>
  <c r="Q97" i="11"/>
  <c r="P97" i="11"/>
  <c r="O97" i="11"/>
  <c r="N97" i="11"/>
  <c r="M97" i="11"/>
  <c r="L97" i="11"/>
  <c r="K97" i="11"/>
  <c r="J97" i="11"/>
  <c r="I97" i="11"/>
  <c r="F97" i="11"/>
  <c r="E97" i="11"/>
  <c r="D97" i="11"/>
  <c r="A97" i="11"/>
  <c r="C97" i="11" s="1"/>
  <c r="A97" i="13" s="1"/>
  <c r="X96" i="11"/>
  <c r="W96" i="11"/>
  <c r="V96" i="11"/>
  <c r="U96" i="11"/>
  <c r="T96" i="11"/>
  <c r="S96" i="11"/>
  <c r="Q96" i="11"/>
  <c r="P96" i="11"/>
  <c r="O96" i="11"/>
  <c r="N96" i="11"/>
  <c r="M96" i="11"/>
  <c r="L96" i="11"/>
  <c r="K96" i="11"/>
  <c r="J96" i="11"/>
  <c r="I96" i="11"/>
  <c r="F96" i="11"/>
  <c r="E96" i="11"/>
  <c r="D96" i="11"/>
  <c r="A96" i="11"/>
  <c r="C96" i="11" s="1"/>
  <c r="A96" i="13" s="1"/>
  <c r="X95" i="11"/>
  <c r="W95" i="11"/>
  <c r="V95" i="11"/>
  <c r="U95" i="11"/>
  <c r="T95" i="11"/>
  <c r="S95" i="11"/>
  <c r="Q95" i="11"/>
  <c r="P95" i="11"/>
  <c r="O95" i="11"/>
  <c r="N95" i="11"/>
  <c r="M95" i="11"/>
  <c r="L95" i="11"/>
  <c r="K95" i="11"/>
  <c r="J95" i="11"/>
  <c r="I95" i="11"/>
  <c r="F95" i="11"/>
  <c r="E95" i="11"/>
  <c r="D95" i="11"/>
  <c r="A95" i="11"/>
  <c r="C95" i="11" s="1"/>
  <c r="A95" i="13" s="1"/>
  <c r="X94" i="11"/>
  <c r="W94" i="11"/>
  <c r="V94" i="11"/>
  <c r="U94" i="11"/>
  <c r="T94" i="11"/>
  <c r="S94" i="11"/>
  <c r="Q94" i="11"/>
  <c r="P94" i="11"/>
  <c r="O94" i="11"/>
  <c r="N94" i="11"/>
  <c r="M94" i="11"/>
  <c r="L94" i="11"/>
  <c r="K94" i="11"/>
  <c r="J94" i="11"/>
  <c r="I94" i="11"/>
  <c r="F94" i="11"/>
  <c r="E94" i="11"/>
  <c r="D94" i="11"/>
  <c r="A94" i="11"/>
  <c r="C94" i="11" s="1"/>
  <c r="A94" i="13" s="1"/>
  <c r="X93" i="11"/>
  <c r="W93" i="11"/>
  <c r="V93" i="11"/>
  <c r="U93" i="11"/>
  <c r="T93" i="11"/>
  <c r="S93" i="11"/>
  <c r="Q93" i="11"/>
  <c r="P93" i="11"/>
  <c r="O93" i="11"/>
  <c r="N93" i="11"/>
  <c r="M93" i="11"/>
  <c r="L93" i="11"/>
  <c r="K93" i="11"/>
  <c r="J93" i="11"/>
  <c r="I93" i="11"/>
  <c r="F93" i="11"/>
  <c r="E93" i="11"/>
  <c r="D93" i="11"/>
  <c r="A93" i="11"/>
  <c r="C93" i="11" s="1"/>
  <c r="A93" i="13" s="1"/>
  <c r="X92" i="11"/>
  <c r="W92" i="11"/>
  <c r="V92" i="11"/>
  <c r="U92" i="11"/>
  <c r="T92" i="11"/>
  <c r="S92" i="11"/>
  <c r="Q92" i="11"/>
  <c r="P92" i="11"/>
  <c r="O92" i="11"/>
  <c r="N92" i="11"/>
  <c r="M92" i="11"/>
  <c r="L92" i="11"/>
  <c r="K92" i="11"/>
  <c r="J92" i="11"/>
  <c r="I92" i="11"/>
  <c r="F92" i="11"/>
  <c r="E92" i="11"/>
  <c r="D92" i="11"/>
  <c r="A92" i="11"/>
  <c r="C92" i="11" s="1"/>
  <c r="A92" i="13" s="1"/>
  <c r="X91" i="11"/>
  <c r="W91" i="11"/>
  <c r="V91" i="11"/>
  <c r="U91" i="11"/>
  <c r="T91" i="11"/>
  <c r="S91" i="11"/>
  <c r="Q91" i="11"/>
  <c r="P91" i="11"/>
  <c r="O91" i="11"/>
  <c r="N91" i="11"/>
  <c r="M91" i="11"/>
  <c r="L91" i="11"/>
  <c r="K91" i="11"/>
  <c r="J91" i="11"/>
  <c r="I91" i="11"/>
  <c r="F91" i="11"/>
  <c r="E91" i="11"/>
  <c r="D91" i="11"/>
  <c r="A91" i="11"/>
  <c r="C91" i="11" s="1"/>
  <c r="A91" i="13" s="1"/>
  <c r="X90" i="11"/>
  <c r="W90" i="11"/>
  <c r="V90" i="11"/>
  <c r="U90" i="11"/>
  <c r="T90" i="11"/>
  <c r="S90" i="11"/>
  <c r="Q90" i="11"/>
  <c r="P90" i="11"/>
  <c r="O90" i="11"/>
  <c r="N90" i="11"/>
  <c r="M90" i="11"/>
  <c r="L90" i="11"/>
  <c r="K90" i="11"/>
  <c r="J90" i="11"/>
  <c r="I90" i="11"/>
  <c r="F90" i="11"/>
  <c r="E90" i="11"/>
  <c r="D90" i="11"/>
  <c r="A90" i="11"/>
  <c r="C90" i="11" s="1"/>
  <c r="A90" i="13" s="1"/>
  <c r="X89" i="11"/>
  <c r="W89" i="11"/>
  <c r="V89" i="11"/>
  <c r="U89" i="11"/>
  <c r="T89" i="11"/>
  <c r="S89" i="11"/>
  <c r="Q89" i="11"/>
  <c r="P89" i="11"/>
  <c r="O89" i="11"/>
  <c r="N89" i="11"/>
  <c r="M89" i="11"/>
  <c r="L89" i="11"/>
  <c r="K89" i="11"/>
  <c r="J89" i="11"/>
  <c r="I89" i="11"/>
  <c r="F89" i="11"/>
  <c r="E89" i="11"/>
  <c r="D89" i="11"/>
  <c r="A89" i="11"/>
  <c r="C89" i="11" s="1"/>
  <c r="A89" i="13" s="1"/>
  <c r="X88" i="11"/>
  <c r="W88" i="11"/>
  <c r="V88" i="11"/>
  <c r="U88" i="11"/>
  <c r="T88" i="11"/>
  <c r="S88" i="11"/>
  <c r="Q88" i="11"/>
  <c r="P88" i="11"/>
  <c r="O88" i="11"/>
  <c r="N88" i="11"/>
  <c r="M88" i="11"/>
  <c r="L88" i="11"/>
  <c r="K88" i="11"/>
  <c r="J88" i="11"/>
  <c r="I88" i="11"/>
  <c r="F88" i="11"/>
  <c r="E88" i="11"/>
  <c r="D88" i="11"/>
  <c r="A88" i="11"/>
  <c r="C88" i="11" s="1"/>
  <c r="A88" i="13" s="1"/>
  <c r="X87" i="11"/>
  <c r="W87" i="11"/>
  <c r="V87" i="11"/>
  <c r="U87" i="11"/>
  <c r="T87" i="11"/>
  <c r="S87" i="11"/>
  <c r="Q87" i="11"/>
  <c r="P87" i="11"/>
  <c r="O87" i="11"/>
  <c r="N87" i="11"/>
  <c r="M87" i="11"/>
  <c r="L87" i="11"/>
  <c r="K87" i="11"/>
  <c r="J87" i="11"/>
  <c r="I87" i="11"/>
  <c r="F87" i="11"/>
  <c r="E87" i="11"/>
  <c r="D87" i="11"/>
  <c r="A87" i="11"/>
  <c r="C87" i="11" s="1"/>
  <c r="A87" i="13" s="1"/>
  <c r="X86" i="11"/>
  <c r="W86" i="11"/>
  <c r="V86" i="11"/>
  <c r="U86" i="11"/>
  <c r="T86" i="11"/>
  <c r="S86" i="11"/>
  <c r="Q86" i="11"/>
  <c r="P86" i="11"/>
  <c r="O86" i="11"/>
  <c r="N86" i="11"/>
  <c r="M86" i="11"/>
  <c r="L86" i="11"/>
  <c r="K86" i="11"/>
  <c r="J86" i="11"/>
  <c r="I86" i="11"/>
  <c r="F86" i="11"/>
  <c r="E86" i="11"/>
  <c r="D86" i="11"/>
  <c r="A86" i="11"/>
  <c r="C86" i="11" s="1"/>
  <c r="A86" i="13" s="1"/>
  <c r="X85" i="11"/>
  <c r="W85" i="11"/>
  <c r="V85" i="11"/>
  <c r="U85" i="11"/>
  <c r="T85" i="11"/>
  <c r="S85" i="11"/>
  <c r="Q85" i="11"/>
  <c r="P85" i="11"/>
  <c r="O85" i="11"/>
  <c r="N85" i="11"/>
  <c r="M85" i="11"/>
  <c r="L85" i="11"/>
  <c r="K85" i="11"/>
  <c r="J85" i="11"/>
  <c r="I85" i="11"/>
  <c r="F85" i="11"/>
  <c r="E85" i="11"/>
  <c r="D85" i="11"/>
  <c r="A85" i="11"/>
  <c r="C85" i="11" s="1"/>
  <c r="A85" i="13" s="1"/>
  <c r="X84" i="11"/>
  <c r="W84" i="11"/>
  <c r="V84" i="11"/>
  <c r="U84" i="11"/>
  <c r="T84" i="11"/>
  <c r="S84" i="11"/>
  <c r="Q84" i="11"/>
  <c r="P84" i="11"/>
  <c r="O84" i="11"/>
  <c r="N84" i="11"/>
  <c r="M84" i="11"/>
  <c r="L84" i="11"/>
  <c r="K84" i="11"/>
  <c r="J84" i="11"/>
  <c r="I84" i="11"/>
  <c r="F84" i="11"/>
  <c r="E84" i="11"/>
  <c r="D84" i="11"/>
  <c r="A84" i="11"/>
  <c r="C84" i="11" s="1"/>
  <c r="A84" i="13" s="1"/>
  <c r="X83" i="11"/>
  <c r="W83" i="11"/>
  <c r="V83" i="11"/>
  <c r="U83" i="11"/>
  <c r="T83" i="11"/>
  <c r="S83" i="11"/>
  <c r="Q83" i="11"/>
  <c r="P83" i="11"/>
  <c r="O83" i="11"/>
  <c r="N83" i="11"/>
  <c r="M83" i="11"/>
  <c r="L83" i="11"/>
  <c r="K83" i="11"/>
  <c r="J83" i="11"/>
  <c r="I83" i="11"/>
  <c r="F83" i="11"/>
  <c r="E83" i="11"/>
  <c r="D83" i="11"/>
  <c r="A83" i="11"/>
  <c r="C83" i="11" s="1"/>
  <c r="A83" i="13" s="1"/>
  <c r="X82" i="11"/>
  <c r="W82" i="11"/>
  <c r="V82" i="11"/>
  <c r="U82" i="11"/>
  <c r="T82" i="11"/>
  <c r="S82" i="11"/>
  <c r="Q82" i="11"/>
  <c r="P82" i="11"/>
  <c r="O82" i="11"/>
  <c r="N82" i="11"/>
  <c r="M82" i="11"/>
  <c r="L82" i="11"/>
  <c r="K82" i="11"/>
  <c r="J82" i="11"/>
  <c r="I82" i="11"/>
  <c r="F82" i="11"/>
  <c r="E82" i="11"/>
  <c r="D82" i="11"/>
  <c r="A82" i="11"/>
  <c r="C82" i="11" s="1"/>
  <c r="A82" i="13" s="1"/>
  <c r="X81" i="11"/>
  <c r="W81" i="11"/>
  <c r="V81" i="11"/>
  <c r="U81" i="11"/>
  <c r="T81" i="11"/>
  <c r="S81" i="11"/>
  <c r="Q81" i="11"/>
  <c r="P81" i="11"/>
  <c r="O81" i="11"/>
  <c r="N81" i="11"/>
  <c r="M81" i="11"/>
  <c r="L81" i="11"/>
  <c r="K81" i="11"/>
  <c r="J81" i="11"/>
  <c r="I81" i="11"/>
  <c r="F81" i="11"/>
  <c r="E81" i="11"/>
  <c r="D81" i="11"/>
  <c r="A81" i="11"/>
  <c r="C81" i="11" s="1"/>
  <c r="A81" i="13" s="1"/>
  <c r="X80" i="11"/>
  <c r="W80" i="11"/>
  <c r="V80" i="11"/>
  <c r="U80" i="11"/>
  <c r="T80" i="11"/>
  <c r="S80" i="11"/>
  <c r="Q80" i="11"/>
  <c r="P80" i="11"/>
  <c r="O80" i="11"/>
  <c r="N80" i="11"/>
  <c r="M80" i="11"/>
  <c r="L80" i="11"/>
  <c r="K80" i="11"/>
  <c r="J80" i="11"/>
  <c r="I80" i="11"/>
  <c r="F80" i="11"/>
  <c r="E80" i="11"/>
  <c r="D80" i="11"/>
  <c r="A80" i="11"/>
  <c r="C80" i="11" s="1"/>
  <c r="A80" i="13" s="1"/>
  <c r="X79" i="11"/>
  <c r="W79" i="11"/>
  <c r="V79" i="11"/>
  <c r="U79" i="11"/>
  <c r="T79" i="11"/>
  <c r="S79" i="11"/>
  <c r="Q79" i="11"/>
  <c r="P79" i="11"/>
  <c r="O79" i="11"/>
  <c r="N79" i="11"/>
  <c r="M79" i="11"/>
  <c r="L79" i="11"/>
  <c r="K79" i="11"/>
  <c r="J79" i="11"/>
  <c r="I79" i="11"/>
  <c r="F79" i="11"/>
  <c r="E79" i="11"/>
  <c r="D79" i="11"/>
  <c r="A79" i="11"/>
  <c r="C79" i="11" s="1"/>
  <c r="A79" i="13" s="1"/>
  <c r="X78" i="11"/>
  <c r="W78" i="11"/>
  <c r="V78" i="11"/>
  <c r="U78" i="11"/>
  <c r="T78" i="11"/>
  <c r="S78" i="11"/>
  <c r="Q78" i="11"/>
  <c r="P78" i="11"/>
  <c r="O78" i="11"/>
  <c r="N78" i="11"/>
  <c r="M78" i="11"/>
  <c r="L78" i="11"/>
  <c r="K78" i="11"/>
  <c r="J78" i="11"/>
  <c r="I78" i="11"/>
  <c r="F78" i="11"/>
  <c r="E78" i="11"/>
  <c r="D78" i="11"/>
  <c r="A78" i="11"/>
  <c r="C78" i="11" s="1"/>
  <c r="A78" i="13" s="1"/>
  <c r="X77" i="11"/>
  <c r="W77" i="11"/>
  <c r="V77" i="11"/>
  <c r="U77" i="11"/>
  <c r="T77" i="11"/>
  <c r="S77" i="11"/>
  <c r="Q77" i="11"/>
  <c r="P77" i="11"/>
  <c r="O77" i="11"/>
  <c r="N77" i="11"/>
  <c r="M77" i="11"/>
  <c r="L77" i="11"/>
  <c r="K77" i="11"/>
  <c r="J77" i="11"/>
  <c r="I77" i="11"/>
  <c r="F77" i="11"/>
  <c r="E77" i="11"/>
  <c r="D77" i="11"/>
  <c r="A77" i="11"/>
  <c r="C77" i="11" s="1"/>
  <c r="A77" i="13" s="1"/>
  <c r="X76" i="11"/>
  <c r="W76" i="11"/>
  <c r="V76" i="11"/>
  <c r="U76" i="11"/>
  <c r="T76" i="11"/>
  <c r="S76" i="11"/>
  <c r="Q76" i="11"/>
  <c r="P76" i="11"/>
  <c r="O76" i="11"/>
  <c r="N76" i="11"/>
  <c r="M76" i="11"/>
  <c r="L76" i="11"/>
  <c r="K76" i="11"/>
  <c r="J76" i="11"/>
  <c r="I76" i="11"/>
  <c r="F76" i="11"/>
  <c r="E76" i="11"/>
  <c r="D76" i="11"/>
  <c r="A76" i="11"/>
  <c r="C76" i="11" s="1"/>
  <c r="A76" i="13" s="1"/>
  <c r="X75" i="11"/>
  <c r="W75" i="11"/>
  <c r="V75" i="11"/>
  <c r="U75" i="11"/>
  <c r="T75" i="11"/>
  <c r="S75" i="11"/>
  <c r="Q75" i="11"/>
  <c r="P75" i="11"/>
  <c r="O75" i="11"/>
  <c r="N75" i="11"/>
  <c r="M75" i="11"/>
  <c r="L75" i="11"/>
  <c r="K75" i="11"/>
  <c r="J75" i="11"/>
  <c r="I75" i="11"/>
  <c r="F75" i="11"/>
  <c r="E75" i="11"/>
  <c r="D75" i="11"/>
  <c r="A75" i="11"/>
  <c r="C75" i="11" s="1"/>
  <c r="A75" i="13" s="1"/>
  <c r="X74" i="11"/>
  <c r="W74" i="11"/>
  <c r="V74" i="11"/>
  <c r="U74" i="11"/>
  <c r="T74" i="11"/>
  <c r="S74" i="11"/>
  <c r="Q74" i="11"/>
  <c r="P74" i="11"/>
  <c r="O74" i="11"/>
  <c r="N74" i="11"/>
  <c r="M74" i="11"/>
  <c r="L74" i="11"/>
  <c r="K74" i="11"/>
  <c r="J74" i="11"/>
  <c r="I74" i="11"/>
  <c r="F74" i="11"/>
  <c r="E74" i="11"/>
  <c r="D74" i="11"/>
  <c r="A74" i="11"/>
  <c r="C74" i="11" s="1"/>
  <c r="A74" i="13" s="1"/>
  <c r="X73" i="11"/>
  <c r="W73" i="11"/>
  <c r="V73" i="11"/>
  <c r="U73" i="11"/>
  <c r="T73" i="11"/>
  <c r="S73" i="11"/>
  <c r="Q73" i="11"/>
  <c r="P73" i="11"/>
  <c r="O73" i="11"/>
  <c r="N73" i="11"/>
  <c r="M73" i="11"/>
  <c r="L73" i="11"/>
  <c r="K73" i="11"/>
  <c r="J73" i="11"/>
  <c r="I73" i="11"/>
  <c r="F73" i="11"/>
  <c r="E73" i="11"/>
  <c r="D73" i="11"/>
  <c r="A73" i="11"/>
  <c r="C73" i="11" s="1"/>
  <c r="A73" i="13" s="1"/>
  <c r="X72" i="11"/>
  <c r="W72" i="11"/>
  <c r="V72" i="11"/>
  <c r="U72" i="11"/>
  <c r="T72" i="11"/>
  <c r="S72" i="11"/>
  <c r="Q72" i="11"/>
  <c r="P72" i="11"/>
  <c r="O72" i="11"/>
  <c r="N72" i="11"/>
  <c r="M72" i="11"/>
  <c r="L72" i="11"/>
  <c r="K72" i="11"/>
  <c r="J72" i="11"/>
  <c r="I72" i="11"/>
  <c r="F72" i="11"/>
  <c r="E72" i="11"/>
  <c r="D72" i="11"/>
  <c r="A72" i="11"/>
  <c r="C72" i="11" s="1"/>
  <c r="A72" i="13" s="1"/>
  <c r="X71" i="11"/>
  <c r="W71" i="11"/>
  <c r="V71" i="11"/>
  <c r="U71" i="11"/>
  <c r="T71" i="11"/>
  <c r="S71" i="11"/>
  <c r="Q71" i="11"/>
  <c r="P71" i="11"/>
  <c r="O71" i="11"/>
  <c r="N71" i="11"/>
  <c r="M71" i="11"/>
  <c r="L71" i="11"/>
  <c r="K71" i="11"/>
  <c r="J71" i="11"/>
  <c r="I71" i="11"/>
  <c r="F71" i="11"/>
  <c r="E71" i="11"/>
  <c r="D71" i="11"/>
  <c r="A71" i="11"/>
  <c r="C71" i="11" s="1"/>
  <c r="A71" i="13" s="1"/>
  <c r="X70" i="11"/>
  <c r="W70" i="11"/>
  <c r="V70" i="11"/>
  <c r="U70" i="11"/>
  <c r="T70" i="11"/>
  <c r="S70" i="11"/>
  <c r="Q70" i="11"/>
  <c r="P70" i="11"/>
  <c r="O70" i="11"/>
  <c r="N70" i="11"/>
  <c r="M70" i="11"/>
  <c r="L70" i="11"/>
  <c r="K70" i="11"/>
  <c r="J70" i="11"/>
  <c r="I70" i="11"/>
  <c r="F70" i="11"/>
  <c r="E70" i="11"/>
  <c r="D70" i="11"/>
  <c r="A70" i="11"/>
  <c r="C70" i="11" s="1"/>
  <c r="A70" i="13" s="1"/>
  <c r="X69" i="11"/>
  <c r="W69" i="11"/>
  <c r="V69" i="11"/>
  <c r="U69" i="11"/>
  <c r="T69" i="11"/>
  <c r="S69" i="11"/>
  <c r="Q69" i="11"/>
  <c r="P69" i="11"/>
  <c r="O69" i="11"/>
  <c r="N69" i="11"/>
  <c r="M69" i="11"/>
  <c r="L69" i="11"/>
  <c r="K69" i="11"/>
  <c r="J69" i="11"/>
  <c r="I69" i="11"/>
  <c r="F69" i="11"/>
  <c r="E69" i="11"/>
  <c r="D69" i="11"/>
  <c r="A69" i="11"/>
  <c r="C69" i="11" s="1"/>
  <c r="A69" i="13" s="1"/>
  <c r="X68" i="11"/>
  <c r="W68" i="11"/>
  <c r="V68" i="11"/>
  <c r="U68" i="11"/>
  <c r="T68" i="11"/>
  <c r="S68" i="11"/>
  <c r="Q68" i="11"/>
  <c r="P68" i="11"/>
  <c r="O68" i="11"/>
  <c r="N68" i="11"/>
  <c r="M68" i="11"/>
  <c r="L68" i="11"/>
  <c r="K68" i="11"/>
  <c r="J68" i="11"/>
  <c r="I68" i="11"/>
  <c r="F68" i="11"/>
  <c r="E68" i="11"/>
  <c r="D68" i="11"/>
  <c r="A68" i="11"/>
  <c r="C68" i="11" s="1"/>
  <c r="A68" i="13" s="1"/>
  <c r="X67" i="11"/>
  <c r="W67" i="11"/>
  <c r="V67" i="11"/>
  <c r="U67" i="11"/>
  <c r="T67" i="11"/>
  <c r="S67" i="11"/>
  <c r="Q67" i="11"/>
  <c r="P67" i="11"/>
  <c r="O67" i="11"/>
  <c r="N67" i="11"/>
  <c r="M67" i="11"/>
  <c r="L67" i="11"/>
  <c r="K67" i="11"/>
  <c r="J67" i="11"/>
  <c r="I67" i="11"/>
  <c r="F67" i="11"/>
  <c r="E67" i="11"/>
  <c r="D67" i="11"/>
  <c r="A67" i="11"/>
  <c r="C67" i="11" s="1"/>
  <c r="A67" i="13" s="1"/>
  <c r="X66" i="11"/>
  <c r="W66" i="11"/>
  <c r="V66" i="11"/>
  <c r="U66" i="11"/>
  <c r="T66" i="11"/>
  <c r="S66" i="11"/>
  <c r="Q66" i="11"/>
  <c r="P66" i="11"/>
  <c r="O66" i="11"/>
  <c r="N66" i="11"/>
  <c r="M66" i="11"/>
  <c r="L66" i="11"/>
  <c r="K66" i="11"/>
  <c r="J66" i="11"/>
  <c r="I66" i="11"/>
  <c r="F66" i="11"/>
  <c r="E66" i="11"/>
  <c r="D66" i="11"/>
  <c r="A66" i="11"/>
  <c r="C66" i="11" s="1"/>
  <c r="A66" i="13" s="1"/>
  <c r="X65" i="11"/>
  <c r="W65" i="11"/>
  <c r="V65" i="11"/>
  <c r="U65" i="11"/>
  <c r="T65" i="11"/>
  <c r="S65" i="11"/>
  <c r="Q65" i="11"/>
  <c r="P65" i="11"/>
  <c r="O65" i="11"/>
  <c r="N65" i="11"/>
  <c r="M65" i="11"/>
  <c r="L65" i="11"/>
  <c r="K65" i="11"/>
  <c r="J65" i="11"/>
  <c r="I65" i="11"/>
  <c r="F65" i="11"/>
  <c r="E65" i="11"/>
  <c r="D65" i="11"/>
  <c r="A65" i="11"/>
  <c r="C65" i="11" s="1"/>
  <c r="A65" i="13" s="1"/>
  <c r="X64" i="11"/>
  <c r="W64" i="11"/>
  <c r="V64" i="11"/>
  <c r="U64" i="11"/>
  <c r="T64" i="11"/>
  <c r="S64" i="11"/>
  <c r="Q64" i="11"/>
  <c r="P64" i="11"/>
  <c r="O64" i="11"/>
  <c r="N64" i="11"/>
  <c r="M64" i="11"/>
  <c r="L64" i="11"/>
  <c r="K64" i="11"/>
  <c r="J64" i="11"/>
  <c r="I64" i="11"/>
  <c r="F64" i="11"/>
  <c r="E64" i="11"/>
  <c r="D64" i="11"/>
  <c r="A64" i="11"/>
  <c r="C64" i="11" s="1"/>
  <c r="A64" i="13" s="1"/>
  <c r="X63" i="11"/>
  <c r="W63" i="11"/>
  <c r="V63" i="11"/>
  <c r="U63" i="11"/>
  <c r="T63" i="11"/>
  <c r="S63" i="11"/>
  <c r="Q63" i="11"/>
  <c r="P63" i="11"/>
  <c r="O63" i="11"/>
  <c r="N63" i="11"/>
  <c r="M63" i="11"/>
  <c r="L63" i="11"/>
  <c r="K63" i="11"/>
  <c r="J63" i="11"/>
  <c r="I63" i="11"/>
  <c r="F63" i="11"/>
  <c r="E63" i="11"/>
  <c r="D63" i="11"/>
  <c r="A63" i="11"/>
  <c r="C63" i="11" s="1"/>
  <c r="A63" i="13" s="1"/>
  <c r="X62" i="11"/>
  <c r="W62" i="11"/>
  <c r="V62" i="11"/>
  <c r="U62" i="11"/>
  <c r="T62" i="11"/>
  <c r="S62" i="11"/>
  <c r="Q62" i="11"/>
  <c r="P62" i="11"/>
  <c r="O62" i="11"/>
  <c r="N62" i="11"/>
  <c r="M62" i="11"/>
  <c r="L62" i="11"/>
  <c r="K62" i="11"/>
  <c r="J62" i="11"/>
  <c r="I62" i="11"/>
  <c r="F62" i="11"/>
  <c r="E62" i="11"/>
  <c r="D62" i="11"/>
  <c r="A62" i="11"/>
  <c r="C62" i="11" s="1"/>
  <c r="A62" i="13" s="1"/>
  <c r="X61" i="11"/>
  <c r="W61" i="11"/>
  <c r="V61" i="11"/>
  <c r="U61" i="11"/>
  <c r="T61" i="11"/>
  <c r="S61" i="11"/>
  <c r="Q61" i="11"/>
  <c r="P61" i="11"/>
  <c r="O61" i="11"/>
  <c r="N61" i="11"/>
  <c r="M61" i="11"/>
  <c r="L61" i="11"/>
  <c r="K61" i="11"/>
  <c r="J61" i="11"/>
  <c r="I61" i="11"/>
  <c r="F61" i="11"/>
  <c r="E61" i="11"/>
  <c r="D61" i="11"/>
  <c r="A61" i="11"/>
  <c r="C61" i="11" s="1"/>
  <c r="A61" i="13" s="1"/>
  <c r="X60" i="11"/>
  <c r="W60" i="11"/>
  <c r="V60" i="11"/>
  <c r="U60" i="11"/>
  <c r="T60" i="11"/>
  <c r="S60" i="11"/>
  <c r="Q60" i="11"/>
  <c r="P60" i="11"/>
  <c r="O60" i="11"/>
  <c r="N60" i="11"/>
  <c r="M60" i="11"/>
  <c r="L60" i="11"/>
  <c r="K60" i="11"/>
  <c r="J60" i="11"/>
  <c r="I60" i="11"/>
  <c r="F60" i="11"/>
  <c r="E60" i="11"/>
  <c r="D60" i="11"/>
  <c r="A60" i="11"/>
  <c r="C60" i="11" s="1"/>
  <c r="A60" i="13" s="1"/>
  <c r="X59" i="11"/>
  <c r="W59" i="11"/>
  <c r="V59" i="11"/>
  <c r="U59" i="11"/>
  <c r="T59" i="11"/>
  <c r="S59" i="11"/>
  <c r="Q59" i="11"/>
  <c r="P59" i="11"/>
  <c r="O59" i="11"/>
  <c r="N59" i="11"/>
  <c r="M59" i="11"/>
  <c r="L59" i="11"/>
  <c r="K59" i="11"/>
  <c r="J59" i="11"/>
  <c r="I59" i="11"/>
  <c r="F59" i="11"/>
  <c r="E59" i="11"/>
  <c r="D59" i="11"/>
  <c r="A59" i="11"/>
  <c r="C59" i="11" s="1"/>
  <c r="A59" i="13" s="1"/>
  <c r="X58" i="11"/>
  <c r="W58" i="11"/>
  <c r="V58" i="11"/>
  <c r="U58" i="11"/>
  <c r="T58" i="11"/>
  <c r="S58" i="11"/>
  <c r="Q58" i="11"/>
  <c r="P58" i="11"/>
  <c r="O58" i="11"/>
  <c r="N58" i="11"/>
  <c r="M58" i="11"/>
  <c r="L58" i="11"/>
  <c r="K58" i="11"/>
  <c r="J58" i="11"/>
  <c r="I58" i="11"/>
  <c r="F58" i="11"/>
  <c r="E58" i="11"/>
  <c r="D58" i="11"/>
  <c r="A58" i="11"/>
  <c r="C58" i="11" s="1"/>
  <c r="A58" i="13" s="1"/>
  <c r="X57" i="11"/>
  <c r="W57" i="11"/>
  <c r="V57" i="11"/>
  <c r="U57" i="11"/>
  <c r="T57" i="11"/>
  <c r="S57" i="11"/>
  <c r="Q57" i="11"/>
  <c r="P57" i="11"/>
  <c r="O57" i="11"/>
  <c r="N57" i="11"/>
  <c r="M57" i="11"/>
  <c r="L57" i="11"/>
  <c r="K57" i="11"/>
  <c r="J57" i="11"/>
  <c r="I57" i="11"/>
  <c r="F57" i="11"/>
  <c r="E57" i="11"/>
  <c r="D57" i="11"/>
  <c r="A57" i="11"/>
  <c r="C57" i="11" s="1"/>
  <c r="A57" i="13" s="1"/>
  <c r="X56" i="11"/>
  <c r="W56" i="11"/>
  <c r="V56" i="11"/>
  <c r="U56" i="11"/>
  <c r="T56" i="11"/>
  <c r="S56" i="11"/>
  <c r="Q56" i="11"/>
  <c r="P56" i="11"/>
  <c r="O56" i="11"/>
  <c r="N56" i="11"/>
  <c r="M56" i="11"/>
  <c r="L56" i="11"/>
  <c r="K56" i="11"/>
  <c r="J56" i="11"/>
  <c r="I56" i="11"/>
  <c r="F56" i="11"/>
  <c r="E56" i="11"/>
  <c r="D56" i="11"/>
  <c r="A56" i="11"/>
  <c r="C56" i="11" s="1"/>
  <c r="A56" i="13" s="1"/>
  <c r="X55" i="11"/>
  <c r="W55" i="11"/>
  <c r="V55" i="11"/>
  <c r="U55" i="11"/>
  <c r="T55" i="11"/>
  <c r="S55" i="11"/>
  <c r="Q55" i="11"/>
  <c r="P55" i="11"/>
  <c r="O55" i="11"/>
  <c r="N55" i="11"/>
  <c r="M55" i="11"/>
  <c r="L55" i="11"/>
  <c r="K55" i="11"/>
  <c r="J55" i="11"/>
  <c r="I55" i="11"/>
  <c r="F55" i="11"/>
  <c r="E55" i="11"/>
  <c r="D55" i="11"/>
  <c r="A55" i="11"/>
  <c r="C55" i="11" s="1"/>
  <c r="A55" i="13" s="1"/>
  <c r="X54" i="11"/>
  <c r="W54" i="11"/>
  <c r="V54" i="11"/>
  <c r="U54" i="11"/>
  <c r="T54" i="11"/>
  <c r="S54" i="11"/>
  <c r="Q54" i="11"/>
  <c r="P54" i="11"/>
  <c r="O54" i="11"/>
  <c r="N54" i="11"/>
  <c r="M54" i="11"/>
  <c r="L54" i="11"/>
  <c r="K54" i="11"/>
  <c r="J54" i="11"/>
  <c r="I54" i="11"/>
  <c r="F54" i="11"/>
  <c r="E54" i="11"/>
  <c r="D54" i="11"/>
  <c r="A54" i="11"/>
  <c r="C54" i="11" s="1"/>
  <c r="A54" i="13" s="1"/>
  <c r="X53" i="11"/>
  <c r="W53" i="11"/>
  <c r="V53" i="11"/>
  <c r="U53" i="11"/>
  <c r="T53" i="11"/>
  <c r="S53" i="11"/>
  <c r="Q53" i="11"/>
  <c r="P53" i="11"/>
  <c r="O53" i="11"/>
  <c r="N53" i="11"/>
  <c r="M53" i="11"/>
  <c r="L53" i="11"/>
  <c r="K53" i="11"/>
  <c r="J53" i="11"/>
  <c r="I53" i="11"/>
  <c r="F53" i="11"/>
  <c r="E53" i="11"/>
  <c r="D53" i="11"/>
  <c r="A53" i="11"/>
  <c r="C53" i="11" s="1"/>
  <c r="A53" i="13" s="1"/>
  <c r="X52" i="11"/>
  <c r="W52" i="11"/>
  <c r="V52" i="11"/>
  <c r="U52" i="11"/>
  <c r="T52" i="11"/>
  <c r="S52" i="11"/>
  <c r="Q52" i="11"/>
  <c r="P52" i="11"/>
  <c r="O52" i="11"/>
  <c r="N52" i="11"/>
  <c r="M52" i="11"/>
  <c r="L52" i="11"/>
  <c r="K52" i="11"/>
  <c r="J52" i="11"/>
  <c r="I52" i="11"/>
  <c r="F52" i="11"/>
  <c r="E52" i="11"/>
  <c r="D52" i="11"/>
  <c r="A52" i="11"/>
  <c r="C52" i="11" s="1"/>
  <c r="A52" i="13" s="1"/>
  <c r="X51" i="11"/>
  <c r="W51" i="11"/>
  <c r="V51" i="11"/>
  <c r="U51" i="11"/>
  <c r="T51" i="11"/>
  <c r="S51" i="11"/>
  <c r="Q51" i="11"/>
  <c r="P51" i="11"/>
  <c r="O51" i="11"/>
  <c r="N51" i="11"/>
  <c r="M51" i="11"/>
  <c r="L51" i="11"/>
  <c r="K51" i="11"/>
  <c r="J51" i="11"/>
  <c r="I51" i="11"/>
  <c r="F51" i="11"/>
  <c r="E51" i="11"/>
  <c r="D51" i="11"/>
  <c r="A51" i="11"/>
  <c r="C51" i="11" s="1"/>
  <c r="A51" i="13" s="1"/>
  <c r="X50" i="11"/>
  <c r="W50" i="11"/>
  <c r="V50" i="11"/>
  <c r="U50" i="11"/>
  <c r="T50" i="11"/>
  <c r="S50" i="11"/>
  <c r="Q50" i="11"/>
  <c r="P50" i="11"/>
  <c r="O50" i="11"/>
  <c r="N50" i="11"/>
  <c r="M50" i="11"/>
  <c r="L50" i="11"/>
  <c r="K50" i="11"/>
  <c r="J50" i="11"/>
  <c r="I50" i="11"/>
  <c r="F50" i="11"/>
  <c r="E50" i="11"/>
  <c r="D50" i="11"/>
  <c r="A50" i="11"/>
  <c r="C50" i="11" s="1"/>
  <c r="A50" i="13" s="1"/>
  <c r="X49" i="11"/>
  <c r="W49" i="11"/>
  <c r="V49" i="11"/>
  <c r="U49" i="11"/>
  <c r="T49" i="11"/>
  <c r="S49" i="11"/>
  <c r="Q49" i="11"/>
  <c r="P49" i="11"/>
  <c r="O49" i="11"/>
  <c r="N49" i="11"/>
  <c r="M49" i="11"/>
  <c r="L49" i="11"/>
  <c r="K49" i="11"/>
  <c r="J49" i="11"/>
  <c r="I49" i="11"/>
  <c r="F49" i="11"/>
  <c r="E49" i="11"/>
  <c r="D49" i="11"/>
  <c r="A49" i="11"/>
  <c r="C49" i="11" s="1"/>
  <c r="A49" i="13" s="1"/>
  <c r="X48" i="11"/>
  <c r="W48" i="11"/>
  <c r="V48" i="11"/>
  <c r="U48" i="11"/>
  <c r="T48" i="11"/>
  <c r="S48" i="11"/>
  <c r="Q48" i="11"/>
  <c r="P48" i="11"/>
  <c r="O48" i="11"/>
  <c r="N48" i="11"/>
  <c r="M48" i="11"/>
  <c r="L48" i="11"/>
  <c r="K48" i="11"/>
  <c r="J48" i="11"/>
  <c r="I48" i="11"/>
  <c r="F48" i="11"/>
  <c r="E48" i="11"/>
  <c r="D48" i="11"/>
  <c r="A48" i="11"/>
  <c r="C48" i="11" s="1"/>
  <c r="A48" i="13" s="1"/>
  <c r="X47" i="11"/>
  <c r="W47" i="11"/>
  <c r="V47" i="11"/>
  <c r="U47" i="11"/>
  <c r="T47" i="11"/>
  <c r="S47" i="11"/>
  <c r="Q47" i="11"/>
  <c r="P47" i="11"/>
  <c r="O47" i="11"/>
  <c r="N47" i="11"/>
  <c r="M47" i="11"/>
  <c r="L47" i="11"/>
  <c r="K47" i="11"/>
  <c r="J47" i="11"/>
  <c r="I47" i="11"/>
  <c r="F47" i="11"/>
  <c r="E47" i="11"/>
  <c r="D47" i="11"/>
  <c r="A47" i="11"/>
  <c r="C47" i="11" s="1"/>
  <c r="A47" i="13" s="1"/>
  <c r="X46" i="11"/>
  <c r="W46" i="11"/>
  <c r="V46" i="11"/>
  <c r="U46" i="11"/>
  <c r="T46" i="11"/>
  <c r="S46" i="11"/>
  <c r="Q46" i="11"/>
  <c r="P46" i="11"/>
  <c r="O46" i="11"/>
  <c r="N46" i="11"/>
  <c r="M46" i="11"/>
  <c r="L46" i="11"/>
  <c r="K46" i="11"/>
  <c r="J46" i="11"/>
  <c r="I46" i="11"/>
  <c r="F46" i="11"/>
  <c r="E46" i="11"/>
  <c r="D46" i="11"/>
  <c r="A46" i="11"/>
  <c r="C46" i="11" s="1"/>
  <c r="A46" i="13" s="1"/>
  <c r="X45" i="11"/>
  <c r="W45" i="11"/>
  <c r="V45" i="11"/>
  <c r="U45" i="11"/>
  <c r="T45" i="11"/>
  <c r="S45" i="11"/>
  <c r="Q45" i="11"/>
  <c r="P45" i="11"/>
  <c r="O45" i="11"/>
  <c r="N45" i="11"/>
  <c r="M45" i="11"/>
  <c r="L45" i="11"/>
  <c r="K45" i="11"/>
  <c r="J45" i="11"/>
  <c r="I45" i="11"/>
  <c r="F45" i="11"/>
  <c r="E45" i="11"/>
  <c r="D45" i="11"/>
  <c r="A45" i="11"/>
  <c r="C45" i="11" s="1"/>
  <c r="A45" i="13" s="1"/>
  <c r="X44" i="11"/>
  <c r="W44" i="11"/>
  <c r="V44" i="11"/>
  <c r="U44" i="11"/>
  <c r="T44" i="11"/>
  <c r="S44" i="11"/>
  <c r="Q44" i="11"/>
  <c r="P44" i="11"/>
  <c r="O44" i="11"/>
  <c r="N44" i="11"/>
  <c r="M44" i="11"/>
  <c r="L44" i="11"/>
  <c r="K44" i="11"/>
  <c r="J44" i="11"/>
  <c r="I44" i="11"/>
  <c r="F44" i="11"/>
  <c r="E44" i="11"/>
  <c r="D44" i="11"/>
  <c r="A44" i="11"/>
  <c r="C44" i="11" s="1"/>
  <c r="A44" i="13" s="1"/>
  <c r="X43" i="11"/>
  <c r="W43" i="11"/>
  <c r="V43" i="11"/>
  <c r="U43" i="11"/>
  <c r="T43" i="11"/>
  <c r="S43" i="11"/>
  <c r="Q43" i="11"/>
  <c r="P43" i="11"/>
  <c r="O43" i="11"/>
  <c r="N43" i="11"/>
  <c r="M43" i="11"/>
  <c r="L43" i="11"/>
  <c r="K43" i="11"/>
  <c r="J43" i="11"/>
  <c r="I43" i="11"/>
  <c r="F43" i="11"/>
  <c r="E43" i="11"/>
  <c r="D43" i="11"/>
  <c r="A43" i="11"/>
  <c r="C43" i="11" s="1"/>
  <c r="A43" i="13" s="1"/>
  <c r="X42" i="11"/>
  <c r="W42" i="11"/>
  <c r="V42" i="11"/>
  <c r="U42" i="11"/>
  <c r="T42" i="11"/>
  <c r="S42" i="11"/>
  <c r="Q42" i="11"/>
  <c r="P42" i="11"/>
  <c r="O42" i="11"/>
  <c r="N42" i="11"/>
  <c r="M42" i="11"/>
  <c r="L42" i="11"/>
  <c r="K42" i="11"/>
  <c r="J42" i="11"/>
  <c r="I42" i="11"/>
  <c r="F42" i="11"/>
  <c r="E42" i="11"/>
  <c r="D42" i="11"/>
  <c r="A42" i="11"/>
  <c r="C42" i="11" s="1"/>
  <c r="A42" i="13" s="1"/>
  <c r="X41" i="11"/>
  <c r="W41" i="11"/>
  <c r="V41" i="11"/>
  <c r="U41" i="11"/>
  <c r="T41" i="11"/>
  <c r="S41" i="11"/>
  <c r="Q41" i="11"/>
  <c r="P41" i="11"/>
  <c r="O41" i="11"/>
  <c r="N41" i="11"/>
  <c r="M41" i="11"/>
  <c r="L41" i="11"/>
  <c r="K41" i="11"/>
  <c r="J41" i="11"/>
  <c r="I41" i="11"/>
  <c r="F41" i="11"/>
  <c r="E41" i="11"/>
  <c r="D41" i="11"/>
  <c r="A41" i="11"/>
  <c r="C41" i="11" s="1"/>
  <c r="A41" i="13" s="1"/>
  <c r="X40" i="11"/>
  <c r="W40" i="11"/>
  <c r="V40" i="11"/>
  <c r="U40" i="11"/>
  <c r="T40" i="11"/>
  <c r="S40" i="11"/>
  <c r="Q40" i="11"/>
  <c r="P40" i="11"/>
  <c r="O40" i="11"/>
  <c r="N40" i="11"/>
  <c r="M40" i="11"/>
  <c r="L40" i="11"/>
  <c r="K40" i="11"/>
  <c r="J40" i="11"/>
  <c r="I40" i="11"/>
  <c r="F40" i="11"/>
  <c r="E40" i="11"/>
  <c r="D40" i="11"/>
  <c r="A40" i="11"/>
  <c r="C40" i="11" s="1"/>
  <c r="A40" i="13" s="1"/>
  <c r="X39" i="11"/>
  <c r="W39" i="11"/>
  <c r="V39" i="11"/>
  <c r="U39" i="11"/>
  <c r="T39" i="11"/>
  <c r="S39" i="11"/>
  <c r="Q39" i="11"/>
  <c r="P39" i="11"/>
  <c r="O39" i="11"/>
  <c r="N39" i="11"/>
  <c r="M39" i="11"/>
  <c r="L39" i="11"/>
  <c r="K39" i="11"/>
  <c r="J39" i="11"/>
  <c r="I39" i="11"/>
  <c r="F39" i="11"/>
  <c r="E39" i="11"/>
  <c r="D39" i="11"/>
  <c r="A39" i="11"/>
  <c r="C39" i="11" s="1"/>
  <c r="A39" i="13" s="1"/>
  <c r="X38" i="11"/>
  <c r="W38" i="11"/>
  <c r="V38" i="11"/>
  <c r="U38" i="11"/>
  <c r="T38" i="11"/>
  <c r="S38" i="11"/>
  <c r="Q38" i="11"/>
  <c r="P38" i="11"/>
  <c r="O38" i="11"/>
  <c r="N38" i="11"/>
  <c r="M38" i="11"/>
  <c r="L38" i="11"/>
  <c r="K38" i="11"/>
  <c r="J38" i="11"/>
  <c r="I38" i="11"/>
  <c r="F38" i="11"/>
  <c r="E38" i="11"/>
  <c r="D38" i="11"/>
  <c r="A38" i="11"/>
  <c r="C38" i="11" s="1"/>
  <c r="A38" i="13" s="1"/>
  <c r="X37" i="11"/>
  <c r="W37" i="11"/>
  <c r="V37" i="11"/>
  <c r="U37" i="11"/>
  <c r="T37" i="11"/>
  <c r="S37" i="11"/>
  <c r="Q37" i="11"/>
  <c r="P37" i="11"/>
  <c r="O37" i="11"/>
  <c r="N37" i="11"/>
  <c r="M37" i="11"/>
  <c r="L37" i="11"/>
  <c r="K37" i="11"/>
  <c r="J37" i="11"/>
  <c r="I37" i="11"/>
  <c r="F37" i="11"/>
  <c r="E37" i="11"/>
  <c r="D37" i="11"/>
  <c r="A37" i="11"/>
  <c r="C37" i="11" s="1"/>
  <c r="A37" i="13" s="1"/>
  <c r="X36" i="11"/>
  <c r="W36" i="11"/>
  <c r="V36" i="11"/>
  <c r="U36" i="11"/>
  <c r="T36" i="11"/>
  <c r="S36" i="11"/>
  <c r="Q36" i="11"/>
  <c r="P36" i="11"/>
  <c r="O36" i="11"/>
  <c r="N36" i="11"/>
  <c r="M36" i="11"/>
  <c r="L36" i="11"/>
  <c r="K36" i="11"/>
  <c r="J36" i="11"/>
  <c r="I36" i="11"/>
  <c r="F36" i="11"/>
  <c r="E36" i="11"/>
  <c r="D36" i="11"/>
  <c r="A36" i="11"/>
  <c r="C36" i="11" s="1"/>
  <c r="A36" i="13" s="1"/>
  <c r="X35" i="11"/>
  <c r="W35" i="11"/>
  <c r="V35" i="11"/>
  <c r="U35" i="11"/>
  <c r="T35" i="11"/>
  <c r="S35" i="11"/>
  <c r="Q35" i="11"/>
  <c r="P35" i="11"/>
  <c r="O35" i="11"/>
  <c r="N35" i="11"/>
  <c r="M35" i="11"/>
  <c r="L35" i="11"/>
  <c r="K35" i="11"/>
  <c r="J35" i="11"/>
  <c r="I35" i="11"/>
  <c r="F35" i="11"/>
  <c r="E35" i="11"/>
  <c r="D35" i="11"/>
  <c r="A35" i="11"/>
  <c r="C35" i="11" s="1"/>
  <c r="A35" i="13" s="1"/>
  <c r="X34" i="11"/>
  <c r="W34" i="11"/>
  <c r="V34" i="11"/>
  <c r="U34" i="11"/>
  <c r="T34" i="11"/>
  <c r="S34" i="11"/>
  <c r="Q34" i="11"/>
  <c r="P34" i="11"/>
  <c r="O34" i="11"/>
  <c r="N34" i="11"/>
  <c r="M34" i="11"/>
  <c r="L34" i="11"/>
  <c r="K34" i="11"/>
  <c r="J34" i="11"/>
  <c r="I34" i="11"/>
  <c r="F34" i="11"/>
  <c r="E34" i="11"/>
  <c r="D34" i="11"/>
  <c r="A34" i="11"/>
  <c r="C34" i="11" s="1"/>
  <c r="A34" i="13" s="1"/>
  <c r="X33" i="11"/>
  <c r="W33" i="11"/>
  <c r="V33" i="11"/>
  <c r="U33" i="11"/>
  <c r="T33" i="11"/>
  <c r="S33" i="11"/>
  <c r="Q33" i="11"/>
  <c r="P33" i="11"/>
  <c r="O33" i="11"/>
  <c r="N33" i="11"/>
  <c r="M33" i="11"/>
  <c r="L33" i="11"/>
  <c r="K33" i="11"/>
  <c r="J33" i="11"/>
  <c r="I33" i="11"/>
  <c r="F33" i="11"/>
  <c r="E33" i="11"/>
  <c r="D33" i="11"/>
  <c r="A33" i="11"/>
  <c r="C33" i="11" s="1"/>
  <c r="A33" i="13" s="1"/>
  <c r="X32" i="11"/>
  <c r="W32" i="11"/>
  <c r="V32" i="11"/>
  <c r="U32" i="11"/>
  <c r="T32" i="11"/>
  <c r="S32" i="11"/>
  <c r="Q32" i="11"/>
  <c r="P32" i="11"/>
  <c r="O32" i="11"/>
  <c r="N32" i="11"/>
  <c r="M32" i="11"/>
  <c r="L32" i="11"/>
  <c r="K32" i="11"/>
  <c r="J32" i="11"/>
  <c r="I32" i="11"/>
  <c r="F32" i="11"/>
  <c r="E32" i="11"/>
  <c r="D32" i="11"/>
  <c r="A32" i="11"/>
  <c r="C32" i="11" s="1"/>
  <c r="A32" i="13" s="1"/>
  <c r="X31" i="11"/>
  <c r="W31" i="11"/>
  <c r="V31" i="11"/>
  <c r="U31" i="11"/>
  <c r="T31" i="11"/>
  <c r="S31" i="11"/>
  <c r="Q31" i="11"/>
  <c r="P31" i="11"/>
  <c r="O31" i="11"/>
  <c r="N31" i="11"/>
  <c r="M31" i="11"/>
  <c r="L31" i="11"/>
  <c r="K31" i="11"/>
  <c r="J31" i="11"/>
  <c r="I31" i="11"/>
  <c r="F31" i="11"/>
  <c r="E31" i="11"/>
  <c r="D31" i="11"/>
  <c r="A31" i="11"/>
  <c r="C31" i="11" s="1"/>
  <c r="A31" i="13" s="1"/>
  <c r="X30" i="11"/>
  <c r="W30" i="11"/>
  <c r="V30" i="11"/>
  <c r="U30" i="11"/>
  <c r="T30" i="11"/>
  <c r="S30" i="11"/>
  <c r="Q30" i="11"/>
  <c r="P30" i="11"/>
  <c r="O30" i="11"/>
  <c r="N30" i="11"/>
  <c r="M30" i="11"/>
  <c r="L30" i="11"/>
  <c r="K30" i="11"/>
  <c r="J30" i="11"/>
  <c r="I30" i="11"/>
  <c r="F30" i="11"/>
  <c r="E30" i="11"/>
  <c r="D30" i="11"/>
  <c r="A30" i="11"/>
  <c r="C30" i="11" s="1"/>
  <c r="A30" i="13" s="1"/>
  <c r="X29" i="11"/>
  <c r="W29" i="11"/>
  <c r="V29" i="11"/>
  <c r="U29" i="11"/>
  <c r="T29" i="11"/>
  <c r="S29" i="11"/>
  <c r="Q29" i="11"/>
  <c r="P29" i="11"/>
  <c r="O29" i="11"/>
  <c r="N29" i="11"/>
  <c r="M29" i="11"/>
  <c r="L29" i="11"/>
  <c r="K29" i="11"/>
  <c r="J29" i="11"/>
  <c r="I29" i="11"/>
  <c r="F29" i="11"/>
  <c r="E29" i="11"/>
  <c r="D29" i="11"/>
  <c r="A29" i="11"/>
  <c r="C29" i="11" s="1"/>
  <c r="A29" i="13" s="1"/>
  <c r="X28" i="11"/>
  <c r="W28" i="11"/>
  <c r="V28" i="11"/>
  <c r="U28" i="11"/>
  <c r="T28" i="11"/>
  <c r="S28" i="11"/>
  <c r="Q28" i="11"/>
  <c r="P28" i="11"/>
  <c r="O28" i="11"/>
  <c r="N28" i="11"/>
  <c r="M28" i="11"/>
  <c r="L28" i="11"/>
  <c r="K28" i="11"/>
  <c r="J28" i="11"/>
  <c r="I28" i="11"/>
  <c r="F28" i="11"/>
  <c r="E28" i="11"/>
  <c r="D28" i="11"/>
  <c r="A28" i="11"/>
  <c r="C28" i="11" s="1"/>
  <c r="A28" i="13" s="1"/>
  <c r="X27" i="11"/>
  <c r="W27" i="11"/>
  <c r="V27" i="11"/>
  <c r="U27" i="11"/>
  <c r="T27" i="11"/>
  <c r="S27" i="11"/>
  <c r="Q27" i="11"/>
  <c r="P27" i="11"/>
  <c r="O27" i="11"/>
  <c r="N27" i="11"/>
  <c r="M27" i="11"/>
  <c r="L27" i="11"/>
  <c r="K27" i="11"/>
  <c r="J27" i="11"/>
  <c r="I27" i="11"/>
  <c r="F27" i="11"/>
  <c r="E27" i="11"/>
  <c r="D27" i="11"/>
  <c r="A27" i="11"/>
  <c r="C27" i="11" s="1"/>
  <c r="A27" i="13" s="1"/>
  <c r="X26" i="11"/>
  <c r="W26" i="11"/>
  <c r="V26" i="11"/>
  <c r="U26" i="11"/>
  <c r="T26" i="11"/>
  <c r="S26" i="11"/>
  <c r="Q26" i="11"/>
  <c r="P26" i="11"/>
  <c r="O26" i="11"/>
  <c r="N26" i="11"/>
  <c r="M26" i="11"/>
  <c r="L26" i="11"/>
  <c r="K26" i="11"/>
  <c r="J26" i="11"/>
  <c r="I26" i="11"/>
  <c r="F26" i="11"/>
  <c r="E26" i="11"/>
  <c r="D26" i="11"/>
  <c r="A26" i="11"/>
  <c r="C26" i="11" s="1"/>
  <c r="A26" i="13" s="1"/>
  <c r="X25" i="11"/>
  <c r="W25" i="11"/>
  <c r="V25" i="11"/>
  <c r="U25" i="11"/>
  <c r="T25" i="11"/>
  <c r="S25" i="11"/>
  <c r="Q25" i="11"/>
  <c r="P25" i="11"/>
  <c r="O25" i="11"/>
  <c r="N25" i="11"/>
  <c r="M25" i="11"/>
  <c r="L25" i="11"/>
  <c r="K25" i="11"/>
  <c r="J25" i="11"/>
  <c r="I25" i="11"/>
  <c r="F25" i="11"/>
  <c r="E25" i="11"/>
  <c r="D25" i="11"/>
  <c r="A25" i="11"/>
  <c r="C25" i="11" s="1"/>
  <c r="A25" i="13" s="1"/>
  <c r="X24" i="11"/>
  <c r="W24" i="11"/>
  <c r="V24" i="11"/>
  <c r="U24" i="11"/>
  <c r="T24" i="11"/>
  <c r="S24" i="11"/>
  <c r="Q24" i="11"/>
  <c r="P24" i="11"/>
  <c r="O24" i="11"/>
  <c r="N24" i="11"/>
  <c r="M24" i="11"/>
  <c r="L24" i="11"/>
  <c r="K24" i="11"/>
  <c r="J24" i="11"/>
  <c r="I24" i="11"/>
  <c r="F24" i="11"/>
  <c r="E24" i="11"/>
  <c r="D24" i="11"/>
  <c r="A24" i="11"/>
  <c r="C24" i="11" s="1"/>
  <c r="A24" i="13" s="1"/>
  <c r="X23" i="11"/>
  <c r="W23" i="11"/>
  <c r="V23" i="11"/>
  <c r="U23" i="11"/>
  <c r="T23" i="11"/>
  <c r="S23" i="11"/>
  <c r="Q23" i="11"/>
  <c r="P23" i="11"/>
  <c r="O23" i="11"/>
  <c r="N23" i="11"/>
  <c r="M23" i="11"/>
  <c r="L23" i="11"/>
  <c r="K23" i="11"/>
  <c r="J23" i="11"/>
  <c r="I23" i="11"/>
  <c r="F23" i="11"/>
  <c r="E23" i="11"/>
  <c r="D23" i="11"/>
  <c r="A23" i="11"/>
  <c r="C23" i="11" s="1"/>
  <c r="A23" i="13" s="1"/>
  <c r="X22" i="11"/>
  <c r="W22" i="11"/>
  <c r="V22" i="11"/>
  <c r="U22" i="11"/>
  <c r="T22" i="11"/>
  <c r="S22" i="11"/>
  <c r="Q22" i="11"/>
  <c r="P22" i="11"/>
  <c r="O22" i="11"/>
  <c r="N22" i="11"/>
  <c r="M22" i="11"/>
  <c r="L22" i="11"/>
  <c r="K22" i="11"/>
  <c r="J22" i="11"/>
  <c r="I22" i="11"/>
  <c r="F22" i="11"/>
  <c r="E22" i="11"/>
  <c r="D22" i="11"/>
  <c r="A22" i="11"/>
  <c r="C22" i="11" s="1"/>
  <c r="A22" i="13" s="1"/>
  <c r="X21" i="11"/>
  <c r="W21" i="11"/>
  <c r="V21" i="11"/>
  <c r="U21" i="11"/>
  <c r="T21" i="11"/>
  <c r="S21" i="11"/>
  <c r="Q21" i="11"/>
  <c r="P21" i="11"/>
  <c r="O21" i="11"/>
  <c r="N21" i="11"/>
  <c r="M21" i="11"/>
  <c r="L21" i="11"/>
  <c r="K21" i="11"/>
  <c r="J21" i="11"/>
  <c r="I21" i="11"/>
  <c r="F21" i="11"/>
  <c r="E21" i="11"/>
  <c r="D21" i="11"/>
  <c r="A21" i="11"/>
  <c r="C21" i="11" s="1"/>
  <c r="A21" i="13" s="1"/>
  <c r="X20" i="11"/>
  <c r="W20" i="11"/>
  <c r="V20" i="11"/>
  <c r="U20" i="11"/>
  <c r="T20" i="11"/>
  <c r="S20" i="11"/>
  <c r="Q20" i="11"/>
  <c r="P20" i="11"/>
  <c r="O20" i="11"/>
  <c r="N20" i="11"/>
  <c r="M20" i="11"/>
  <c r="L20" i="11"/>
  <c r="K20" i="11"/>
  <c r="J20" i="11"/>
  <c r="I20" i="11"/>
  <c r="F20" i="11"/>
  <c r="E20" i="11"/>
  <c r="D20" i="11"/>
  <c r="A20" i="11"/>
  <c r="C20" i="11" s="1"/>
  <c r="A20" i="13" s="1"/>
  <c r="X19" i="11"/>
  <c r="W19" i="11"/>
  <c r="V19" i="11"/>
  <c r="U19" i="11"/>
  <c r="T19" i="11"/>
  <c r="S19" i="11"/>
  <c r="Q19" i="11"/>
  <c r="P19" i="11"/>
  <c r="O19" i="11"/>
  <c r="N19" i="11"/>
  <c r="M19" i="11"/>
  <c r="L19" i="11"/>
  <c r="K19" i="11"/>
  <c r="J19" i="11"/>
  <c r="I19" i="11"/>
  <c r="F19" i="11"/>
  <c r="E19" i="11"/>
  <c r="D19" i="11"/>
  <c r="A19" i="11"/>
  <c r="C19" i="11" s="1"/>
  <c r="A19" i="13" s="1"/>
  <c r="X18" i="11"/>
  <c r="W18" i="11"/>
  <c r="V18" i="11"/>
  <c r="U18" i="11"/>
  <c r="T18" i="11"/>
  <c r="S18" i="11"/>
  <c r="Q18" i="11"/>
  <c r="P18" i="11"/>
  <c r="O18" i="11"/>
  <c r="N18" i="11"/>
  <c r="M18" i="11"/>
  <c r="L18" i="11"/>
  <c r="K18" i="11"/>
  <c r="J18" i="11"/>
  <c r="I18" i="11"/>
  <c r="F18" i="11"/>
  <c r="E18" i="11"/>
  <c r="D18" i="11"/>
  <c r="A18" i="11"/>
  <c r="C18" i="11" s="1"/>
  <c r="A18" i="13" s="1"/>
  <c r="X17" i="11"/>
  <c r="W17" i="11"/>
  <c r="V17" i="11"/>
  <c r="U17" i="11"/>
  <c r="T17" i="11"/>
  <c r="S17" i="11"/>
  <c r="Q17" i="11"/>
  <c r="P17" i="11"/>
  <c r="O17" i="11"/>
  <c r="N17" i="11"/>
  <c r="M17" i="11"/>
  <c r="L17" i="11"/>
  <c r="K17" i="11"/>
  <c r="J17" i="11"/>
  <c r="I17" i="11"/>
  <c r="F17" i="11"/>
  <c r="E17" i="11"/>
  <c r="D17" i="11"/>
  <c r="A17" i="11"/>
  <c r="C17" i="11" s="1"/>
  <c r="A17" i="13" s="1"/>
  <c r="X16" i="11"/>
  <c r="W16" i="11"/>
  <c r="V16" i="11"/>
  <c r="U16" i="11"/>
  <c r="T16" i="11"/>
  <c r="S16" i="11"/>
  <c r="Q16" i="11"/>
  <c r="P16" i="11"/>
  <c r="O16" i="11"/>
  <c r="N16" i="11"/>
  <c r="M16" i="11"/>
  <c r="L16" i="11"/>
  <c r="K16" i="11"/>
  <c r="J16" i="11"/>
  <c r="I16" i="11"/>
  <c r="F16" i="11"/>
  <c r="E16" i="11"/>
  <c r="D16" i="11"/>
  <c r="A16" i="11"/>
  <c r="C16" i="11" s="1"/>
  <c r="A16" i="13" s="1"/>
  <c r="X15" i="11"/>
  <c r="W15" i="11"/>
  <c r="V15" i="11"/>
  <c r="U15" i="11"/>
  <c r="T15" i="11"/>
  <c r="S15" i="11"/>
  <c r="Q15" i="11"/>
  <c r="P15" i="11"/>
  <c r="O15" i="11"/>
  <c r="N15" i="11"/>
  <c r="M15" i="11"/>
  <c r="L15" i="11"/>
  <c r="K15" i="11"/>
  <c r="J15" i="11"/>
  <c r="I15" i="11"/>
  <c r="F15" i="11"/>
  <c r="E15" i="11"/>
  <c r="D15" i="11"/>
  <c r="A15" i="11"/>
  <c r="C15" i="11" s="1"/>
  <c r="A15" i="13" s="1"/>
  <c r="X14" i="11"/>
  <c r="W14" i="11"/>
  <c r="V14" i="11"/>
  <c r="U14" i="11"/>
  <c r="T14" i="11"/>
  <c r="S14" i="11"/>
  <c r="Q14" i="11"/>
  <c r="P14" i="11"/>
  <c r="O14" i="11"/>
  <c r="N14" i="11"/>
  <c r="M14" i="11"/>
  <c r="L14" i="11"/>
  <c r="K14" i="11"/>
  <c r="J14" i="11"/>
  <c r="I14" i="11"/>
  <c r="F14" i="11"/>
  <c r="E14" i="11"/>
  <c r="D14" i="11"/>
  <c r="A14" i="11"/>
  <c r="C14" i="11" s="1"/>
  <c r="A14" i="13" s="1"/>
  <c r="X13" i="11"/>
  <c r="W13" i="11"/>
  <c r="V13" i="11"/>
  <c r="U13" i="11"/>
  <c r="T13" i="11"/>
  <c r="S13" i="11"/>
  <c r="Q13" i="11"/>
  <c r="P13" i="11"/>
  <c r="O13" i="11"/>
  <c r="N13" i="11"/>
  <c r="M13" i="11"/>
  <c r="L13" i="11"/>
  <c r="K13" i="11"/>
  <c r="J13" i="11"/>
  <c r="I13" i="11"/>
  <c r="F13" i="11"/>
  <c r="E13" i="11"/>
  <c r="D13" i="11"/>
  <c r="A13" i="11"/>
  <c r="C13" i="11" s="1"/>
  <c r="A13" i="13" s="1"/>
  <c r="X12" i="11"/>
  <c r="W12" i="11"/>
  <c r="V12" i="11"/>
  <c r="U12" i="11"/>
  <c r="T12" i="11"/>
  <c r="S12" i="11"/>
  <c r="Q12" i="11"/>
  <c r="P12" i="11"/>
  <c r="O12" i="11"/>
  <c r="N12" i="11"/>
  <c r="M12" i="11"/>
  <c r="L12" i="11"/>
  <c r="K12" i="11"/>
  <c r="J12" i="11"/>
  <c r="I12" i="11"/>
  <c r="F12" i="11"/>
  <c r="E12" i="11"/>
  <c r="D12" i="11"/>
  <c r="A12" i="11"/>
  <c r="C12" i="11" s="1"/>
  <c r="A12" i="13" s="1"/>
  <c r="X11" i="11"/>
  <c r="W11" i="11"/>
  <c r="V11" i="11"/>
  <c r="U11" i="11"/>
  <c r="T11" i="11"/>
  <c r="S11" i="11"/>
  <c r="Q11" i="11"/>
  <c r="P11" i="11"/>
  <c r="O11" i="11"/>
  <c r="N11" i="11"/>
  <c r="M11" i="11"/>
  <c r="L11" i="11"/>
  <c r="K11" i="11"/>
  <c r="J11" i="11"/>
  <c r="I11" i="11"/>
  <c r="F11" i="11"/>
  <c r="E11" i="11"/>
  <c r="D11" i="11"/>
  <c r="A11" i="11"/>
  <c r="C11" i="11" s="1"/>
  <c r="A11" i="13" s="1"/>
  <c r="X10" i="11"/>
  <c r="W10" i="11"/>
  <c r="V10" i="11"/>
  <c r="U10" i="11"/>
  <c r="T10" i="11"/>
  <c r="S10" i="11"/>
  <c r="Q10" i="11"/>
  <c r="P10" i="11"/>
  <c r="O10" i="11"/>
  <c r="N10" i="11"/>
  <c r="M10" i="11"/>
  <c r="L10" i="11"/>
  <c r="K10" i="11"/>
  <c r="J10" i="11"/>
  <c r="I10" i="11"/>
  <c r="F10" i="11"/>
  <c r="E10" i="11"/>
  <c r="D10" i="11"/>
  <c r="A10" i="11"/>
  <c r="C10" i="11" s="1"/>
  <c r="A10" i="13" s="1"/>
  <c r="X9" i="11"/>
  <c r="W9" i="11"/>
  <c r="V9" i="11"/>
  <c r="U9" i="11"/>
  <c r="T9" i="11"/>
  <c r="S9" i="11"/>
  <c r="Q9" i="11"/>
  <c r="P9" i="11"/>
  <c r="O9" i="11"/>
  <c r="N9" i="11"/>
  <c r="M9" i="11"/>
  <c r="L9" i="11"/>
  <c r="K9" i="11"/>
  <c r="J9" i="11"/>
  <c r="I9" i="11"/>
  <c r="F9" i="11"/>
  <c r="E9" i="11"/>
  <c r="D9" i="11"/>
  <c r="A9" i="11"/>
  <c r="C9" i="11" s="1"/>
  <c r="A9" i="13" s="1"/>
  <c r="X8" i="11"/>
  <c r="W8" i="11"/>
  <c r="V8" i="11"/>
  <c r="U8" i="11"/>
  <c r="T8" i="11"/>
  <c r="S8" i="11"/>
  <c r="Q8" i="11"/>
  <c r="P8" i="11"/>
  <c r="O8" i="11"/>
  <c r="N8" i="11"/>
  <c r="M8" i="11"/>
  <c r="L8" i="11"/>
  <c r="K8" i="11"/>
  <c r="J8" i="11"/>
  <c r="I8" i="11"/>
  <c r="F8" i="11"/>
  <c r="E8" i="11"/>
  <c r="D8" i="11"/>
  <c r="A8" i="11"/>
  <c r="C8" i="11" s="1"/>
  <c r="A8" i="13" s="1"/>
  <c r="X7" i="11"/>
  <c r="W7" i="11"/>
  <c r="V7" i="11"/>
  <c r="U7" i="11"/>
  <c r="T7" i="11"/>
  <c r="S7" i="11"/>
  <c r="Q7" i="11"/>
  <c r="P7" i="11"/>
  <c r="O7" i="11"/>
  <c r="N7" i="11"/>
  <c r="M7" i="11"/>
  <c r="L7" i="11"/>
  <c r="K7" i="11"/>
  <c r="J7" i="11"/>
  <c r="I7" i="11"/>
  <c r="F7" i="11"/>
  <c r="E7" i="11"/>
  <c r="D7" i="11"/>
  <c r="A7" i="11"/>
  <c r="C7" i="11" s="1"/>
  <c r="A7" i="13" s="1"/>
  <c r="X6" i="11"/>
  <c r="W6" i="11"/>
  <c r="V6" i="11"/>
  <c r="U6" i="11"/>
  <c r="T6" i="11"/>
  <c r="S6" i="11"/>
  <c r="Q6" i="11"/>
  <c r="P6" i="11"/>
  <c r="O6" i="11"/>
  <c r="N6" i="11"/>
  <c r="M6" i="11"/>
  <c r="L6" i="11"/>
  <c r="K6" i="11"/>
  <c r="J6" i="11"/>
  <c r="I6" i="11"/>
  <c r="F6" i="11"/>
  <c r="E6" i="11"/>
  <c r="D6" i="11"/>
  <c r="A6" i="11"/>
  <c r="C6" i="11" s="1"/>
  <c r="A6" i="13" s="1"/>
  <c r="X5" i="11"/>
  <c r="W5" i="11"/>
  <c r="V5" i="11"/>
  <c r="U5" i="11"/>
  <c r="T5" i="11"/>
  <c r="S5" i="11"/>
  <c r="Q5" i="11"/>
  <c r="P5" i="11"/>
  <c r="O5" i="11"/>
  <c r="N5" i="11"/>
  <c r="M5" i="11"/>
  <c r="L5" i="11"/>
  <c r="K5" i="11"/>
  <c r="J5" i="11"/>
  <c r="I5" i="11"/>
  <c r="F5" i="11"/>
  <c r="E5" i="11"/>
  <c r="D5" i="11"/>
  <c r="A5" i="11"/>
  <c r="C5" i="11" s="1"/>
  <c r="A5" i="13" s="1"/>
  <c r="X4" i="11"/>
  <c r="W4" i="11"/>
  <c r="V4" i="11"/>
  <c r="U4" i="11"/>
  <c r="T4" i="11"/>
  <c r="S4" i="11"/>
  <c r="Q4" i="11"/>
  <c r="P4" i="11"/>
  <c r="O4" i="11"/>
  <c r="N4" i="11"/>
  <c r="M4" i="11"/>
  <c r="L4" i="11"/>
  <c r="K4" i="11"/>
  <c r="J4" i="11"/>
  <c r="I4" i="11"/>
  <c r="F4" i="11"/>
  <c r="E4" i="11"/>
  <c r="D4" i="11"/>
  <c r="A4" i="11"/>
  <c r="C4" i="11" s="1"/>
  <c r="A4" i="13" s="1"/>
  <c r="X3" i="11"/>
  <c r="W3" i="11"/>
  <c r="V3" i="11"/>
  <c r="U3" i="11"/>
  <c r="T3" i="11"/>
  <c r="S3" i="11"/>
  <c r="Q3" i="11"/>
  <c r="P3" i="11"/>
  <c r="O3" i="11"/>
  <c r="N3" i="11"/>
  <c r="M3" i="11"/>
  <c r="L3" i="11"/>
  <c r="K3" i="11"/>
  <c r="J3" i="11"/>
  <c r="I3" i="11"/>
  <c r="F3" i="11"/>
  <c r="E3" i="11"/>
  <c r="D3" i="11"/>
  <c r="A3" i="11"/>
  <c r="C3" i="11" s="1"/>
  <c r="A3" i="13" s="1"/>
  <c r="X2" i="11"/>
  <c r="W2" i="11"/>
  <c r="V2" i="11"/>
  <c r="U2" i="11"/>
  <c r="T2" i="11"/>
  <c r="S2" i="11"/>
  <c r="Q2" i="11"/>
  <c r="P2" i="11"/>
  <c r="O2" i="11"/>
  <c r="N2" i="11"/>
  <c r="M2" i="11"/>
  <c r="L2" i="11"/>
  <c r="K2" i="11"/>
  <c r="J2" i="11"/>
  <c r="I2" i="11"/>
  <c r="F2" i="11"/>
  <c r="E2" i="11"/>
  <c r="D2" i="11"/>
  <c r="A2" i="11"/>
  <c r="C2" i="11" s="1"/>
  <c r="A2" i="13" s="1"/>
  <c r="H7" i="11" l="1"/>
  <c r="H13" i="11"/>
  <c r="H4" i="11"/>
  <c r="H6" i="11"/>
  <c r="H8" i="11"/>
  <c r="H10" i="11"/>
  <c r="H12" i="11"/>
  <c r="H14" i="11"/>
  <c r="H16" i="11"/>
  <c r="H18" i="11"/>
  <c r="H20" i="11"/>
  <c r="H22" i="11"/>
  <c r="H24" i="11"/>
  <c r="H26" i="11"/>
  <c r="H28" i="11"/>
  <c r="H30" i="11"/>
  <c r="H32" i="11"/>
  <c r="H34" i="11"/>
  <c r="H36" i="11"/>
  <c r="H38" i="11"/>
  <c r="H40" i="11"/>
  <c r="H42" i="11"/>
  <c r="H44" i="11"/>
  <c r="H46" i="11"/>
  <c r="H48" i="11"/>
  <c r="H50" i="11"/>
  <c r="H52" i="11"/>
  <c r="H54" i="11"/>
  <c r="H56" i="11"/>
  <c r="H58" i="11"/>
  <c r="H60" i="11"/>
  <c r="H62" i="11"/>
  <c r="H64" i="11"/>
  <c r="H66" i="11"/>
  <c r="H68" i="11"/>
  <c r="H70" i="11"/>
  <c r="H72" i="11"/>
  <c r="H74" i="11"/>
  <c r="H76" i="11"/>
  <c r="H78" i="11"/>
  <c r="H80" i="11"/>
  <c r="H82" i="11"/>
  <c r="H84" i="11"/>
  <c r="H86" i="11"/>
  <c r="H88" i="11"/>
  <c r="H90" i="11"/>
  <c r="H92" i="11"/>
  <c r="H94" i="11"/>
  <c r="H96" i="11"/>
  <c r="H98" i="11"/>
  <c r="H100" i="11"/>
  <c r="H102" i="11"/>
  <c r="H104" i="11"/>
  <c r="H106" i="11"/>
  <c r="H108" i="11"/>
  <c r="H110" i="11"/>
  <c r="H112" i="11"/>
  <c r="H114" i="11"/>
  <c r="H116" i="11"/>
  <c r="H118" i="11"/>
  <c r="H120" i="11"/>
  <c r="H122" i="11"/>
  <c r="H124" i="11"/>
  <c r="H126" i="11"/>
  <c r="H128" i="11"/>
  <c r="H130" i="11"/>
  <c r="H132" i="11"/>
  <c r="H134" i="11"/>
  <c r="H136" i="11"/>
  <c r="H138" i="11"/>
  <c r="H140" i="11"/>
  <c r="H142" i="11"/>
  <c r="H144" i="11"/>
  <c r="H146" i="11"/>
  <c r="H148" i="11"/>
  <c r="H150" i="11"/>
  <c r="H152" i="11"/>
  <c r="H154" i="11"/>
  <c r="H156" i="11"/>
  <c r="H158" i="11"/>
  <c r="H160" i="11"/>
  <c r="H162" i="11"/>
  <c r="H164" i="11"/>
  <c r="H166" i="11"/>
  <c r="H168" i="11"/>
  <c r="H170" i="11"/>
  <c r="H172" i="11"/>
  <c r="H174" i="11"/>
  <c r="H176" i="11"/>
  <c r="H178" i="11"/>
  <c r="H180" i="11"/>
  <c r="H182" i="11"/>
  <c r="H184" i="11"/>
  <c r="H186" i="11"/>
  <c r="H188" i="11"/>
  <c r="H190" i="11"/>
  <c r="H192" i="11"/>
  <c r="H194" i="11"/>
  <c r="H196" i="11"/>
  <c r="H198" i="11"/>
  <c r="H200" i="11"/>
  <c r="H202" i="11"/>
  <c r="H204" i="11"/>
  <c r="H206" i="11"/>
  <c r="H208" i="11"/>
  <c r="H210" i="11"/>
  <c r="H212" i="11"/>
  <c r="H214" i="11"/>
  <c r="H216" i="11"/>
  <c r="H218" i="11"/>
  <c r="H220" i="11"/>
  <c r="H222" i="11"/>
  <c r="H224" i="11"/>
  <c r="H226" i="11"/>
  <c r="H228" i="11"/>
  <c r="H230" i="11"/>
  <c r="H232" i="11"/>
  <c r="H234" i="11"/>
  <c r="H236" i="11"/>
  <c r="H238" i="11"/>
  <c r="H240" i="11"/>
  <c r="H242" i="11"/>
  <c r="H244" i="11"/>
  <c r="H246" i="11"/>
  <c r="H248" i="11"/>
  <c r="H250" i="11"/>
  <c r="H252" i="11"/>
  <c r="H254" i="11"/>
  <c r="H256" i="11"/>
  <c r="H258" i="11"/>
  <c r="H260" i="11"/>
  <c r="H262" i="11"/>
  <c r="H264" i="11"/>
  <c r="H266" i="11"/>
  <c r="H268" i="11"/>
  <c r="H270" i="11"/>
  <c r="H272" i="11"/>
  <c r="H274" i="11"/>
  <c r="H276" i="11"/>
  <c r="H278" i="11"/>
  <c r="H280" i="11"/>
  <c r="H282" i="11"/>
  <c r="H284" i="11"/>
  <c r="H286" i="11"/>
  <c r="H288" i="11"/>
  <c r="H290" i="11"/>
  <c r="H292" i="11"/>
  <c r="H294" i="11"/>
  <c r="H296" i="11"/>
  <c r="H298" i="11"/>
  <c r="H300" i="11"/>
  <c r="H302" i="11"/>
  <c r="H304" i="11"/>
  <c r="H306" i="11"/>
  <c r="H308" i="11"/>
  <c r="H310" i="11"/>
  <c r="H312" i="11"/>
  <c r="H314" i="11"/>
  <c r="H316" i="11"/>
  <c r="H318" i="11"/>
  <c r="H320" i="11"/>
  <c r="H322" i="11"/>
  <c r="H324" i="11"/>
  <c r="H326" i="11"/>
  <c r="H328" i="11"/>
  <c r="H330" i="11"/>
  <c r="H332" i="11"/>
  <c r="H334" i="11"/>
  <c r="H336" i="11"/>
  <c r="H338" i="11"/>
  <c r="H340" i="11"/>
  <c r="H342" i="11"/>
  <c r="H344" i="11"/>
  <c r="H346" i="11"/>
  <c r="H348" i="11"/>
  <c r="H350" i="11"/>
  <c r="H352" i="11"/>
  <c r="H355" i="11"/>
  <c r="H357" i="11"/>
  <c r="H359" i="11"/>
  <c r="H361" i="11"/>
  <c r="H363" i="11"/>
  <c r="H365" i="11"/>
  <c r="H367" i="11"/>
  <c r="H369" i="11"/>
  <c r="H371" i="11"/>
  <c r="H373" i="11"/>
  <c r="H375" i="11"/>
  <c r="H377" i="11"/>
  <c r="H379" i="11"/>
  <c r="H381" i="11"/>
  <c r="H383" i="11"/>
  <c r="H385" i="11"/>
  <c r="H387" i="11"/>
  <c r="H389" i="11"/>
  <c r="H391" i="11"/>
  <c r="H393" i="11"/>
  <c r="H395" i="11"/>
  <c r="H397" i="11"/>
  <c r="H399" i="11"/>
  <c r="H401" i="11"/>
  <c r="H403" i="11"/>
  <c r="H405" i="11"/>
  <c r="H407" i="11"/>
  <c r="H409" i="11"/>
  <c r="H411" i="11"/>
  <c r="H413" i="11"/>
  <c r="H415" i="11"/>
  <c r="H417" i="11"/>
  <c r="H419" i="11"/>
  <c r="H421" i="11"/>
  <c r="H423" i="11"/>
  <c r="H425" i="11"/>
  <c r="H427" i="11"/>
  <c r="H429" i="11"/>
  <c r="H431" i="11"/>
  <c r="H433" i="11"/>
  <c r="H435" i="11"/>
  <c r="H437" i="11"/>
  <c r="H439" i="11"/>
  <c r="H441" i="11"/>
  <c r="H443" i="11"/>
  <c r="H445" i="11"/>
  <c r="H447" i="11"/>
  <c r="H449" i="11"/>
  <c r="H451" i="11"/>
  <c r="H453" i="11"/>
  <c r="H455" i="11"/>
  <c r="H457" i="11"/>
  <c r="H459" i="11"/>
  <c r="H461" i="11"/>
  <c r="H463" i="11"/>
  <c r="H465" i="11"/>
  <c r="H467" i="11"/>
  <c r="H469" i="11"/>
  <c r="H471" i="11"/>
  <c r="H473" i="11"/>
  <c r="H475" i="11"/>
  <c r="H477" i="11"/>
  <c r="H479" i="11"/>
  <c r="H481" i="11"/>
  <c r="H483" i="11"/>
  <c r="H485" i="11"/>
  <c r="H487" i="11"/>
  <c r="H489" i="11"/>
  <c r="H491" i="11"/>
  <c r="H493" i="11"/>
  <c r="H495" i="11"/>
  <c r="H497" i="11"/>
  <c r="H499" i="11"/>
  <c r="H501" i="11"/>
  <c r="H503" i="11"/>
  <c r="H505" i="11"/>
  <c r="H507" i="11"/>
  <c r="H509" i="11"/>
  <c r="H511" i="11"/>
  <c r="H513" i="11"/>
  <c r="H515" i="11"/>
  <c r="H517" i="11"/>
  <c r="H519" i="11"/>
  <c r="H521" i="11"/>
  <c r="H523" i="11"/>
  <c r="H525" i="11"/>
  <c r="H527" i="11"/>
  <c r="H529" i="11"/>
  <c r="H531" i="11"/>
  <c r="H533" i="11"/>
  <c r="H535" i="11"/>
  <c r="H537" i="11"/>
  <c r="H539" i="11"/>
  <c r="H541" i="11"/>
  <c r="H543" i="11"/>
  <c r="H545" i="11"/>
  <c r="H547" i="11"/>
  <c r="H549" i="11"/>
  <c r="H551" i="11"/>
  <c r="H553" i="11"/>
  <c r="H555" i="11"/>
  <c r="H557" i="11"/>
  <c r="H559" i="11"/>
  <c r="H561" i="11"/>
  <c r="H563" i="11"/>
  <c r="H565" i="11"/>
  <c r="H567" i="11"/>
  <c r="H569" i="11"/>
  <c r="H571" i="11"/>
  <c r="H573" i="11"/>
  <c r="H575" i="11"/>
  <c r="H5" i="11"/>
  <c r="H15" i="11"/>
  <c r="H17" i="11"/>
  <c r="H23" i="11"/>
  <c r="H29" i="11"/>
  <c r="H3" i="11"/>
  <c r="H9" i="11"/>
  <c r="H11" i="11"/>
  <c r="H19" i="11"/>
  <c r="H25" i="11"/>
  <c r="H31" i="11"/>
  <c r="H33" i="11"/>
  <c r="H35" i="11"/>
  <c r="H37" i="11"/>
  <c r="H39" i="11"/>
  <c r="H41" i="11"/>
  <c r="H43" i="11"/>
  <c r="H45" i="11"/>
  <c r="H47" i="11"/>
  <c r="H49" i="11"/>
  <c r="H51" i="11"/>
  <c r="H53" i="11"/>
  <c r="H55" i="11"/>
  <c r="H57" i="11"/>
  <c r="H59" i="11"/>
  <c r="H61" i="11"/>
  <c r="H63" i="11"/>
  <c r="H65" i="11"/>
  <c r="H67" i="11"/>
  <c r="H69" i="11"/>
  <c r="H71" i="11"/>
  <c r="H73" i="11"/>
  <c r="H75" i="11"/>
  <c r="H77" i="11"/>
  <c r="H79" i="11"/>
  <c r="H81" i="11"/>
  <c r="H83" i="11"/>
  <c r="H85" i="11"/>
  <c r="H87" i="11"/>
  <c r="H89" i="11"/>
  <c r="H91" i="11"/>
  <c r="H93" i="11"/>
  <c r="H95" i="11"/>
  <c r="H97" i="11"/>
  <c r="H99" i="11"/>
  <c r="H101" i="11"/>
  <c r="H103" i="11"/>
  <c r="H105" i="11"/>
  <c r="H107" i="11"/>
  <c r="H109" i="11"/>
  <c r="H111" i="11"/>
  <c r="H113" i="11"/>
  <c r="H115" i="11"/>
  <c r="H117" i="11"/>
  <c r="H119" i="11"/>
  <c r="H121" i="11"/>
  <c r="H123" i="11"/>
  <c r="H125" i="11"/>
  <c r="H127" i="11"/>
  <c r="H129" i="11"/>
  <c r="H131" i="11"/>
  <c r="H133" i="11"/>
  <c r="H135" i="11"/>
  <c r="H137" i="11"/>
  <c r="H139" i="11"/>
  <c r="H141" i="11"/>
  <c r="H143" i="11"/>
  <c r="H145" i="11"/>
  <c r="H147" i="11"/>
  <c r="H149" i="11"/>
  <c r="H151" i="11"/>
  <c r="H153" i="11"/>
  <c r="H155" i="11"/>
  <c r="H157" i="11"/>
  <c r="H159" i="11"/>
  <c r="H161" i="11"/>
  <c r="H163" i="11"/>
  <c r="H165" i="11"/>
  <c r="H167" i="11"/>
  <c r="H169" i="11"/>
  <c r="H171" i="11"/>
  <c r="H173" i="11"/>
  <c r="H175" i="11"/>
  <c r="H177" i="11"/>
  <c r="H179" i="11"/>
  <c r="H181" i="11"/>
  <c r="H183" i="11"/>
  <c r="H185" i="11"/>
  <c r="H187" i="11"/>
  <c r="H189" i="11"/>
  <c r="H191" i="11"/>
  <c r="H193" i="11"/>
  <c r="H195" i="11"/>
  <c r="H197" i="11"/>
  <c r="H199" i="11"/>
  <c r="H201" i="11"/>
  <c r="H203" i="11"/>
  <c r="H205" i="11"/>
  <c r="H207" i="11"/>
  <c r="H209" i="11"/>
  <c r="H211" i="11"/>
  <c r="H213" i="11"/>
  <c r="H215" i="11"/>
  <c r="H217" i="11"/>
  <c r="H219" i="11"/>
  <c r="H221" i="11"/>
  <c r="H223" i="11"/>
  <c r="H225" i="11"/>
  <c r="H227" i="11"/>
  <c r="H229" i="11"/>
  <c r="H231" i="11"/>
  <c r="H233" i="11"/>
  <c r="H235" i="11"/>
  <c r="H237" i="11"/>
  <c r="H239" i="11"/>
  <c r="H241" i="11"/>
  <c r="H243" i="11"/>
  <c r="H245" i="11"/>
  <c r="H247" i="11"/>
  <c r="H249" i="11"/>
  <c r="H251" i="11"/>
  <c r="H253" i="11"/>
  <c r="H255" i="11"/>
  <c r="H257" i="11"/>
  <c r="H259" i="11"/>
  <c r="H261" i="11"/>
  <c r="H263" i="11"/>
  <c r="H265" i="11"/>
  <c r="H267" i="11"/>
  <c r="H269" i="11"/>
  <c r="H271" i="11"/>
  <c r="H273" i="11"/>
  <c r="H275" i="11"/>
  <c r="H277" i="11"/>
  <c r="H279" i="11"/>
  <c r="H281" i="11"/>
  <c r="H283" i="11"/>
  <c r="H285" i="11"/>
  <c r="H287" i="11"/>
  <c r="H289" i="11"/>
  <c r="H291" i="11"/>
  <c r="H293" i="11"/>
  <c r="H295" i="11"/>
  <c r="H297" i="11"/>
  <c r="H299" i="11"/>
  <c r="H301" i="11"/>
  <c r="H303" i="11"/>
  <c r="H305" i="11"/>
  <c r="H307" i="11"/>
  <c r="H309" i="11"/>
  <c r="H311" i="11"/>
  <c r="H313" i="11"/>
  <c r="H315" i="11"/>
  <c r="H317" i="11"/>
  <c r="H319" i="11"/>
  <c r="H321" i="11"/>
  <c r="H323" i="11"/>
  <c r="H325" i="11"/>
  <c r="H327" i="11"/>
  <c r="H329" i="11"/>
  <c r="H331" i="11"/>
  <c r="H333" i="11"/>
  <c r="H335" i="11"/>
  <c r="H337" i="11"/>
  <c r="H339" i="11"/>
  <c r="H341" i="11"/>
  <c r="H343" i="11"/>
  <c r="H345" i="11"/>
  <c r="H347" i="11"/>
  <c r="H349" i="11"/>
  <c r="H351" i="11"/>
  <c r="H354" i="11"/>
  <c r="H356" i="11"/>
  <c r="H358" i="11"/>
  <c r="H360" i="11"/>
  <c r="H362" i="11"/>
  <c r="H364" i="11"/>
  <c r="H366" i="11"/>
  <c r="H368" i="11"/>
  <c r="H370" i="11"/>
  <c r="H372" i="11"/>
  <c r="H374" i="11"/>
  <c r="H376" i="11"/>
  <c r="H378" i="11"/>
  <c r="H380" i="11"/>
  <c r="H382" i="11"/>
  <c r="H384" i="11"/>
  <c r="H386" i="11"/>
  <c r="H388" i="11"/>
  <c r="H390" i="11"/>
  <c r="H392" i="11"/>
  <c r="H394" i="11"/>
  <c r="H396" i="11"/>
  <c r="H398" i="11"/>
  <c r="H400" i="11"/>
  <c r="H402" i="11"/>
  <c r="H404" i="11"/>
  <c r="H406" i="11"/>
  <c r="H408" i="11"/>
  <c r="H410" i="11"/>
  <c r="H412" i="11"/>
  <c r="H414" i="11"/>
  <c r="H416" i="11"/>
  <c r="H418" i="11"/>
  <c r="H420" i="11"/>
  <c r="H422" i="11"/>
  <c r="H424" i="11"/>
  <c r="H426" i="11"/>
  <c r="H428" i="11"/>
  <c r="H430" i="11"/>
  <c r="H432" i="11"/>
  <c r="H434" i="11"/>
  <c r="H436" i="11"/>
  <c r="H438" i="11"/>
  <c r="H440" i="11"/>
  <c r="H442" i="11"/>
  <c r="H444" i="11"/>
  <c r="H446" i="11"/>
  <c r="H448" i="11"/>
  <c r="H450" i="11"/>
  <c r="H452" i="11"/>
  <c r="H454" i="11"/>
  <c r="H456" i="11"/>
  <c r="H458" i="11"/>
  <c r="H460" i="11"/>
  <c r="H462" i="11"/>
  <c r="H464" i="11"/>
  <c r="H466" i="11"/>
  <c r="H468" i="11"/>
  <c r="H470" i="11"/>
  <c r="H472" i="11"/>
  <c r="H474" i="11"/>
  <c r="H476" i="11"/>
  <c r="H478" i="11"/>
  <c r="H480" i="11"/>
  <c r="H482" i="11"/>
  <c r="H484" i="11"/>
  <c r="H486" i="11"/>
  <c r="H488" i="11"/>
  <c r="H490" i="11"/>
  <c r="H492" i="11"/>
  <c r="H494" i="11"/>
  <c r="H496" i="11"/>
  <c r="H498" i="11"/>
  <c r="H500" i="11"/>
  <c r="H502" i="11"/>
  <c r="H504" i="11"/>
  <c r="H506" i="11"/>
  <c r="H508" i="11"/>
  <c r="H510" i="11"/>
  <c r="H512" i="11"/>
  <c r="H514" i="11"/>
  <c r="H516" i="11"/>
  <c r="H518" i="11"/>
  <c r="H520" i="11"/>
  <c r="H522" i="11"/>
  <c r="H524" i="11"/>
  <c r="H526" i="11"/>
  <c r="H528" i="11"/>
  <c r="H530" i="11"/>
  <c r="H532" i="11"/>
  <c r="H534" i="11"/>
  <c r="H536" i="11"/>
  <c r="H538" i="11"/>
  <c r="H540" i="11"/>
  <c r="H542" i="11"/>
  <c r="H544" i="11"/>
  <c r="H546" i="11"/>
  <c r="H548" i="11"/>
  <c r="H550" i="11"/>
  <c r="H552" i="11"/>
  <c r="H554" i="11"/>
  <c r="H556" i="11"/>
  <c r="H558" i="11"/>
  <c r="H560" i="11"/>
  <c r="H562" i="11"/>
  <c r="H564" i="11"/>
  <c r="H566" i="11"/>
  <c r="H568" i="11"/>
  <c r="H570" i="11"/>
  <c r="H572" i="11"/>
  <c r="H574" i="11"/>
  <c r="H21" i="11"/>
  <c r="H27" i="11"/>
  <c r="H2" i="11"/>
  <c r="H353" i="11"/>
  <c r="R9" i="11"/>
  <c r="G9" i="11"/>
  <c r="R26" i="11"/>
  <c r="G26" i="11"/>
  <c r="R28" i="11"/>
  <c r="G28" i="11"/>
  <c r="R32" i="11"/>
  <c r="G32" i="11"/>
  <c r="R48" i="11"/>
  <c r="G48" i="11"/>
  <c r="R52" i="11"/>
  <c r="G52" i="11"/>
  <c r="R64" i="11"/>
  <c r="G64" i="11"/>
  <c r="R68" i="11"/>
  <c r="G68" i="11"/>
  <c r="R70" i="11"/>
  <c r="G70" i="11"/>
  <c r="R90" i="11"/>
  <c r="G90" i="11"/>
  <c r="G98" i="11"/>
  <c r="R98" i="11"/>
  <c r="R102" i="11"/>
  <c r="G102" i="11"/>
  <c r="R118" i="11"/>
  <c r="G118" i="11"/>
  <c r="R4" i="11"/>
  <c r="G4" i="11"/>
  <c r="R8" i="11"/>
  <c r="G8" i="11"/>
  <c r="R12" i="11"/>
  <c r="G12" i="11"/>
  <c r="R336" i="11"/>
  <c r="G336" i="11"/>
  <c r="R340" i="11"/>
  <c r="G340" i="11"/>
  <c r="G353" i="11"/>
  <c r="R353" i="11"/>
  <c r="R13" i="11"/>
  <c r="G13" i="11"/>
  <c r="R18" i="11"/>
  <c r="G18" i="11"/>
  <c r="R22" i="11"/>
  <c r="G22" i="11"/>
  <c r="R30" i="11"/>
  <c r="G30" i="11"/>
  <c r="G34" i="11"/>
  <c r="R34" i="11"/>
  <c r="R36" i="11"/>
  <c r="G36" i="11"/>
  <c r="R38" i="11"/>
  <c r="G38" i="11"/>
  <c r="R40" i="11"/>
  <c r="G40" i="11"/>
  <c r="R44" i="11"/>
  <c r="G44" i="11"/>
  <c r="R56" i="11"/>
  <c r="G56" i="11"/>
  <c r="R60" i="11"/>
  <c r="G60" i="11"/>
  <c r="R74" i="11"/>
  <c r="G74" i="11"/>
  <c r="R78" i="11"/>
  <c r="G78" i="11"/>
  <c r="R82" i="11"/>
  <c r="G82" i="11"/>
  <c r="R94" i="11"/>
  <c r="G94" i="11"/>
  <c r="R106" i="11"/>
  <c r="G106" i="11"/>
  <c r="R11" i="11"/>
  <c r="G11" i="11"/>
  <c r="R15" i="11"/>
  <c r="G15" i="11"/>
  <c r="R42" i="11"/>
  <c r="G42" i="11"/>
  <c r="R46" i="11"/>
  <c r="G46" i="11"/>
  <c r="G50" i="11"/>
  <c r="R50" i="11"/>
  <c r="R54" i="11"/>
  <c r="G54" i="11"/>
  <c r="R58" i="11"/>
  <c r="G58" i="11"/>
  <c r="R62" i="11"/>
  <c r="G62" i="11"/>
  <c r="G66" i="11"/>
  <c r="R66" i="11"/>
  <c r="R5" i="11"/>
  <c r="G5" i="11"/>
  <c r="R16" i="11"/>
  <c r="G16" i="11"/>
  <c r="R20" i="11"/>
  <c r="G20" i="11"/>
  <c r="R24" i="11"/>
  <c r="G24" i="11"/>
  <c r="R86" i="11"/>
  <c r="G86" i="11"/>
  <c r="R110" i="11"/>
  <c r="G110" i="11"/>
  <c r="G114" i="11"/>
  <c r="R114" i="11"/>
  <c r="R3" i="11"/>
  <c r="G3" i="11"/>
  <c r="R7" i="11"/>
  <c r="G7" i="11"/>
  <c r="R2" i="11"/>
  <c r="G2" i="11"/>
  <c r="R6" i="11"/>
  <c r="G6" i="11"/>
  <c r="R10" i="11"/>
  <c r="G10" i="11"/>
  <c r="R14" i="11"/>
  <c r="G14" i="11"/>
  <c r="R17" i="11"/>
  <c r="G17" i="11"/>
  <c r="R21" i="11"/>
  <c r="G21" i="11"/>
  <c r="R25" i="11"/>
  <c r="G25" i="11"/>
  <c r="R29" i="11"/>
  <c r="G29" i="11"/>
  <c r="R33" i="11"/>
  <c r="G33" i="11"/>
  <c r="R37" i="11"/>
  <c r="G37" i="11"/>
  <c r="R123" i="11"/>
  <c r="G123" i="11"/>
  <c r="R127" i="11"/>
  <c r="G127" i="11"/>
  <c r="R131" i="11"/>
  <c r="G131" i="11"/>
  <c r="R135" i="11"/>
  <c r="G135" i="11"/>
  <c r="R139" i="11"/>
  <c r="G139" i="11"/>
  <c r="R143" i="11"/>
  <c r="G143" i="11"/>
  <c r="R147" i="11"/>
  <c r="G147" i="11"/>
  <c r="R151" i="11"/>
  <c r="G151" i="11"/>
  <c r="R155" i="11"/>
  <c r="G155" i="11"/>
  <c r="R159" i="11"/>
  <c r="G159" i="11"/>
  <c r="R163" i="11"/>
  <c r="G163" i="11"/>
  <c r="R167" i="11"/>
  <c r="G167" i="11"/>
  <c r="R171" i="11"/>
  <c r="G171" i="11"/>
  <c r="R175" i="11"/>
  <c r="G175" i="11"/>
  <c r="R179" i="11"/>
  <c r="G179" i="11"/>
  <c r="R183" i="11"/>
  <c r="G183" i="11"/>
  <c r="R187" i="11"/>
  <c r="G187" i="11"/>
  <c r="R191" i="11"/>
  <c r="G191" i="11"/>
  <c r="R195" i="11"/>
  <c r="G195" i="11"/>
  <c r="R199" i="11"/>
  <c r="G199" i="11"/>
  <c r="R203" i="11"/>
  <c r="G203" i="11"/>
  <c r="R207" i="11"/>
  <c r="G207" i="11"/>
  <c r="R211" i="11"/>
  <c r="G211" i="11"/>
  <c r="R215" i="11"/>
  <c r="G215" i="11"/>
  <c r="R219" i="11"/>
  <c r="G219" i="11"/>
  <c r="R223" i="11"/>
  <c r="G223" i="11"/>
  <c r="R227" i="11"/>
  <c r="G227" i="11"/>
  <c r="R231" i="11"/>
  <c r="G231" i="11"/>
  <c r="R235" i="11"/>
  <c r="G235" i="11"/>
  <c r="R239" i="11"/>
  <c r="G239" i="11"/>
  <c r="R243" i="11"/>
  <c r="G243" i="11"/>
  <c r="R247" i="11"/>
  <c r="G247" i="11"/>
  <c r="R251" i="11"/>
  <c r="G251" i="11"/>
  <c r="R255" i="11"/>
  <c r="G255" i="11"/>
  <c r="R259" i="11"/>
  <c r="G259" i="11"/>
  <c r="R41" i="11"/>
  <c r="G41" i="11"/>
  <c r="R45" i="11"/>
  <c r="G45" i="11"/>
  <c r="R49" i="11"/>
  <c r="G49" i="11"/>
  <c r="R53" i="11"/>
  <c r="G53" i="11"/>
  <c r="R57" i="11"/>
  <c r="G57" i="11"/>
  <c r="R61" i="11"/>
  <c r="G61" i="11"/>
  <c r="R65" i="11"/>
  <c r="G65" i="11"/>
  <c r="R69" i="11"/>
  <c r="G69" i="11"/>
  <c r="R73" i="11"/>
  <c r="G73" i="11"/>
  <c r="R77" i="11"/>
  <c r="G77" i="11"/>
  <c r="R81" i="11"/>
  <c r="G81" i="11"/>
  <c r="R85" i="11"/>
  <c r="G85" i="11"/>
  <c r="R89" i="11"/>
  <c r="G89" i="11"/>
  <c r="R93" i="11"/>
  <c r="G93" i="11"/>
  <c r="R97" i="11"/>
  <c r="G97" i="11"/>
  <c r="R101" i="11"/>
  <c r="G101" i="11"/>
  <c r="R105" i="11"/>
  <c r="G105" i="11"/>
  <c r="R109" i="11"/>
  <c r="G109" i="11"/>
  <c r="R113" i="11"/>
  <c r="G113" i="11"/>
  <c r="R117" i="11"/>
  <c r="G117" i="11"/>
  <c r="R121" i="11"/>
  <c r="G121" i="11"/>
  <c r="R122" i="11"/>
  <c r="G122" i="11"/>
  <c r="R126" i="11"/>
  <c r="G126" i="11"/>
  <c r="G130" i="11"/>
  <c r="R130" i="11"/>
  <c r="R134" i="11"/>
  <c r="G134" i="11"/>
  <c r="R138" i="11"/>
  <c r="G138" i="11"/>
  <c r="R142" i="11"/>
  <c r="G142" i="11"/>
  <c r="R146" i="11"/>
  <c r="G146" i="11"/>
  <c r="R150" i="11"/>
  <c r="G150" i="11"/>
  <c r="R154" i="11"/>
  <c r="G154" i="11"/>
  <c r="R158" i="11"/>
  <c r="G158" i="11"/>
  <c r="G162" i="11"/>
  <c r="R162" i="11"/>
  <c r="R166" i="11"/>
  <c r="G166" i="11"/>
  <c r="R170" i="11"/>
  <c r="G170" i="11"/>
  <c r="R174" i="11"/>
  <c r="G174" i="11"/>
  <c r="G178" i="11"/>
  <c r="R178" i="11"/>
  <c r="R182" i="11"/>
  <c r="G182" i="11"/>
  <c r="R186" i="11"/>
  <c r="G186" i="11"/>
  <c r="R190" i="11"/>
  <c r="G190" i="11"/>
  <c r="G194" i="11"/>
  <c r="R194" i="11"/>
  <c r="R198" i="11"/>
  <c r="G198" i="11"/>
  <c r="R202" i="11"/>
  <c r="G202" i="11"/>
  <c r="R206" i="11"/>
  <c r="G206" i="11"/>
  <c r="R210" i="11"/>
  <c r="G210" i="11"/>
  <c r="R214" i="11"/>
  <c r="G214" i="11"/>
  <c r="R218" i="11"/>
  <c r="G218" i="11"/>
  <c r="R222" i="11"/>
  <c r="G222" i="11"/>
  <c r="G226" i="11"/>
  <c r="R226" i="11"/>
  <c r="R230" i="11"/>
  <c r="G230" i="11"/>
  <c r="R234" i="11"/>
  <c r="G234" i="11"/>
  <c r="R238" i="11"/>
  <c r="G238" i="11"/>
  <c r="G242" i="11"/>
  <c r="R242" i="11"/>
  <c r="R246" i="11"/>
  <c r="G246" i="11"/>
  <c r="R250" i="11"/>
  <c r="G250" i="11"/>
  <c r="R254" i="11"/>
  <c r="G254" i="11"/>
  <c r="G258" i="11"/>
  <c r="R258" i="11"/>
  <c r="R263" i="11"/>
  <c r="G263" i="11"/>
  <c r="R267" i="11"/>
  <c r="G267" i="11"/>
  <c r="R271" i="11"/>
  <c r="G271" i="11"/>
  <c r="R275" i="11"/>
  <c r="G275" i="11"/>
  <c r="R279" i="11"/>
  <c r="G279" i="11"/>
  <c r="R283" i="11"/>
  <c r="G283" i="11"/>
  <c r="R287" i="11"/>
  <c r="G287" i="11"/>
  <c r="R291" i="11"/>
  <c r="G291" i="11"/>
  <c r="R295" i="11"/>
  <c r="G295" i="11"/>
  <c r="R299" i="11"/>
  <c r="G299" i="11"/>
  <c r="R303" i="11"/>
  <c r="G303" i="11"/>
  <c r="R307" i="11"/>
  <c r="G307" i="11"/>
  <c r="R311" i="11"/>
  <c r="G311" i="11"/>
  <c r="R315" i="11"/>
  <c r="G315" i="11"/>
  <c r="R319" i="11"/>
  <c r="G319" i="11"/>
  <c r="R323" i="11"/>
  <c r="G323" i="11"/>
  <c r="R327" i="11"/>
  <c r="G327" i="11"/>
  <c r="R331" i="11"/>
  <c r="G331" i="11"/>
  <c r="R72" i="11"/>
  <c r="G72" i="11"/>
  <c r="R76" i="11"/>
  <c r="G76" i="11"/>
  <c r="R80" i="11"/>
  <c r="G80" i="11"/>
  <c r="R84" i="11"/>
  <c r="G84" i="11"/>
  <c r="R88" i="11"/>
  <c r="G88" i="11"/>
  <c r="R92" i="11"/>
  <c r="G92" i="11"/>
  <c r="R96" i="11"/>
  <c r="G96" i="11"/>
  <c r="R100" i="11"/>
  <c r="G100" i="11"/>
  <c r="R104" i="11"/>
  <c r="G104" i="11"/>
  <c r="R108" i="11"/>
  <c r="G108" i="11"/>
  <c r="R112" i="11"/>
  <c r="G112" i="11"/>
  <c r="R116" i="11"/>
  <c r="G116" i="11"/>
  <c r="R120" i="11"/>
  <c r="G120" i="11"/>
  <c r="R125" i="11"/>
  <c r="G125" i="11"/>
  <c r="R129" i="11"/>
  <c r="G129" i="11"/>
  <c r="R133" i="11"/>
  <c r="G133" i="11"/>
  <c r="R137" i="11"/>
  <c r="G137" i="11"/>
  <c r="R141" i="11"/>
  <c r="G141" i="11"/>
  <c r="R145" i="11"/>
  <c r="G145" i="11"/>
  <c r="R149" i="11"/>
  <c r="G149" i="11"/>
  <c r="R153" i="11"/>
  <c r="G153" i="11"/>
  <c r="R157" i="11"/>
  <c r="G157" i="11"/>
  <c r="R161" i="11"/>
  <c r="G161" i="11"/>
  <c r="R165" i="11"/>
  <c r="G165" i="11"/>
  <c r="R169" i="11"/>
  <c r="G169" i="11"/>
  <c r="R173" i="11"/>
  <c r="G173" i="11"/>
  <c r="R177" i="11"/>
  <c r="G177" i="11"/>
  <c r="R181" i="11"/>
  <c r="G181" i="11"/>
  <c r="R185" i="11"/>
  <c r="G185" i="11"/>
  <c r="R189" i="11"/>
  <c r="G189" i="11"/>
  <c r="R193" i="11"/>
  <c r="G193" i="11"/>
  <c r="R197" i="11"/>
  <c r="G197" i="11"/>
  <c r="R201" i="11"/>
  <c r="G201" i="11"/>
  <c r="R205" i="11"/>
  <c r="G205" i="11"/>
  <c r="R209" i="11"/>
  <c r="G209" i="11"/>
  <c r="R213" i="11"/>
  <c r="G213" i="11"/>
  <c r="R217" i="11"/>
  <c r="G217" i="11"/>
  <c r="R221" i="11"/>
  <c r="G221" i="11"/>
  <c r="R225" i="11"/>
  <c r="G225" i="11"/>
  <c r="R229" i="11"/>
  <c r="G229" i="11"/>
  <c r="R233" i="11"/>
  <c r="G233" i="11"/>
  <c r="R237" i="11"/>
  <c r="G237" i="11"/>
  <c r="R241" i="11"/>
  <c r="G241" i="11"/>
  <c r="R245" i="11"/>
  <c r="G245" i="11"/>
  <c r="R249" i="11"/>
  <c r="G249" i="11"/>
  <c r="R253" i="11"/>
  <c r="G253" i="11"/>
  <c r="R257" i="11"/>
  <c r="G257" i="11"/>
  <c r="R260" i="11"/>
  <c r="G260" i="11"/>
  <c r="R262" i="11"/>
  <c r="G262" i="11"/>
  <c r="R264" i="11"/>
  <c r="G264" i="11"/>
  <c r="R266" i="11"/>
  <c r="G266" i="11"/>
  <c r="R268" i="11"/>
  <c r="G268" i="11"/>
  <c r="R270" i="11"/>
  <c r="G270" i="11"/>
  <c r="R272" i="11"/>
  <c r="G272" i="11"/>
  <c r="R274" i="11"/>
  <c r="G274" i="11"/>
  <c r="R276" i="11"/>
  <c r="G276" i="11"/>
  <c r="R278" i="11"/>
  <c r="G278" i="11"/>
  <c r="R280" i="11"/>
  <c r="G280" i="11"/>
  <c r="R282" i="11"/>
  <c r="G282" i="11"/>
  <c r="R284" i="11"/>
  <c r="G284" i="11"/>
  <c r="R286" i="11"/>
  <c r="G286" i="11"/>
  <c r="R288" i="11"/>
  <c r="G288" i="11"/>
  <c r="G290" i="11"/>
  <c r="R290" i="11"/>
  <c r="R292" i="11"/>
  <c r="G292" i="11"/>
  <c r="R294" i="11"/>
  <c r="G294" i="11"/>
  <c r="R296" i="11"/>
  <c r="G296" i="11"/>
  <c r="R298" i="11"/>
  <c r="G298" i="11"/>
  <c r="R300" i="11"/>
  <c r="G300" i="11"/>
  <c r="R302" i="11"/>
  <c r="G302" i="11"/>
  <c r="R304" i="11"/>
  <c r="G304" i="11"/>
  <c r="G306" i="11"/>
  <c r="R306" i="11"/>
  <c r="R308" i="11"/>
  <c r="G308" i="11"/>
  <c r="R310" i="11"/>
  <c r="G310" i="11"/>
  <c r="R312" i="11"/>
  <c r="G312" i="11"/>
  <c r="R314" i="11"/>
  <c r="G314" i="11"/>
  <c r="R316" i="11"/>
  <c r="G316" i="11"/>
  <c r="R318" i="11"/>
  <c r="G318" i="11"/>
  <c r="R320" i="11"/>
  <c r="G320" i="11"/>
  <c r="G322" i="11"/>
  <c r="R322" i="11"/>
  <c r="R324" i="11"/>
  <c r="G324" i="11"/>
  <c r="R326" i="11"/>
  <c r="G326" i="11"/>
  <c r="R328" i="11"/>
  <c r="G328" i="11"/>
  <c r="R330" i="11"/>
  <c r="G330" i="11"/>
  <c r="R332" i="11"/>
  <c r="G332" i="11"/>
  <c r="R334" i="11"/>
  <c r="G334" i="11"/>
  <c r="R338" i="11"/>
  <c r="G338" i="11"/>
  <c r="R344" i="11"/>
  <c r="G344" i="11"/>
  <c r="R348" i="11"/>
  <c r="G348" i="11"/>
  <c r="R352" i="11"/>
  <c r="G352" i="11"/>
  <c r="R354" i="11"/>
  <c r="G354" i="11"/>
  <c r="R358" i="11"/>
  <c r="G358" i="11"/>
  <c r="R362" i="11"/>
  <c r="G362" i="11"/>
  <c r="R366" i="11"/>
  <c r="G366" i="11"/>
  <c r="R370" i="11"/>
  <c r="G370" i="11"/>
  <c r="R374" i="11"/>
  <c r="G374" i="11"/>
  <c r="R378" i="11"/>
  <c r="G378" i="11"/>
  <c r="R382" i="11"/>
  <c r="G382" i="11"/>
  <c r="R386" i="11"/>
  <c r="G386" i="11"/>
  <c r="R390" i="11"/>
  <c r="G390" i="11"/>
  <c r="R394" i="11"/>
  <c r="G394" i="11"/>
  <c r="R398" i="11"/>
  <c r="G398" i="11"/>
  <c r="R402" i="11"/>
  <c r="G402" i="11"/>
  <c r="R406" i="11"/>
  <c r="G406" i="11"/>
  <c r="R410" i="11"/>
  <c r="G410" i="11"/>
  <c r="R414" i="11"/>
  <c r="G414" i="11"/>
  <c r="R418" i="11"/>
  <c r="G418" i="11"/>
  <c r="R422" i="11"/>
  <c r="G422" i="11"/>
  <c r="R426" i="11"/>
  <c r="G426" i="11"/>
  <c r="R430" i="11"/>
  <c r="G430" i="11"/>
  <c r="R434" i="11"/>
  <c r="G434" i="11"/>
  <c r="R438" i="11"/>
  <c r="G438" i="11"/>
  <c r="R442" i="11"/>
  <c r="G442" i="11"/>
  <c r="R446" i="11"/>
  <c r="G446" i="11"/>
  <c r="R450" i="11"/>
  <c r="G450" i="11"/>
  <c r="R454" i="11"/>
  <c r="G454" i="11"/>
  <c r="R458" i="11"/>
  <c r="G458" i="11"/>
  <c r="R462" i="11"/>
  <c r="G462" i="11"/>
  <c r="R466" i="11"/>
  <c r="G466" i="11"/>
  <c r="R470" i="11"/>
  <c r="G470" i="11"/>
  <c r="R474" i="11"/>
  <c r="G474" i="11"/>
  <c r="R478" i="11"/>
  <c r="G478" i="11"/>
  <c r="R482" i="11"/>
  <c r="G482" i="11"/>
  <c r="R486" i="11"/>
  <c r="G486" i="11"/>
  <c r="R490" i="11"/>
  <c r="G490" i="11"/>
  <c r="R494" i="11"/>
  <c r="G494" i="11"/>
  <c r="R498" i="11"/>
  <c r="G498" i="11"/>
  <c r="R502" i="11"/>
  <c r="G502" i="11"/>
  <c r="R506" i="11"/>
  <c r="G506" i="11"/>
  <c r="R510" i="11"/>
  <c r="G510" i="11"/>
  <c r="R514" i="11"/>
  <c r="G514" i="11"/>
  <c r="R518" i="11"/>
  <c r="G518" i="11"/>
  <c r="R522" i="11"/>
  <c r="G522" i="11"/>
  <c r="R526" i="11"/>
  <c r="G526" i="11"/>
  <c r="R530" i="11"/>
  <c r="G530" i="11"/>
  <c r="R534" i="11"/>
  <c r="G534" i="11"/>
  <c r="R538" i="11"/>
  <c r="G538" i="11"/>
  <c r="R542" i="11"/>
  <c r="G542" i="11"/>
  <c r="R546" i="11"/>
  <c r="G546" i="11"/>
  <c r="R550" i="11"/>
  <c r="G550" i="11"/>
  <c r="R554" i="11"/>
  <c r="G554" i="11"/>
  <c r="R558" i="11"/>
  <c r="G558" i="11"/>
  <c r="R562" i="11"/>
  <c r="G562" i="11"/>
  <c r="R566" i="11"/>
  <c r="G566" i="11"/>
  <c r="R570" i="11"/>
  <c r="G570" i="11"/>
  <c r="R574" i="11"/>
  <c r="G574" i="11"/>
  <c r="R19" i="11"/>
  <c r="G19" i="11"/>
  <c r="R23" i="11"/>
  <c r="G23" i="11"/>
  <c r="R27" i="11"/>
  <c r="G27" i="11"/>
  <c r="R31" i="11"/>
  <c r="G31" i="11"/>
  <c r="R35" i="11"/>
  <c r="G35" i="11"/>
  <c r="R39" i="11"/>
  <c r="G39" i="11"/>
  <c r="R43" i="11"/>
  <c r="G43" i="11"/>
  <c r="R47" i="11"/>
  <c r="G47" i="11"/>
  <c r="R51" i="11"/>
  <c r="G51" i="11"/>
  <c r="R55" i="11"/>
  <c r="G55" i="11"/>
  <c r="R59" i="11"/>
  <c r="G59" i="11"/>
  <c r="R63" i="11"/>
  <c r="G63" i="11"/>
  <c r="R67" i="11"/>
  <c r="G67" i="11"/>
  <c r="R71" i="11"/>
  <c r="G71" i="11"/>
  <c r="R75" i="11"/>
  <c r="G75" i="11"/>
  <c r="R79" i="11"/>
  <c r="G79" i="11"/>
  <c r="R83" i="11"/>
  <c r="G83" i="11"/>
  <c r="R87" i="11"/>
  <c r="G87" i="11"/>
  <c r="R91" i="11"/>
  <c r="G91" i="11"/>
  <c r="R95" i="11"/>
  <c r="G95" i="11"/>
  <c r="R99" i="11"/>
  <c r="G99" i="11"/>
  <c r="R103" i="11"/>
  <c r="G103" i="11"/>
  <c r="R107" i="11"/>
  <c r="G107" i="11"/>
  <c r="R111" i="11"/>
  <c r="G111" i="11"/>
  <c r="R115" i="11"/>
  <c r="G115" i="11"/>
  <c r="R119" i="11"/>
  <c r="G119" i="11"/>
  <c r="R124" i="11"/>
  <c r="G124" i="11"/>
  <c r="R128" i="11"/>
  <c r="G128" i="11"/>
  <c r="R132" i="11"/>
  <c r="G132" i="11"/>
  <c r="R136" i="11"/>
  <c r="G136" i="11"/>
  <c r="R140" i="11"/>
  <c r="G140" i="11"/>
  <c r="R144" i="11"/>
  <c r="G144" i="11"/>
  <c r="R148" i="11"/>
  <c r="G148" i="11"/>
  <c r="R152" i="11"/>
  <c r="G152" i="11"/>
  <c r="R156" i="11"/>
  <c r="G156" i="11"/>
  <c r="R160" i="11"/>
  <c r="G160" i="11"/>
  <c r="R164" i="11"/>
  <c r="G164" i="11"/>
  <c r="R168" i="11"/>
  <c r="G168" i="11"/>
  <c r="R172" i="11"/>
  <c r="G172" i="11"/>
  <c r="R176" i="11"/>
  <c r="G176" i="11"/>
  <c r="R180" i="11"/>
  <c r="G180" i="11"/>
  <c r="R184" i="11"/>
  <c r="G184" i="11"/>
  <c r="R188" i="11"/>
  <c r="G188" i="11"/>
  <c r="R192" i="11"/>
  <c r="G192" i="11"/>
  <c r="R196" i="11"/>
  <c r="G196" i="11"/>
  <c r="R200" i="11"/>
  <c r="G200" i="11"/>
  <c r="R204" i="11"/>
  <c r="G204" i="11"/>
  <c r="R208" i="11"/>
  <c r="G208" i="11"/>
  <c r="R212" i="11"/>
  <c r="G212" i="11"/>
  <c r="R216" i="11"/>
  <c r="G216" i="11"/>
  <c r="R220" i="11"/>
  <c r="G220" i="11"/>
  <c r="R224" i="11"/>
  <c r="G224" i="11"/>
  <c r="R228" i="11"/>
  <c r="G228" i="11"/>
  <c r="R232" i="11"/>
  <c r="G232" i="11"/>
  <c r="R236" i="11"/>
  <c r="G236" i="11"/>
  <c r="R240" i="11"/>
  <c r="G240" i="11"/>
  <c r="R244" i="11"/>
  <c r="G244" i="11"/>
  <c r="R248" i="11"/>
  <c r="G248" i="11"/>
  <c r="R252" i="11"/>
  <c r="G252" i="11"/>
  <c r="R256" i="11"/>
  <c r="G256" i="11"/>
  <c r="R335" i="11"/>
  <c r="G335" i="11"/>
  <c r="R339" i="11"/>
  <c r="G339" i="11"/>
  <c r="R343" i="11"/>
  <c r="G343" i="11"/>
  <c r="R347" i="11"/>
  <c r="G347" i="11"/>
  <c r="R351" i="11"/>
  <c r="G351" i="11"/>
  <c r="R357" i="11"/>
  <c r="G357" i="11"/>
  <c r="R361" i="11"/>
  <c r="G361" i="11"/>
  <c r="R365" i="11"/>
  <c r="G365" i="11"/>
  <c r="G369" i="11"/>
  <c r="R369" i="11"/>
  <c r="R373" i="11"/>
  <c r="G373" i="11"/>
  <c r="R377" i="11"/>
  <c r="G377" i="11"/>
  <c r="R381" i="11"/>
  <c r="G381" i="11"/>
  <c r="G385" i="11"/>
  <c r="R385" i="11"/>
  <c r="R389" i="11"/>
  <c r="G389" i="11"/>
  <c r="R393" i="11"/>
  <c r="G393" i="11"/>
  <c r="R397" i="11"/>
  <c r="G397" i="11"/>
  <c r="R401" i="11"/>
  <c r="G401" i="11"/>
  <c r="R405" i="11"/>
  <c r="G405" i="11"/>
  <c r="R409" i="11"/>
  <c r="G409" i="11"/>
  <c r="R413" i="11"/>
  <c r="G413" i="11"/>
  <c r="G417" i="11"/>
  <c r="R417" i="11"/>
  <c r="R421" i="11"/>
  <c r="G421" i="11"/>
  <c r="R425" i="11"/>
  <c r="G425" i="11"/>
  <c r="R429" i="11"/>
  <c r="G429" i="11"/>
  <c r="G433" i="11"/>
  <c r="R433" i="11"/>
  <c r="R437" i="11"/>
  <c r="G437" i="11"/>
  <c r="R441" i="11"/>
  <c r="G441" i="11"/>
  <c r="R445" i="11"/>
  <c r="G445" i="11"/>
  <c r="G449" i="11"/>
  <c r="R449" i="11"/>
  <c r="R453" i="11"/>
  <c r="G453" i="11"/>
  <c r="R457" i="11"/>
  <c r="G457" i="11"/>
  <c r="R461" i="11"/>
  <c r="G461" i="11"/>
  <c r="R465" i="11"/>
  <c r="G465" i="11"/>
  <c r="R469" i="11"/>
  <c r="G469" i="11"/>
  <c r="R473" i="11"/>
  <c r="G473" i="11"/>
  <c r="R477" i="11"/>
  <c r="G477" i="11"/>
  <c r="G481" i="11"/>
  <c r="R481" i="11"/>
  <c r="R485" i="11"/>
  <c r="G485" i="11"/>
  <c r="R489" i="11"/>
  <c r="G489" i="11"/>
  <c r="R493" i="11"/>
  <c r="G493" i="11"/>
  <c r="G497" i="11"/>
  <c r="R497" i="11"/>
  <c r="R501" i="11"/>
  <c r="G501" i="11"/>
  <c r="R505" i="11"/>
  <c r="G505" i="11"/>
  <c r="R509" i="11"/>
  <c r="G509" i="11"/>
  <c r="G513" i="11"/>
  <c r="R513" i="11"/>
  <c r="R517" i="11"/>
  <c r="G517" i="11"/>
  <c r="R521" i="11"/>
  <c r="G521" i="11"/>
  <c r="R525" i="11"/>
  <c r="G525" i="11"/>
  <c r="R529" i="11"/>
  <c r="G529" i="11"/>
  <c r="R533" i="11"/>
  <c r="G533" i="11"/>
  <c r="R537" i="11"/>
  <c r="G537" i="11"/>
  <c r="R541" i="11"/>
  <c r="G541" i="11"/>
  <c r="G545" i="11"/>
  <c r="R545" i="11"/>
  <c r="R549" i="11"/>
  <c r="G549" i="11"/>
  <c r="R553" i="11"/>
  <c r="G553" i="11"/>
  <c r="R557" i="11"/>
  <c r="G557" i="11"/>
  <c r="G561" i="11"/>
  <c r="R561" i="11"/>
  <c r="R565" i="11"/>
  <c r="G565" i="11"/>
  <c r="R569" i="11"/>
  <c r="G569" i="11"/>
  <c r="R573" i="11"/>
  <c r="G573" i="11"/>
  <c r="R342" i="11"/>
  <c r="G342" i="11"/>
  <c r="R346" i="11"/>
  <c r="G346" i="11"/>
  <c r="R350" i="11"/>
  <c r="G350" i="11"/>
  <c r="R356" i="11"/>
  <c r="G356" i="11"/>
  <c r="R360" i="11"/>
  <c r="G360" i="11"/>
  <c r="R364" i="11"/>
  <c r="G364" i="11"/>
  <c r="R368" i="11"/>
  <c r="G368" i="11"/>
  <c r="R372" i="11"/>
  <c r="G372" i="11"/>
  <c r="R376" i="11"/>
  <c r="G376" i="11"/>
  <c r="R380" i="11"/>
  <c r="G380" i="11"/>
  <c r="R384" i="11"/>
  <c r="G384" i="11"/>
  <c r="R388" i="11"/>
  <c r="G388" i="11"/>
  <c r="R392" i="11"/>
  <c r="G392" i="11"/>
  <c r="R396" i="11"/>
  <c r="G396" i="11"/>
  <c r="R400" i="11"/>
  <c r="G400" i="11"/>
  <c r="R404" i="11"/>
  <c r="G404" i="11"/>
  <c r="R408" i="11"/>
  <c r="G408" i="11"/>
  <c r="R412" i="11"/>
  <c r="G412" i="11"/>
  <c r="R416" i="11"/>
  <c r="G416" i="11"/>
  <c r="R420" i="11"/>
  <c r="G420" i="11"/>
  <c r="R424" i="11"/>
  <c r="G424" i="11"/>
  <c r="R428" i="11"/>
  <c r="G428" i="11"/>
  <c r="R432" i="11"/>
  <c r="G432" i="11"/>
  <c r="R436" i="11"/>
  <c r="G436" i="11"/>
  <c r="R440" i="11"/>
  <c r="G440" i="11"/>
  <c r="R444" i="11"/>
  <c r="G444" i="11"/>
  <c r="R448" i="11"/>
  <c r="G448" i="11"/>
  <c r="R452" i="11"/>
  <c r="G452" i="11"/>
  <c r="R456" i="11"/>
  <c r="G456" i="11"/>
  <c r="R460" i="11"/>
  <c r="G460" i="11"/>
  <c r="R464" i="11"/>
  <c r="G464" i="11"/>
  <c r="R468" i="11"/>
  <c r="G468" i="11"/>
  <c r="R472" i="11"/>
  <c r="G472" i="11"/>
  <c r="R476" i="11"/>
  <c r="G476" i="11"/>
  <c r="R480" i="11"/>
  <c r="G480" i="11"/>
  <c r="R484" i="11"/>
  <c r="G484" i="11"/>
  <c r="R488" i="11"/>
  <c r="G488" i="11"/>
  <c r="R492" i="11"/>
  <c r="G492" i="11"/>
  <c r="R496" i="11"/>
  <c r="G496" i="11"/>
  <c r="R500" i="11"/>
  <c r="G500" i="11"/>
  <c r="R504" i="11"/>
  <c r="G504" i="11"/>
  <c r="R508" i="11"/>
  <c r="G508" i="11"/>
  <c r="R512" i="11"/>
  <c r="G512" i="11"/>
  <c r="R516" i="11"/>
  <c r="G516" i="11"/>
  <c r="R520" i="11"/>
  <c r="G520" i="11"/>
  <c r="R524" i="11"/>
  <c r="G524" i="11"/>
  <c r="R528" i="11"/>
  <c r="G528" i="11"/>
  <c r="R532" i="11"/>
  <c r="G532" i="11"/>
  <c r="R536" i="11"/>
  <c r="G536" i="11"/>
  <c r="R540" i="11"/>
  <c r="G540" i="11"/>
  <c r="R544" i="11"/>
  <c r="G544" i="11"/>
  <c r="R548" i="11"/>
  <c r="G548" i="11"/>
  <c r="R552" i="11"/>
  <c r="G552" i="11"/>
  <c r="R556" i="11"/>
  <c r="G556" i="11"/>
  <c r="R560" i="11"/>
  <c r="G560" i="11"/>
  <c r="R564" i="11"/>
  <c r="G564" i="11"/>
  <c r="R568" i="11"/>
  <c r="G568" i="11"/>
  <c r="R572" i="11"/>
  <c r="G572" i="11"/>
  <c r="R261" i="11"/>
  <c r="G261" i="11"/>
  <c r="R265" i="11"/>
  <c r="G265" i="11"/>
  <c r="R269" i="11"/>
  <c r="G269" i="11"/>
  <c r="R273" i="11"/>
  <c r="G273" i="11"/>
  <c r="R277" i="11"/>
  <c r="G277" i="11"/>
  <c r="R281" i="11"/>
  <c r="G281" i="11"/>
  <c r="R285" i="11"/>
  <c r="G285" i="11"/>
  <c r="R289" i="11"/>
  <c r="G289" i="11"/>
  <c r="R293" i="11"/>
  <c r="G293" i="11"/>
  <c r="R297" i="11"/>
  <c r="G297" i="11"/>
  <c r="R301" i="11"/>
  <c r="G301" i="11"/>
  <c r="R305" i="11"/>
  <c r="G305" i="11"/>
  <c r="R309" i="11"/>
  <c r="G309" i="11"/>
  <c r="R313" i="11"/>
  <c r="G313" i="11"/>
  <c r="R317" i="11"/>
  <c r="G317" i="11"/>
  <c r="R321" i="11"/>
  <c r="G321" i="11"/>
  <c r="R325" i="11"/>
  <c r="G325" i="11"/>
  <c r="R329" i="11"/>
  <c r="G329" i="11"/>
  <c r="R333" i="11"/>
  <c r="G333" i="11"/>
  <c r="R337" i="11"/>
  <c r="G337" i="11"/>
  <c r="R341" i="11"/>
  <c r="G341" i="11"/>
  <c r="R345" i="11"/>
  <c r="G345" i="11"/>
  <c r="R349" i="11"/>
  <c r="G349" i="11"/>
  <c r="R355" i="11"/>
  <c r="G355" i="11"/>
  <c r="R359" i="11"/>
  <c r="G359" i="11"/>
  <c r="R363" i="11"/>
  <c r="G363" i="11"/>
  <c r="R367" i="11"/>
  <c r="G367" i="11"/>
  <c r="R371" i="11"/>
  <c r="G371" i="11"/>
  <c r="R375" i="11"/>
  <c r="G375" i="11"/>
  <c r="R379" i="11"/>
  <c r="G379" i="11"/>
  <c r="R383" i="11"/>
  <c r="G383" i="11"/>
  <c r="R387" i="11"/>
  <c r="G387" i="11"/>
  <c r="R391" i="11"/>
  <c r="G391" i="11"/>
  <c r="R395" i="11"/>
  <c r="G395" i="11"/>
  <c r="R399" i="11"/>
  <c r="G399" i="11"/>
  <c r="R403" i="11"/>
  <c r="G403" i="11"/>
  <c r="R407" i="11"/>
  <c r="G407" i="11"/>
  <c r="R411" i="11"/>
  <c r="G411" i="11"/>
  <c r="R415" i="11"/>
  <c r="G415" i="11"/>
  <c r="R419" i="11"/>
  <c r="G419" i="11"/>
  <c r="R423" i="11"/>
  <c r="G423" i="11"/>
  <c r="R427" i="11"/>
  <c r="G427" i="11"/>
  <c r="R431" i="11"/>
  <c r="G431" i="11"/>
  <c r="R435" i="11"/>
  <c r="G435" i="11"/>
  <c r="R439" i="11"/>
  <c r="G439" i="11"/>
  <c r="R443" i="11"/>
  <c r="G443" i="11"/>
  <c r="R447" i="11"/>
  <c r="G447" i="11"/>
  <c r="R451" i="11"/>
  <c r="G451" i="11"/>
  <c r="R455" i="11"/>
  <c r="G455" i="11"/>
  <c r="R459" i="11"/>
  <c r="G459" i="11"/>
  <c r="R463" i="11"/>
  <c r="G463" i="11"/>
  <c r="R467" i="11"/>
  <c r="G467" i="11"/>
  <c r="R471" i="11"/>
  <c r="G471" i="11"/>
  <c r="R475" i="11"/>
  <c r="G475" i="11"/>
  <c r="R479" i="11"/>
  <c r="G479" i="11"/>
  <c r="R483" i="11"/>
  <c r="G483" i="11"/>
  <c r="R487" i="11"/>
  <c r="G487" i="11"/>
  <c r="R491" i="11"/>
  <c r="G491" i="11"/>
  <c r="R495" i="11"/>
  <c r="G495" i="11"/>
  <c r="R499" i="11"/>
  <c r="G499" i="11"/>
  <c r="R503" i="11"/>
  <c r="G503" i="11"/>
  <c r="R507" i="11"/>
  <c r="G507" i="11"/>
  <c r="R511" i="11"/>
  <c r="G511" i="11"/>
  <c r="R515" i="11"/>
  <c r="G515" i="11"/>
  <c r="R519" i="11"/>
  <c r="G519" i="11"/>
  <c r="R523" i="11"/>
  <c r="G523" i="11"/>
  <c r="R527" i="11"/>
  <c r="G527" i="11"/>
  <c r="R531" i="11"/>
  <c r="G531" i="11"/>
  <c r="R535" i="11"/>
  <c r="G535" i="11"/>
  <c r="R539" i="11"/>
  <c r="G539" i="11"/>
  <c r="R543" i="11"/>
  <c r="G543" i="11"/>
  <c r="R547" i="11"/>
  <c r="G547" i="11"/>
  <c r="R551" i="11"/>
  <c r="G551" i="11"/>
  <c r="R555" i="11"/>
  <c r="G555" i="11"/>
  <c r="R559" i="11"/>
  <c r="G559" i="11"/>
  <c r="R563" i="11"/>
  <c r="G563" i="11"/>
  <c r="R567" i="11"/>
  <c r="G567" i="11"/>
  <c r="R571" i="11"/>
  <c r="G571" i="11"/>
  <c r="R575" i="11"/>
  <c r="G575" i="11"/>
  <c r="AF14" i="11"/>
  <c r="AF18" i="11"/>
  <c r="AF26" i="11"/>
  <c r="AF50" i="11"/>
  <c r="AF59" i="11"/>
  <c r="AF75" i="11"/>
  <c r="AF87" i="11"/>
  <c r="AE193" i="11"/>
  <c r="AE197" i="11"/>
  <c r="AE229" i="11"/>
  <c r="AE241" i="11"/>
  <c r="AE245" i="11"/>
  <c r="AE253" i="11"/>
  <c r="AE261" i="11"/>
  <c r="AF448" i="11"/>
  <c r="AF25" i="11"/>
  <c r="AF45" i="11"/>
  <c r="AF86" i="11"/>
  <c r="AF90" i="11"/>
  <c r="AF94" i="11"/>
  <c r="AF98" i="11"/>
  <c r="AF102" i="11"/>
  <c r="AF106" i="11"/>
  <c r="AF110" i="11"/>
  <c r="AF114" i="11"/>
  <c r="AF118" i="11"/>
  <c r="AF123" i="11"/>
  <c r="AF131" i="11"/>
  <c r="AF135" i="11"/>
  <c r="AF139" i="11"/>
  <c r="AF147" i="11"/>
  <c r="AF151" i="11"/>
  <c r="AF155" i="11"/>
  <c r="AF163" i="11"/>
  <c r="AF167" i="11"/>
  <c r="AF171" i="11"/>
  <c r="AF179" i="11"/>
  <c r="AF183" i="11"/>
  <c r="AE354" i="11"/>
  <c r="AE415" i="11"/>
  <c r="AE431" i="11"/>
  <c r="AF480" i="11"/>
  <c r="AF512" i="11"/>
  <c r="AF544" i="11"/>
  <c r="AF10" i="11"/>
  <c r="AF42" i="11"/>
  <c r="AF67" i="11"/>
  <c r="AF91" i="11"/>
  <c r="AF107" i="11"/>
  <c r="AF124" i="11"/>
  <c r="AF136" i="11"/>
  <c r="AE237" i="11"/>
  <c r="AE265" i="11"/>
  <c r="AE269" i="11"/>
  <c r="AE281" i="11"/>
  <c r="AF5" i="11"/>
  <c r="AF29" i="11"/>
  <c r="AF58" i="11"/>
  <c r="AF62" i="11"/>
  <c r="AF66" i="11"/>
  <c r="AF78" i="11"/>
  <c r="AF4" i="11"/>
  <c r="AF8" i="11"/>
  <c r="AF12" i="11"/>
  <c r="AF16" i="11"/>
  <c r="AF20" i="11"/>
  <c r="AF24" i="11"/>
  <c r="AF28" i="11"/>
  <c r="AF32" i="11"/>
  <c r="AF36" i="11"/>
  <c r="AF40" i="11"/>
  <c r="AF44" i="11"/>
  <c r="AF48" i="11"/>
  <c r="AF52" i="11"/>
  <c r="AF56" i="11"/>
  <c r="AF61" i="11"/>
  <c r="AF69" i="11"/>
  <c r="AF77" i="11"/>
  <c r="AF81" i="11"/>
  <c r="AF85" i="11"/>
  <c r="AF93" i="11"/>
  <c r="AF97" i="11"/>
  <c r="AF101" i="11"/>
  <c r="AF109" i="11"/>
  <c r="AF113" i="11"/>
  <c r="AF117" i="11"/>
  <c r="AF122" i="11"/>
  <c r="AF126" i="11"/>
  <c r="AF130" i="11"/>
  <c r="AF134" i="11"/>
  <c r="AF138" i="11"/>
  <c r="AF187" i="11"/>
  <c r="AE195" i="11"/>
  <c r="AE199" i="11"/>
  <c r="AE203" i="11"/>
  <c r="AE211" i="11"/>
  <c r="AE215" i="11"/>
  <c r="AE219" i="11"/>
  <c r="AE227" i="11"/>
  <c r="AE231" i="11"/>
  <c r="AE235" i="11"/>
  <c r="AE247" i="11"/>
  <c r="AE251" i="11"/>
  <c r="AE255" i="11"/>
  <c r="AE259" i="11"/>
  <c r="AE263" i="11"/>
  <c r="AE267" i="11"/>
  <c r="AE279" i="11"/>
  <c r="AE283" i="11"/>
  <c r="AE358" i="11"/>
  <c r="AE362" i="11"/>
  <c r="AE366" i="11"/>
  <c r="AE374" i="11"/>
  <c r="AE378" i="11"/>
  <c r="AE386" i="11"/>
  <c r="AE390" i="11"/>
  <c r="AE394" i="11"/>
  <c r="AF6" i="11"/>
  <c r="AF22" i="11"/>
  <c r="AF30" i="11"/>
  <c r="AF34" i="11"/>
  <c r="AF38" i="11"/>
  <c r="AF46" i="11"/>
  <c r="AF54" i="11"/>
  <c r="AF83" i="11"/>
  <c r="AF99" i="11"/>
  <c r="AF103" i="11"/>
  <c r="AF115" i="11"/>
  <c r="AF119" i="11"/>
  <c r="AF128" i="11"/>
  <c r="AF132" i="11"/>
  <c r="AE189" i="11"/>
  <c r="AE205" i="11"/>
  <c r="AE209" i="11"/>
  <c r="AE213" i="11"/>
  <c r="AE221" i="11"/>
  <c r="AE225" i="11"/>
  <c r="AE249" i="11"/>
  <c r="AE273" i="11"/>
  <c r="AE277" i="11"/>
  <c r="AF17" i="11"/>
  <c r="AF37" i="11"/>
  <c r="AF53" i="11"/>
  <c r="AF70" i="11"/>
  <c r="AF74" i="11"/>
  <c r="AF82" i="11"/>
  <c r="AF11" i="11"/>
  <c r="AF15" i="11"/>
  <c r="AF23" i="11"/>
  <c r="AF27" i="11"/>
  <c r="AF35" i="11"/>
  <c r="AF43" i="11"/>
  <c r="AF51" i="11"/>
  <c r="AF60" i="11"/>
  <c r="AF64" i="11"/>
  <c r="AF68" i="11"/>
  <c r="AF72" i="11"/>
  <c r="AF76" i="11"/>
  <c r="AF80" i="11"/>
  <c r="AF84" i="11"/>
  <c r="AF88" i="11"/>
  <c r="AF92" i="11"/>
  <c r="AF96" i="11"/>
  <c r="AF100" i="11"/>
  <c r="AF104" i="11"/>
  <c r="AF108" i="11"/>
  <c r="AF112" i="11"/>
  <c r="AF116" i="11"/>
  <c r="AF120" i="11"/>
  <c r="AF125" i="11"/>
  <c r="AF129" i="11"/>
  <c r="AF133" i="11"/>
  <c r="AF141" i="11"/>
  <c r="AF145" i="11"/>
  <c r="AF149" i="11"/>
  <c r="AF153" i="11"/>
  <c r="AF157" i="11"/>
  <c r="AF161" i="11"/>
  <c r="AF165" i="11"/>
  <c r="AF169" i="11"/>
  <c r="AF173" i="11"/>
  <c r="AF177" i="11"/>
  <c r="AF181" i="11"/>
  <c r="AF185" i="11"/>
  <c r="AE290" i="11"/>
  <c r="AE294" i="11"/>
  <c r="AE298" i="11"/>
  <c r="AE302" i="11"/>
  <c r="AE310" i="11"/>
  <c r="AE314" i="11"/>
  <c r="AE322" i="11"/>
  <c r="AE326" i="11"/>
  <c r="AE330" i="11"/>
  <c r="AE334" i="11"/>
  <c r="AE342" i="11"/>
  <c r="AE346" i="11"/>
  <c r="AF2" i="11"/>
  <c r="AE6" i="11"/>
  <c r="AE20" i="11"/>
  <c r="AE36" i="11"/>
  <c r="AE46" i="11"/>
  <c r="AE60" i="11"/>
  <c r="AE70" i="11"/>
  <c r="AE80" i="11"/>
  <c r="AE92" i="11"/>
  <c r="AE100" i="11"/>
  <c r="AE110" i="11"/>
  <c r="AE120" i="11"/>
  <c r="AE130" i="11"/>
  <c r="AE141" i="11"/>
  <c r="AE161" i="11"/>
  <c r="AE181" i="11"/>
  <c r="AF213" i="11"/>
  <c r="AF245" i="11"/>
  <c r="AF298" i="11"/>
  <c r="AF362" i="11"/>
  <c r="AE8" i="11"/>
  <c r="AE28" i="11"/>
  <c r="AE38" i="11"/>
  <c r="AE48" i="11"/>
  <c r="AE62" i="11"/>
  <c r="AE72" i="11"/>
  <c r="AE82" i="11"/>
  <c r="AE94" i="11"/>
  <c r="AE102" i="11"/>
  <c r="AE112" i="11"/>
  <c r="AE124" i="11"/>
  <c r="AE132" i="11"/>
  <c r="AE145" i="11"/>
  <c r="AE165" i="11"/>
  <c r="AF189" i="11"/>
  <c r="AF221" i="11"/>
  <c r="AF261" i="11"/>
  <c r="AF314" i="11"/>
  <c r="AF378" i="11"/>
  <c r="AE2" i="11"/>
  <c r="AE12" i="11"/>
  <c r="AE30" i="11"/>
  <c r="AE40" i="11"/>
  <c r="AE54" i="11"/>
  <c r="AE64" i="11"/>
  <c r="AE76" i="11"/>
  <c r="AE86" i="11"/>
  <c r="AE96" i="11"/>
  <c r="AE104" i="11"/>
  <c r="AE114" i="11"/>
  <c r="AE126" i="11"/>
  <c r="AE134" i="11"/>
  <c r="AE149" i="11"/>
  <c r="AE173" i="11"/>
  <c r="AF197" i="11"/>
  <c r="AF229" i="11"/>
  <c r="AF269" i="11"/>
  <c r="AF330" i="11"/>
  <c r="AF394" i="11"/>
  <c r="AE4" i="11"/>
  <c r="AE18" i="11"/>
  <c r="AE32" i="11"/>
  <c r="AE44" i="11"/>
  <c r="AE56" i="11"/>
  <c r="AE68" i="11"/>
  <c r="AE78" i="11"/>
  <c r="AE88" i="11"/>
  <c r="AE98" i="11"/>
  <c r="AE108" i="11"/>
  <c r="AE118" i="11"/>
  <c r="AE128" i="11"/>
  <c r="AE136" i="11"/>
  <c r="AE157" i="11"/>
  <c r="AE177" i="11"/>
  <c r="AF205" i="11"/>
  <c r="AF237" i="11"/>
  <c r="AF277" i="11"/>
  <c r="AF346" i="11"/>
  <c r="AE448" i="11"/>
  <c r="AF65" i="11"/>
  <c r="AE65" i="11"/>
  <c r="AF111" i="11"/>
  <c r="AE111" i="11"/>
  <c r="AF148" i="11"/>
  <c r="AE148" i="11"/>
  <c r="AF212" i="11"/>
  <c r="AE212" i="11"/>
  <c r="AF248" i="11"/>
  <c r="AE248" i="11"/>
  <c r="AF252" i="11"/>
  <c r="AE252" i="11"/>
  <c r="AF55" i="11"/>
  <c r="AE55" i="11"/>
  <c r="AF73" i="11"/>
  <c r="AE73" i="11"/>
  <c r="AF105" i="11"/>
  <c r="AE105" i="11"/>
  <c r="AF137" i="11"/>
  <c r="AE137" i="11"/>
  <c r="AF170" i="11"/>
  <c r="AE170" i="11"/>
  <c r="AE201" i="11"/>
  <c r="AF201" i="11"/>
  <c r="AF202" i="11"/>
  <c r="AE202" i="11"/>
  <c r="AE233" i="11"/>
  <c r="AF233" i="11"/>
  <c r="AF234" i="11"/>
  <c r="AE234" i="11"/>
  <c r="AE239" i="11"/>
  <c r="AF239" i="11"/>
  <c r="AE243" i="11"/>
  <c r="AF243" i="11"/>
  <c r="AF332" i="11"/>
  <c r="AE332" i="11"/>
  <c r="AF336" i="11"/>
  <c r="AE336" i="11"/>
  <c r="AF337" i="11"/>
  <c r="AE337" i="11"/>
  <c r="AE338" i="11"/>
  <c r="AF338" i="11"/>
  <c r="AF339" i="11"/>
  <c r="AE339" i="11"/>
  <c r="AF343" i="11"/>
  <c r="AE343" i="11"/>
  <c r="AE396" i="11"/>
  <c r="AF396" i="11"/>
  <c r="AE400" i="11"/>
  <c r="AF400" i="11"/>
  <c r="AF401" i="11"/>
  <c r="AE401" i="11"/>
  <c r="AE402" i="11"/>
  <c r="AF402" i="11"/>
  <c r="AF403" i="11"/>
  <c r="AE403" i="11"/>
  <c r="AE407" i="11"/>
  <c r="AF407" i="11"/>
  <c r="AF460" i="11"/>
  <c r="AE460" i="11"/>
  <c r="AF464" i="11"/>
  <c r="AE464" i="11"/>
  <c r="AF465" i="11"/>
  <c r="AE465" i="11"/>
  <c r="AF466" i="11"/>
  <c r="AE466" i="11"/>
  <c r="AF467" i="11"/>
  <c r="AE467" i="11"/>
  <c r="AF471" i="11"/>
  <c r="AE471" i="11"/>
  <c r="AF498" i="11"/>
  <c r="AE498" i="11"/>
  <c r="AF503" i="11"/>
  <c r="AE503" i="11"/>
  <c r="AF530" i="11"/>
  <c r="AE530" i="11"/>
  <c r="AF535" i="11"/>
  <c r="AE535" i="11"/>
  <c r="AF562" i="11"/>
  <c r="AE562" i="11"/>
  <c r="AF567" i="11"/>
  <c r="AE567" i="11"/>
  <c r="AE14" i="11"/>
  <c r="AE22" i="11"/>
  <c r="AF33" i="11"/>
  <c r="AE33" i="11"/>
  <c r="AF47" i="11"/>
  <c r="AE47" i="11"/>
  <c r="AF180" i="11"/>
  <c r="AE180" i="11"/>
  <c r="AF453" i="11"/>
  <c r="AE453" i="11"/>
  <c r="AF477" i="11"/>
  <c r="AE477" i="11"/>
  <c r="AF508" i="11"/>
  <c r="AE508" i="11"/>
  <c r="AF509" i="11"/>
  <c r="AE509" i="11"/>
  <c r="AF541" i="11"/>
  <c r="AE541" i="11"/>
  <c r="AE116" i="11"/>
  <c r="AF13" i="11"/>
  <c r="AE13" i="11"/>
  <c r="AF31" i="11"/>
  <c r="AE31" i="11"/>
  <c r="AF49" i="11"/>
  <c r="AE49" i="11"/>
  <c r="AF63" i="11"/>
  <c r="AE63" i="11"/>
  <c r="AF95" i="11"/>
  <c r="AE95" i="11"/>
  <c r="AF127" i="11"/>
  <c r="AE127" i="11"/>
  <c r="AF159" i="11"/>
  <c r="AE159" i="11"/>
  <c r="AF164" i="11"/>
  <c r="AE164" i="11"/>
  <c r="AE191" i="11"/>
  <c r="AF191" i="11"/>
  <c r="AF196" i="11"/>
  <c r="AE196" i="11"/>
  <c r="AE223" i="11"/>
  <c r="AF223" i="11"/>
  <c r="AF228" i="11"/>
  <c r="AE228" i="11"/>
  <c r="AF280" i="11"/>
  <c r="AE280" i="11"/>
  <c r="AF284" i="11"/>
  <c r="AE284" i="11"/>
  <c r="AE285" i="11"/>
  <c r="AF285" i="11"/>
  <c r="AF286" i="11"/>
  <c r="AE286" i="11"/>
  <c r="AE287" i="11"/>
  <c r="AF287" i="11"/>
  <c r="AF293" i="11"/>
  <c r="AE293" i="11"/>
  <c r="AE350" i="11"/>
  <c r="AF350" i="11"/>
  <c r="AF357" i="11"/>
  <c r="AE357" i="11"/>
  <c r="AF414" i="11"/>
  <c r="AE414" i="11"/>
  <c r="AE421" i="11"/>
  <c r="AF421" i="11"/>
  <c r="AF492" i="11"/>
  <c r="AE492" i="11"/>
  <c r="AF493" i="11"/>
  <c r="AE493" i="11"/>
  <c r="AF524" i="11"/>
  <c r="AE524" i="11"/>
  <c r="AF525" i="11"/>
  <c r="AE525" i="11"/>
  <c r="AF556" i="11"/>
  <c r="AE556" i="11"/>
  <c r="AF557" i="11"/>
  <c r="AE557" i="11"/>
  <c r="AE16" i="11"/>
  <c r="AE24" i="11"/>
  <c r="AF79" i="11"/>
  <c r="AE79" i="11"/>
  <c r="AF143" i="11"/>
  <c r="AE143" i="11"/>
  <c r="AF175" i="11"/>
  <c r="AE175" i="11"/>
  <c r="AE207" i="11"/>
  <c r="AF207" i="11"/>
  <c r="AE257" i="11"/>
  <c r="AF257" i="11"/>
  <c r="AE318" i="11"/>
  <c r="AF318" i="11"/>
  <c r="AF325" i="11"/>
  <c r="AE325" i="11"/>
  <c r="AE382" i="11"/>
  <c r="AF382" i="11"/>
  <c r="AF389" i="11"/>
  <c r="AE389" i="11"/>
  <c r="AF446" i="11"/>
  <c r="AE446" i="11"/>
  <c r="AF476" i="11"/>
  <c r="AE476" i="11"/>
  <c r="AF540" i="11"/>
  <c r="AE540" i="11"/>
  <c r="AF572" i="11"/>
  <c r="AE572" i="11"/>
  <c r="AF573" i="11"/>
  <c r="AE573" i="11"/>
  <c r="AE52" i="11"/>
  <c r="AE84" i="11"/>
  <c r="AF253" i="11"/>
  <c r="AF9" i="11"/>
  <c r="AE9" i="11"/>
  <c r="AF19" i="11"/>
  <c r="AE19" i="11"/>
  <c r="AF41" i="11"/>
  <c r="AE41" i="11"/>
  <c r="AF3" i="11"/>
  <c r="AE3" i="11"/>
  <c r="AF7" i="11"/>
  <c r="AE7" i="11"/>
  <c r="AF21" i="11"/>
  <c r="AE21" i="11"/>
  <c r="AF39" i="11"/>
  <c r="AE39" i="11"/>
  <c r="AF57" i="11"/>
  <c r="AE57" i="11"/>
  <c r="AF71" i="11"/>
  <c r="AE71" i="11"/>
  <c r="AF89" i="11"/>
  <c r="AE89" i="11"/>
  <c r="AF121" i="11"/>
  <c r="AE121" i="11"/>
  <c r="AF154" i="11"/>
  <c r="AE154" i="11"/>
  <c r="AF186" i="11"/>
  <c r="AE186" i="11"/>
  <c r="AE217" i="11"/>
  <c r="AF217" i="11"/>
  <c r="AF218" i="11"/>
  <c r="AE218" i="11"/>
  <c r="AF262" i="11"/>
  <c r="AE262" i="11"/>
  <c r="AF266" i="11"/>
  <c r="AE266" i="11"/>
  <c r="AE271" i="11"/>
  <c r="AF271" i="11"/>
  <c r="AE275" i="11"/>
  <c r="AF275" i="11"/>
  <c r="AF300" i="11"/>
  <c r="AE300" i="11"/>
  <c r="AF304" i="11"/>
  <c r="AE304" i="11"/>
  <c r="AF305" i="11"/>
  <c r="AE305" i="11"/>
  <c r="AE306" i="11"/>
  <c r="AF306" i="11"/>
  <c r="AF307" i="11"/>
  <c r="AE307" i="11"/>
  <c r="AF311" i="11"/>
  <c r="AE311" i="11"/>
  <c r="AF364" i="11"/>
  <c r="AE364" i="11"/>
  <c r="AF368" i="11"/>
  <c r="AE368" i="11"/>
  <c r="AF369" i="11"/>
  <c r="AE369" i="11"/>
  <c r="AE370" i="11"/>
  <c r="AF370" i="11"/>
  <c r="AF371" i="11"/>
  <c r="AE371" i="11"/>
  <c r="AF375" i="11"/>
  <c r="AE375" i="11"/>
  <c r="AF428" i="11"/>
  <c r="AE428" i="11"/>
  <c r="AF432" i="11"/>
  <c r="AE432" i="11"/>
  <c r="AE433" i="11"/>
  <c r="AF433" i="11"/>
  <c r="AF434" i="11"/>
  <c r="AE434" i="11"/>
  <c r="AE435" i="11"/>
  <c r="AF435" i="11"/>
  <c r="AE439" i="11"/>
  <c r="AF439" i="11"/>
  <c r="AF482" i="11"/>
  <c r="AE482" i="11"/>
  <c r="AF487" i="11"/>
  <c r="AE487" i="11"/>
  <c r="AF514" i="11"/>
  <c r="AE514" i="11"/>
  <c r="AF519" i="11"/>
  <c r="AE519" i="11"/>
  <c r="AF546" i="11"/>
  <c r="AE546" i="11"/>
  <c r="AF551" i="11"/>
  <c r="AE551" i="11"/>
  <c r="AE10" i="11"/>
  <c r="AE26" i="11"/>
  <c r="AE34" i="11"/>
  <c r="AE42" i="11"/>
  <c r="AE50" i="11"/>
  <c r="AE58" i="11"/>
  <c r="AE66" i="11"/>
  <c r="AE74" i="11"/>
  <c r="AE90" i="11"/>
  <c r="AE106" i="11"/>
  <c r="AE122" i="11"/>
  <c r="AE138" i="11"/>
  <c r="AE153" i="11"/>
  <c r="AE169" i="11"/>
  <c r="AE185" i="11"/>
  <c r="AF142" i="11"/>
  <c r="AE142" i="11"/>
  <c r="AF152" i="11"/>
  <c r="AE152" i="11"/>
  <c r="AF158" i="11"/>
  <c r="AE158" i="11"/>
  <c r="AF168" i="11"/>
  <c r="AE168" i="11"/>
  <c r="AF174" i="11"/>
  <c r="AE174" i="11"/>
  <c r="AF184" i="11"/>
  <c r="AE184" i="11"/>
  <c r="AF190" i="11"/>
  <c r="AE190" i="11"/>
  <c r="AF200" i="11"/>
  <c r="AE200" i="11"/>
  <c r="AF206" i="11"/>
  <c r="AE206" i="11"/>
  <c r="AF216" i="11"/>
  <c r="AE216" i="11"/>
  <c r="AF222" i="11"/>
  <c r="AE222" i="11"/>
  <c r="AF232" i="11"/>
  <c r="AE232" i="11"/>
  <c r="AF238" i="11"/>
  <c r="AE238" i="11"/>
  <c r="AF242" i="11"/>
  <c r="AE242" i="11"/>
  <c r="AF256" i="11"/>
  <c r="AE256" i="11"/>
  <c r="AF260" i="11"/>
  <c r="AE260" i="11"/>
  <c r="AF270" i="11"/>
  <c r="AE270" i="11"/>
  <c r="AF274" i="11"/>
  <c r="AE274" i="11"/>
  <c r="AF292" i="11"/>
  <c r="AE292" i="11"/>
  <c r="AF296" i="11"/>
  <c r="AE296" i="11"/>
  <c r="AF297" i="11"/>
  <c r="AE297" i="11"/>
  <c r="AF299" i="11"/>
  <c r="AE299" i="11"/>
  <c r="AF303" i="11"/>
  <c r="AE303" i="11"/>
  <c r="AF317" i="11"/>
  <c r="AE317" i="11"/>
  <c r="AF324" i="11"/>
  <c r="AE324" i="11"/>
  <c r="AF328" i="11"/>
  <c r="AE328" i="11"/>
  <c r="AF329" i="11"/>
  <c r="AE329" i="11"/>
  <c r="AF331" i="11"/>
  <c r="AE331" i="11"/>
  <c r="AF335" i="11"/>
  <c r="AE335" i="11"/>
  <c r="AF349" i="11"/>
  <c r="AE349" i="11"/>
  <c r="AF356" i="11"/>
  <c r="AE356" i="11"/>
  <c r="AF360" i="11"/>
  <c r="AE360" i="11"/>
  <c r="AF361" i="11"/>
  <c r="AE361" i="11"/>
  <c r="AF363" i="11"/>
  <c r="AE363" i="11"/>
  <c r="AF367" i="11"/>
  <c r="AE367" i="11"/>
  <c r="AF381" i="11"/>
  <c r="AE381" i="11"/>
  <c r="AF388" i="11"/>
  <c r="AE388" i="11"/>
  <c r="AF392" i="11"/>
  <c r="AE392" i="11"/>
  <c r="AF393" i="11"/>
  <c r="AE393" i="11"/>
  <c r="AF395" i="11"/>
  <c r="AE395" i="11"/>
  <c r="AF399" i="11"/>
  <c r="AE399" i="11"/>
  <c r="AF406" i="11"/>
  <c r="AE406" i="11"/>
  <c r="AE413" i="11"/>
  <c r="AF413" i="11"/>
  <c r="AF420" i="11"/>
  <c r="AE420" i="11"/>
  <c r="AF424" i="11"/>
  <c r="AE424" i="11"/>
  <c r="AE425" i="11"/>
  <c r="AF425" i="11"/>
  <c r="AF426" i="11"/>
  <c r="AE426" i="11"/>
  <c r="AE427" i="11"/>
  <c r="AF427" i="11"/>
  <c r="AF438" i="11"/>
  <c r="AE438" i="11"/>
  <c r="AE445" i="11"/>
  <c r="AF445" i="11"/>
  <c r="AF452" i="11"/>
  <c r="AE452" i="11"/>
  <c r="AF456" i="11"/>
  <c r="AE456" i="11"/>
  <c r="AF457" i="11"/>
  <c r="AE457" i="11"/>
  <c r="AF458" i="11"/>
  <c r="AE458" i="11"/>
  <c r="AF459" i="11"/>
  <c r="AE459" i="11"/>
  <c r="AF463" i="11"/>
  <c r="AE463" i="11"/>
  <c r="AF470" i="11"/>
  <c r="AE470" i="11"/>
  <c r="AF475" i="11"/>
  <c r="AE475" i="11"/>
  <c r="AF481" i="11"/>
  <c r="AE481" i="11"/>
  <c r="AF486" i="11"/>
  <c r="AE486" i="11"/>
  <c r="AF491" i="11"/>
  <c r="AE491" i="11"/>
  <c r="AF496" i="11"/>
  <c r="AE496" i="11"/>
  <c r="AF497" i="11"/>
  <c r="AE497" i="11"/>
  <c r="AF502" i="11"/>
  <c r="AE502" i="11"/>
  <c r="AF507" i="11"/>
  <c r="AE507" i="11"/>
  <c r="AF513" i="11"/>
  <c r="AE513" i="11"/>
  <c r="AF518" i="11"/>
  <c r="AE518" i="11"/>
  <c r="AF523" i="11"/>
  <c r="AE523" i="11"/>
  <c r="AF528" i="11"/>
  <c r="AE528" i="11"/>
  <c r="AF529" i="11"/>
  <c r="AE529" i="11"/>
  <c r="AF534" i="11"/>
  <c r="AE534" i="11"/>
  <c r="AF539" i="11"/>
  <c r="AE539" i="11"/>
  <c r="AF545" i="11"/>
  <c r="AE545" i="11"/>
  <c r="AF550" i="11"/>
  <c r="AE550" i="11"/>
  <c r="AF555" i="11"/>
  <c r="AE555" i="11"/>
  <c r="AF560" i="11"/>
  <c r="AE560" i="11"/>
  <c r="AF561" i="11"/>
  <c r="AE561" i="11"/>
  <c r="AF566" i="11"/>
  <c r="AE566" i="11"/>
  <c r="AF571" i="11"/>
  <c r="AE571" i="11"/>
  <c r="AF199" i="11"/>
  <c r="AF215" i="11"/>
  <c r="AF231" i="11"/>
  <c r="AF247" i="11"/>
  <c r="AF255" i="11"/>
  <c r="AF263" i="11"/>
  <c r="AF279" i="11"/>
  <c r="AF302" i="11"/>
  <c r="AF334" i="11"/>
  <c r="AF366" i="11"/>
  <c r="AE480" i="11"/>
  <c r="AF162" i="11"/>
  <c r="AE162" i="11"/>
  <c r="AF172" i="11"/>
  <c r="AE172" i="11"/>
  <c r="AF194" i="11"/>
  <c r="AE194" i="11"/>
  <c r="AF204" i="11"/>
  <c r="AE204" i="11"/>
  <c r="AF210" i="11"/>
  <c r="AE210" i="11"/>
  <c r="AF220" i="11"/>
  <c r="AE220" i="11"/>
  <c r="AF226" i="11"/>
  <c r="AE226" i="11"/>
  <c r="AF236" i="11"/>
  <c r="AE236" i="11"/>
  <c r="AF246" i="11"/>
  <c r="AE246" i="11"/>
  <c r="AF250" i="11"/>
  <c r="AE250" i="11"/>
  <c r="AF264" i="11"/>
  <c r="AE264" i="11"/>
  <c r="AF268" i="11"/>
  <c r="AE268" i="11"/>
  <c r="AF278" i="11"/>
  <c r="AE278" i="11"/>
  <c r="AF282" i="11"/>
  <c r="AE282" i="11"/>
  <c r="AF289" i="11"/>
  <c r="AE289" i="11"/>
  <c r="AF291" i="11"/>
  <c r="AE291" i="11"/>
  <c r="AF295" i="11"/>
  <c r="AE295" i="11"/>
  <c r="AF309" i="11"/>
  <c r="AE309" i="11"/>
  <c r="AF316" i="11"/>
  <c r="AE316" i="11"/>
  <c r="AF320" i="11"/>
  <c r="AE320" i="11"/>
  <c r="AF321" i="11"/>
  <c r="AE321" i="11"/>
  <c r="AF323" i="11"/>
  <c r="AE323" i="11"/>
  <c r="AF327" i="11"/>
  <c r="AE327" i="11"/>
  <c r="AF341" i="11"/>
  <c r="AE341" i="11"/>
  <c r="AF348" i="11"/>
  <c r="AE348" i="11"/>
  <c r="AF352" i="11"/>
  <c r="AE352" i="11"/>
  <c r="AF353" i="11"/>
  <c r="AE353" i="11"/>
  <c r="AF355" i="11"/>
  <c r="AE355" i="11"/>
  <c r="AF359" i="11"/>
  <c r="AE359" i="11"/>
  <c r="AF373" i="11"/>
  <c r="AE373" i="11"/>
  <c r="AF380" i="11"/>
  <c r="AE380" i="11"/>
  <c r="AF384" i="11"/>
  <c r="AE384" i="11"/>
  <c r="AF385" i="11"/>
  <c r="AE385" i="11"/>
  <c r="AF387" i="11"/>
  <c r="AE387" i="11"/>
  <c r="AF391" i="11"/>
  <c r="AE391" i="11"/>
  <c r="AE398" i="11"/>
  <c r="AF398" i="11"/>
  <c r="AF405" i="11"/>
  <c r="AE405" i="11"/>
  <c r="AF412" i="11"/>
  <c r="AE412" i="11"/>
  <c r="AF416" i="11"/>
  <c r="AE416" i="11"/>
  <c r="AE417" i="11"/>
  <c r="AF417" i="11"/>
  <c r="AF418" i="11"/>
  <c r="AE418" i="11"/>
  <c r="AE419" i="11"/>
  <c r="AF419" i="11"/>
  <c r="AE423" i="11"/>
  <c r="AF423" i="11"/>
  <c r="AF430" i="11"/>
  <c r="AE430" i="11"/>
  <c r="AE437" i="11"/>
  <c r="AF437" i="11"/>
  <c r="AF444" i="11"/>
  <c r="AE444" i="11"/>
  <c r="AF449" i="11"/>
  <c r="AE449" i="11"/>
  <c r="AF450" i="11"/>
  <c r="AE450" i="11"/>
  <c r="AF451" i="11"/>
  <c r="AE451" i="11"/>
  <c r="AF455" i="11"/>
  <c r="AE455" i="11"/>
  <c r="AF462" i="11"/>
  <c r="AE462" i="11"/>
  <c r="AF469" i="11"/>
  <c r="AE469" i="11"/>
  <c r="AF474" i="11"/>
  <c r="AE474" i="11"/>
  <c r="AF479" i="11"/>
  <c r="AE479" i="11"/>
  <c r="AF484" i="11"/>
  <c r="AE484" i="11"/>
  <c r="AF485" i="11"/>
  <c r="AE485" i="11"/>
  <c r="AF490" i="11"/>
  <c r="AE490" i="11"/>
  <c r="AF495" i="11"/>
  <c r="AE495" i="11"/>
  <c r="AF500" i="11"/>
  <c r="AE500" i="11"/>
  <c r="AF501" i="11"/>
  <c r="AE501" i="11"/>
  <c r="AF506" i="11"/>
  <c r="AE506" i="11"/>
  <c r="AF511" i="11"/>
  <c r="AE511" i="11"/>
  <c r="AF516" i="11"/>
  <c r="AE516" i="11"/>
  <c r="AF517" i="11"/>
  <c r="AE517" i="11"/>
  <c r="AF522" i="11"/>
  <c r="AE522" i="11"/>
  <c r="AF527" i="11"/>
  <c r="AE527" i="11"/>
  <c r="AF532" i="11"/>
  <c r="AE532" i="11"/>
  <c r="AF533" i="11"/>
  <c r="AE533" i="11"/>
  <c r="AF538" i="11"/>
  <c r="AE538" i="11"/>
  <c r="AF543" i="11"/>
  <c r="AE543" i="11"/>
  <c r="AF548" i="11"/>
  <c r="AE548" i="11"/>
  <c r="AF549" i="11"/>
  <c r="AE549" i="11"/>
  <c r="AF554" i="11"/>
  <c r="AE554" i="11"/>
  <c r="AF559" i="11"/>
  <c r="AE559" i="11"/>
  <c r="AF564" i="11"/>
  <c r="AE564" i="11"/>
  <c r="AF565" i="11"/>
  <c r="AE565" i="11"/>
  <c r="AF570" i="11"/>
  <c r="AE570" i="11"/>
  <c r="AE5" i="11"/>
  <c r="AE11" i="11"/>
  <c r="AE15" i="11"/>
  <c r="AE17" i="11"/>
  <c r="AE23" i="11"/>
  <c r="AE25" i="11"/>
  <c r="AE27" i="11"/>
  <c r="AE29" i="11"/>
  <c r="AE35" i="11"/>
  <c r="AE37" i="11"/>
  <c r="AE43" i="11"/>
  <c r="AE45" i="11"/>
  <c r="AE51" i="11"/>
  <c r="AE53" i="11"/>
  <c r="AE59" i="11"/>
  <c r="AE61" i="11"/>
  <c r="AE67" i="11"/>
  <c r="AE69" i="11"/>
  <c r="AE75" i="11"/>
  <c r="AE77" i="11"/>
  <c r="AE81" i="11"/>
  <c r="AE83" i="11"/>
  <c r="AE85" i="11"/>
  <c r="AE87" i="11"/>
  <c r="AE91" i="11"/>
  <c r="AE93" i="11"/>
  <c r="AE97" i="11"/>
  <c r="AE99" i="11"/>
  <c r="AE101" i="11"/>
  <c r="AE103" i="11"/>
  <c r="AE107" i="11"/>
  <c r="AE109" i="11"/>
  <c r="AE113" i="11"/>
  <c r="AE115" i="11"/>
  <c r="AE117" i="11"/>
  <c r="AE119" i="11"/>
  <c r="AE123" i="11"/>
  <c r="AE125" i="11"/>
  <c r="AE129" i="11"/>
  <c r="AE131" i="11"/>
  <c r="AE133" i="11"/>
  <c r="AE135" i="11"/>
  <c r="AE139" i="11"/>
  <c r="AE147" i="11"/>
  <c r="AE151" i="11"/>
  <c r="AE155" i="11"/>
  <c r="AE163" i="11"/>
  <c r="AE167" i="11"/>
  <c r="AE171" i="11"/>
  <c r="AE179" i="11"/>
  <c r="AE183" i="11"/>
  <c r="AE187" i="11"/>
  <c r="AF193" i="11"/>
  <c r="AF209" i="11"/>
  <c r="AF225" i="11"/>
  <c r="AF241" i="11"/>
  <c r="AF249" i="11"/>
  <c r="AF265" i="11"/>
  <c r="AF273" i="11"/>
  <c r="AF281" i="11"/>
  <c r="AF290" i="11"/>
  <c r="AF322" i="11"/>
  <c r="AF354" i="11"/>
  <c r="AF386" i="11"/>
  <c r="AF415" i="11"/>
  <c r="AE512" i="11"/>
  <c r="AF140" i="11"/>
  <c r="AE140" i="11"/>
  <c r="AF146" i="11"/>
  <c r="AE146" i="11"/>
  <c r="AF156" i="11"/>
  <c r="AE156" i="11"/>
  <c r="AF178" i="11"/>
  <c r="AE178" i="11"/>
  <c r="AF188" i="11"/>
  <c r="AE188" i="11"/>
  <c r="AF144" i="11"/>
  <c r="AE144" i="11"/>
  <c r="AF150" i="11"/>
  <c r="AE150" i="11"/>
  <c r="AF160" i="11"/>
  <c r="AE160" i="11"/>
  <c r="AF166" i="11"/>
  <c r="AE166" i="11"/>
  <c r="AF176" i="11"/>
  <c r="AE176" i="11"/>
  <c r="AF182" i="11"/>
  <c r="AE182" i="11"/>
  <c r="AF192" i="11"/>
  <c r="AE192" i="11"/>
  <c r="AF198" i="11"/>
  <c r="AE198" i="11"/>
  <c r="AF208" i="11"/>
  <c r="AE208" i="11"/>
  <c r="AF214" i="11"/>
  <c r="AE214" i="11"/>
  <c r="AF224" i="11"/>
  <c r="AE224" i="11"/>
  <c r="AF230" i="11"/>
  <c r="AE230" i="11"/>
  <c r="AF240" i="11"/>
  <c r="AE240" i="11"/>
  <c r="AF244" i="11"/>
  <c r="AE244" i="11"/>
  <c r="AF254" i="11"/>
  <c r="AE254" i="11"/>
  <c r="AF258" i="11"/>
  <c r="AE258" i="11"/>
  <c r="AF272" i="11"/>
  <c r="AE272" i="11"/>
  <c r="AF276" i="11"/>
  <c r="AE276" i="11"/>
  <c r="AF288" i="11"/>
  <c r="AE288" i="11"/>
  <c r="AF301" i="11"/>
  <c r="AE301" i="11"/>
  <c r="AF308" i="11"/>
  <c r="AE308" i="11"/>
  <c r="AF312" i="11"/>
  <c r="AE312" i="11"/>
  <c r="AF313" i="11"/>
  <c r="AE313" i="11"/>
  <c r="AF315" i="11"/>
  <c r="AE315" i="11"/>
  <c r="AF319" i="11"/>
  <c r="AE319" i="11"/>
  <c r="AF333" i="11"/>
  <c r="AE333" i="11"/>
  <c r="AF340" i="11"/>
  <c r="AE340" i="11"/>
  <c r="AF344" i="11"/>
  <c r="AE344" i="11"/>
  <c r="AF345" i="11"/>
  <c r="AE345" i="11"/>
  <c r="AF347" i="11"/>
  <c r="AE347" i="11"/>
  <c r="AF351" i="11"/>
  <c r="AE351" i="11"/>
  <c r="AF365" i="11"/>
  <c r="AE365" i="11"/>
  <c r="AF372" i="11"/>
  <c r="AE372" i="11"/>
  <c r="AF376" i="11"/>
  <c r="AE376" i="11"/>
  <c r="AF377" i="11"/>
  <c r="AE377" i="11"/>
  <c r="AF379" i="11"/>
  <c r="AE379" i="11"/>
  <c r="AF383" i="11"/>
  <c r="AE383" i="11"/>
  <c r="AF397" i="11"/>
  <c r="AE397" i="11"/>
  <c r="AE404" i="11"/>
  <c r="AF404" i="11"/>
  <c r="AF408" i="11"/>
  <c r="AE408" i="11"/>
  <c r="AE409" i="11"/>
  <c r="AF409" i="11"/>
  <c r="AF410" i="11"/>
  <c r="AE410" i="11"/>
  <c r="AE411" i="11"/>
  <c r="AF411" i="11"/>
  <c r="AF422" i="11"/>
  <c r="AE422" i="11"/>
  <c r="AE429" i="11"/>
  <c r="AF429" i="11"/>
  <c r="AF436" i="11"/>
  <c r="AE436" i="11"/>
  <c r="AF440" i="11"/>
  <c r="AE440" i="11"/>
  <c r="AE441" i="11"/>
  <c r="AF441" i="11"/>
  <c r="AF442" i="11"/>
  <c r="AE442" i="11"/>
  <c r="AE443" i="11"/>
  <c r="AF443" i="11"/>
  <c r="AF447" i="11"/>
  <c r="AE447" i="11"/>
  <c r="AF454" i="11"/>
  <c r="AE454" i="11"/>
  <c r="AF461" i="11"/>
  <c r="AE461" i="11"/>
  <c r="AF468" i="11"/>
  <c r="AE468" i="11"/>
  <c r="AF472" i="11"/>
  <c r="AE472" i="11"/>
  <c r="AF473" i="11"/>
  <c r="AE473" i="11"/>
  <c r="AF478" i="11"/>
  <c r="AE478" i="11"/>
  <c r="AF483" i="11"/>
  <c r="AE483" i="11"/>
  <c r="AF488" i="11"/>
  <c r="AE488" i="11"/>
  <c r="AF489" i="11"/>
  <c r="AE489" i="11"/>
  <c r="AF494" i="11"/>
  <c r="AE494" i="11"/>
  <c r="AF499" i="11"/>
  <c r="AE499" i="11"/>
  <c r="AF504" i="11"/>
  <c r="AE504" i="11"/>
  <c r="AF505" i="11"/>
  <c r="AE505" i="11"/>
  <c r="AF510" i="11"/>
  <c r="AE510" i="11"/>
  <c r="AF515" i="11"/>
  <c r="AE515" i="11"/>
  <c r="AF520" i="11"/>
  <c r="AE520" i="11"/>
  <c r="AF521" i="11"/>
  <c r="AE521" i="11"/>
  <c r="AF526" i="11"/>
  <c r="AE526" i="11"/>
  <c r="AF531" i="11"/>
  <c r="AE531" i="11"/>
  <c r="AF536" i="11"/>
  <c r="AE536" i="11"/>
  <c r="AF537" i="11"/>
  <c r="AE537" i="11"/>
  <c r="AF542" i="11"/>
  <c r="AE542" i="11"/>
  <c r="AF547" i="11"/>
  <c r="AE547" i="11"/>
  <c r="AF552" i="11"/>
  <c r="AE552" i="11"/>
  <c r="AF553" i="11"/>
  <c r="AE553" i="11"/>
  <c r="AF558" i="11"/>
  <c r="AE558" i="11"/>
  <c r="AF563" i="11"/>
  <c r="AE563" i="11"/>
  <c r="AF568" i="11"/>
  <c r="AE568" i="11"/>
  <c r="AF569" i="11"/>
  <c r="AE569" i="11"/>
  <c r="AF574" i="11"/>
  <c r="AE574" i="11"/>
  <c r="AF575" i="11"/>
  <c r="AE575" i="11"/>
  <c r="AF195" i="11"/>
  <c r="AF203" i="11"/>
  <c r="AF211" i="11"/>
  <c r="AF219" i="11"/>
  <c r="AF227" i="11"/>
  <c r="AF235" i="11"/>
  <c r="AF251" i="11"/>
  <c r="AF259" i="11"/>
  <c r="AF267" i="11"/>
  <c r="AF283" i="11"/>
  <c r="AF294" i="11"/>
  <c r="AF310" i="11"/>
  <c r="AF326" i="11"/>
  <c r="AF342" i="11"/>
  <c r="AF358" i="11"/>
  <c r="AF374" i="11"/>
  <c r="AF390" i="11"/>
  <c r="AF431" i="11"/>
  <c r="AE544" i="11"/>
</calcChain>
</file>

<file path=xl/connections.xml><?xml version="1.0" encoding="utf-8"?>
<connections xmlns="http://schemas.openxmlformats.org/spreadsheetml/2006/main">
  <connection id="1" name="P.GCO.ARQFAT.D012017.ORG05015" type="6" refreshedVersion="5" background="1" saveData="1">
    <textPr codePage="850" sourceFile="U:\COEMANT\Area_compartilhada\Administração e Gestão\Contratos\CEB\#Pgto_2017\Mes 01-2017 (2017-01-30)\Faturas Eletronicas\P.GCO.ARQFAT.D01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P.GCO.ARQFAT.D022017.ORG05012" type="6" refreshedVersion="5" background="1" saveData="1">
    <textPr codePage="850" sourceFile="U:\COEMANT\Area_compartilhada\Administração e Gestão\Contratos\CEB\#Pgto_2017\Mes 02-2017 (2017-02-24)\Faturas Eletronicas\P.GCO.ARQFAT.D02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P.GCO.ARQFAT.D032017.ORG0501" type="6" refreshedVersion="5" background="1" saveData="1">
    <textPr codePage="850" sourceFile="U:\COEMANT\Area_compartilhada\Administração e Gestão\Contratos\CEB\#Pgto_2017\Mes 03-2017 (2017-03-30)\Faturas Eletronicas\P.GCO.ARQFAT.D03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P.GCO.ARQFAT.D032019.ORG0501" type="6" refreshedVersion="5" background="1" saveData="1">
    <textPr codePage="850" sourceFile="\\fs\sinfra\COEMANT\Area_compartilhada\Administração e Gestão\Contratos\CEB\#Pgto_2019\Mes 03-2019 (2019-03-29)\Faturas Eletronicas\P.GCO.ARQFAT.D03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name="P.GCO.ARQFAT.D042017.ORG0501" type="6" refreshedVersion="5" background="1" saveData="1">
    <textPr codePage="850" sourceFile="U:\COEMANT\Area_compartilhada\Administração e Gestão\Contratos\CEB\#Pgto_2017\Mes 04-2017 (2017-04-25)\Faturas Eletronicas\P.GCO.ARQFAT.D04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name="P.GCO.ARQFAT.D042019.ORG0501" type="6" refreshedVersion="5" background="1" saveData="1">
    <textPr codePage="850" sourceFile="\\fs\sinfra\COEMANT\Area_compartilhada\Administração e Gestão\Contratos\CEB\#Pgto_2019\Mes 04-2019 (2019-04-30)\Faturas Eletronicas\P.GCO.ARQFAT.D04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name="P.GCO.ARQFAT.D052017.ORG0501" type="6" refreshedVersion="5" background="1" saveData="1">
    <textPr codePage="850" sourceFile="U:\COEMANT\Area_compartilhada\Administração e Gestão\Contratos\CEB\#Pgto_2017\Mes 05-2017 (2017-05-19)\Faturas Eletronicas\P.GCO.ARQFAT.D05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name="P.GCO.ARQFAT.D052019.ORG05011" type="6" refreshedVersion="5" background="1" saveData="1">
    <textPr codePage="850" sourceFile="\\fs\sinfra\COEMANT\Area_compartilhada\Administração e Gestão\Contratos\SEPLAG\CEB\#Pgto_2019\Mes 05-2019 (2019-05-31)\Faturas Eletronicas\P.GCO.ARQFAT.D05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name="P.GCO.ARQFAT.D062017.ORG0501" type="6" refreshedVersion="5" background="1" saveData="1">
    <textPr codePage="850" sourceFile="U:\COEMANT\Area_compartilhada\Administração e Gestão\Contratos\CEB\#Pgto_2017\Mes 06-2017 (2017-06-21)\Faturas Eletronicas\P.GCO.ARQFAT.D06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name="P.GCO.ARQFAT.D062019.ORG0501" type="6" refreshedVersion="5" background="1" saveData="1">
    <textPr codePage="850" sourceFile="\\fs\sinfra\COEMANT\Area_compartilhada\Administração e Gestão\Contratos\SEPLAG\CEB\#Pgto_2019\Mes 06-2019 (2019-06-28)\Faturas Eletronicas\P.GCO.ARQFAT.D062019.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name="P.GCO.ARQFAT.D072017.ORG0501" type="6" refreshedVersion="5" background="1" saveData="1">
    <textPr codePage="850" sourceFile="U:\COEMANT\Area_compartilhada\Administração e Gestão\Contratos\CEB\#Pgto_2017\Mes 07-2017 (2017-07-20)\Faturas Eletronicas\P.GCO.ARQFAT.D07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2" name="P.GCO.ARQFAT.D082017.ORG0501" type="6" refreshedVersion="5" background="1" saveData="1">
    <textPr codePage="850" sourceFile="U:\COEMANT\Area_compartilhada\Administração e Gestão\Contratos\CEB\#Pgto_2017\Mes 08-2017 (2017-08-31)\Faturas Eletronicas\P.GCO.ARQFAT.D08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3" name="P.GCO.ARQFAT.D092017.ORG0501" type="6" refreshedVersion="5" background="1" saveData="1">
    <textPr codePage="850" sourceFile="U:\COEMANT\Area_compartilhada\Administração e Gestão\Contratos\CEB\#Pgto_2017\Mes 09-2017 (2017-09-29)\Faturas Eletronicas\P.GCO.ARQFAT.D09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4" name="P.GCO.ARQFAT.D102017.ORG0501" type="6" refreshedVersion="5" background="1" saveData="1">
    <textPr codePage="850" sourceFile="U:\COEMANT\Area_compartilhada\Administração e Gestão\Contratos\CEB\#Pgto_2017\Mes 10-2017 (2017-10-31)\Faturas Eletronicas\P.GCO.ARQFAT.D10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5" name="P.GCO.ARQFAT.D112017.ORG0501" type="6" refreshedVersion="5" background="1" saveData="1">
    <textPr codePage="850" sourceFile="U:\COEMANT\Area_compartilhada\Administração e Gestão\Contratos\CEB\#Pgto_2017\Mes 11-2017 (2017-11-29)\Faturas Eletronicas\P.GCO.ARQFAT.D11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6" name="P.GCO.ARQFAT.D122017.ORG0501" type="6" refreshedVersion="5" background="1" saveData="1">
    <textPr codePage="850" sourceFile="U:\COEMANT\Area_compartilhada\Administração e Gestão\Contratos\CEB\#Pgto_2017\Mes 12-2017 (2017-12-21)\Faturas Eletronicas\P.GCO.ARQFAT.D122017.ORG0501.P9901" decimal="," thousands="." semicolon="1">
      <textFields count="10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<sst xmlns="http://schemas.openxmlformats.org/spreadsheetml/2006/main" count="7105" uniqueCount="514">
  <si>
    <t xml:space="preserve">CLIENTE </t>
  </si>
  <si>
    <t>T.</t>
  </si>
  <si>
    <t>DES.CODFAT</t>
  </si>
  <si>
    <t xml:space="preserve">NOME                           </t>
  </si>
  <si>
    <t xml:space="preserve">CPF/CNPJ     </t>
  </si>
  <si>
    <t xml:space="preserve">ENDERECO                   </t>
  </si>
  <si>
    <t xml:space="preserve">CIDADE              </t>
  </si>
  <si>
    <t>UF</t>
  </si>
  <si>
    <t xml:space="preserve">CEP     </t>
  </si>
  <si>
    <t>D</t>
  </si>
  <si>
    <t xml:space="preserve">MEDIDOR   </t>
  </si>
  <si>
    <t>FATOR MU</t>
  </si>
  <si>
    <t>MES.FT</t>
  </si>
  <si>
    <t>DT.LT.AN</t>
  </si>
  <si>
    <t>LEIT.ANT</t>
  </si>
  <si>
    <t>DT.LT.AT</t>
  </si>
  <si>
    <t>LEIT.ATU</t>
  </si>
  <si>
    <t>DIA</t>
  </si>
  <si>
    <t>DT.APRES</t>
  </si>
  <si>
    <t>DT.VENCI</t>
  </si>
  <si>
    <t>VAL.CON.FAT</t>
  </si>
  <si>
    <t xml:space="preserve">VALOR.ICMS </t>
  </si>
  <si>
    <t xml:space="preserve">ALIQU.ICMS </t>
  </si>
  <si>
    <t xml:space="preserve">VALOR.CIP  </t>
  </si>
  <si>
    <t xml:space="preserve">RET.COFINS </t>
  </si>
  <si>
    <t xml:space="preserve">RETEN.IRRF </t>
  </si>
  <si>
    <t xml:space="preserve">RETEN.CSLL </t>
  </si>
  <si>
    <t xml:space="preserve">RETEN.PIS  </t>
  </si>
  <si>
    <t>VAL.ACR.MOR</t>
  </si>
  <si>
    <t>VAL.DIV.ACR</t>
  </si>
  <si>
    <t>VAL.DIV.DES</t>
  </si>
  <si>
    <t>VAL.BASECAL</t>
  </si>
  <si>
    <t>VAL.TRIBUTO</t>
  </si>
  <si>
    <t>VAL.ENERGIA</t>
  </si>
  <si>
    <t>VAL.ENC.SET</t>
  </si>
  <si>
    <t>VAL.TRANSMI</t>
  </si>
  <si>
    <t>VAL.DISTRIB</t>
  </si>
  <si>
    <t>VAL.TOT.LIQ</t>
  </si>
  <si>
    <t>VAL.TOT.BRU</t>
  </si>
  <si>
    <t>CONS.MED</t>
  </si>
  <si>
    <t>CONS.FAT</t>
  </si>
  <si>
    <t>MD.A.KWH</t>
  </si>
  <si>
    <t>DES.CONJ.ELETR</t>
  </si>
  <si>
    <t>MES.RE</t>
  </si>
  <si>
    <t>DIC.APUR</t>
  </si>
  <si>
    <t>FIC.APUR</t>
  </si>
  <si>
    <t>DMICAPUR</t>
  </si>
  <si>
    <t>DIC.META</t>
  </si>
  <si>
    <t>FIC.META</t>
  </si>
  <si>
    <t>DMICMETA</t>
  </si>
  <si>
    <t>FT.POT</t>
  </si>
  <si>
    <t>FTPOTP</t>
  </si>
  <si>
    <t>FTPOFP</t>
  </si>
  <si>
    <t>CON.FT.P</t>
  </si>
  <si>
    <t>CON.FTFP</t>
  </si>
  <si>
    <t>DEMAN.MD</t>
  </si>
  <si>
    <t>DEMA.M.P</t>
  </si>
  <si>
    <t>DEM.M.FP</t>
  </si>
  <si>
    <t>DEMAN.FT</t>
  </si>
  <si>
    <t>DEM.FT.P</t>
  </si>
  <si>
    <t>DE.FT.FP</t>
  </si>
  <si>
    <t>EX.R.CON</t>
  </si>
  <si>
    <t>EX.R.C.P</t>
  </si>
  <si>
    <t>EX.R.CFP</t>
  </si>
  <si>
    <t>EX.R.DEM</t>
  </si>
  <si>
    <t>EX.R.DMP</t>
  </si>
  <si>
    <t>EX.RDMFP</t>
  </si>
  <si>
    <t>VAL.EXCONSU</t>
  </si>
  <si>
    <t>VAL.EXCON.P</t>
  </si>
  <si>
    <t>VAL.EXCONFP</t>
  </si>
  <si>
    <t>VAL.CONFT.P</t>
  </si>
  <si>
    <t>VAL.CONFTFP</t>
  </si>
  <si>
    <t>VAL.EXC.DEM</t>
  </si>
  <si>
    <t>VAL.EXCDEMP</t>
  </si>
  <si>
    <t>VAL.EXDEMFP</t>
  </si>
  <si>
    <t>VAL.DEM.FAT</t>
  </si>
  <si>
    <t>VAL.DEMFT.P</t>
  </si>
  <si>
    <t>VAL.DEMFTFP</t>
  </si>
  <si>
    <t>VAL.DEM.ULT</t>
  </si>
  <si>
    <t>VAL.DEMULTP</t>
  </si>
  <si>
    <t>VAL.DEMULFP</t>
  </si>
  <si>
    <t>DM.CONTR</t>
  </si>
  <si>
    <t>DM.CONTP</t>
  </si>
  <si>
    <t>DM.CONFP</t>
  </si>
  <si>
    <t xml:space="preserve">NOTA FISCAL </t>
  </si>
  <si>
    <t>COKWH</t>
  </si>
  <si>
    <t xml:space="preserve">COKW </t>
  </si>
  <si>
    <t>COKVA</t>
  </si>
  <si>
    <t>%PERD</t>
  </si>
  <si>
    <t>VAL. PIS</t>
  </si>
  <si>
    <t>VLCOFINS</t>
  </si>
  <si>
    <t>VLICMSUB</t>
  </si>
  <si>
    <t>VLACRBAN</t>
  </si>
  <si>
    <t>LTANTKVA</t>
  </si>
  <si>
    <t>LTATUKVA</t>
  </si>
  <si>
    <t>DEM.HSVD</t>
  </si>
  <si>
    <t>TS-N</t>
  </si>
  <si>
    <t>LIMI</t>
  </si>
  <si>
    <t>LIMS</t>
  </si>
  <si>
    <t xml:space="preserve">A4        </t>
  </si>
  <si>
    <t xml:space="preserve">SENADO FEDERAL                 </t>
  </si>
  <si>
    <t xml:space="preserve">SGO COORD. DE TRANSPORTE   </t>
  </si>
  <si>
    <t xml:space="preserve">BRASILIA            </t>
  </si>
  <si>
    <t>DF</t>
  </si>
  <si>
    <t>NAO ENCONTRADO</t>
  </si>
  <si>
    <t>MONOFASICO</t>
  </si>
  <si>
    <t xml:space="preserve">SQS 309 BL G - AP ZELADOR  </t>
  </si>
  <si>
    <t xml:space="preserve">      </t>
  </si>
  <si>
    <t xml:space="preserve">        </t>
  </si>
  <si>
    <t xml:space="preserve">    </t>
  </si>
  <si>
    <t xml:space="preserve">TRIFASICO </t>
  </si>
  <si>
    <t xml:space="preserve">SQS 309 BL G - SERVICO     </t>
  </si>
  <si>
    <t xml:space="preserve">SQS 309 BL C - AP ZELADOR  </t>
  </si>
  <si>
    <t xml:space="preserve">SQS 309 BL C - SERVICO     </t>
  </si>
  <si>
    <t xml:space="preserve">SQS 309 BL D - AP ZELADOR  </t>
  </si>
  <si>
    <t xml:space="preserve">SQS 309 BL D - SERVICO     </t>
  </si>
  <si>
    <t xml:space="preserve">SHIS QL 12 CJ 11 CS 01     </t>
  </si>
  <si>
    <t xml:space="preserve">AS        </t>
  </si>
  <si>
    <t xml:space="preserve">VIA N2 - GRAFICA-SEEP      </t>
  </si>
  <si>
    <t>VIA N2 AN II GARAGEM MEDIDO</t>
  </si>
  <si>
    <t>VIA N2 / ANEXO II GARAGEM M</t>
  </si>
  <si>
    <t>VIA N1 / EDIFICIO PRINCIPAL</t>
  </si>
  <si>
    <t xml:space="preserve">TORRE TELEVISAO SS         </t>
  </si>
  <si>
    <t>VIA N2 / SGON - UNIDADES DE</t>
  </si>
  <si>
    <t xml:space="preserve">VIA N2 / AR-CONDIC MEDIDOR </t>
  </si>
  <si>
    <t xml:space="preserve">VIA N2 - PRODASEN          </t>
  </si>
  <si>
    <t>SQS 309 BL C - BOMBA DE INC</t>
  </si>
  <si>
    <t>SQS 309 BL D - BOMBA DE INC</t>
  </si>
  <si>
    <t>SQS 309 BL G - BOMBA DE INC</t>
  </si>
  <si>
    <t xml:space="preserve">VIA N2 EDIFICIO INTERLEGIS </t>
  </si>
  <si>
    <t>DF 001 KM 06 - PROX. POST C</t>
  </si>
  <si>
    <t>SCS Q 02 BL B LT 20 SL 1109</t>
  </si>
  <si>
    <t>Número de cadastro do cliente (medidor) na CEB</t>
  </si>
  <si>
    <t>Código do tipo de faturamento</t>
  </si>
  <si>
    <t>Nome do cliente (SENADO FEDERAL)</t>
  </si>
  <si>
    <t>CPF ou CNPJ, conforme o caso</t>
  </si>
  <si>
    <t>Endereço</t>
  </si>
  <si>
    <t>Cidade</t>
  </si>
  <si>
    <t>Unidade Federativa (Estado ou DF)</t>
  </si>
  <si>
    <t>CEP</t>
  </si>
  <si>
    <t>Desligado?</t>
  </si>
  <si>
    <t>Número de registro do medidor na CEB</t>
  </si>
  <si>
    <t>Mês faturado (formato aaaamm)</t>
  </si>
  <si>
    <t>Data da leitura anterior</t>
  </si>
  <si>
    <t>Valor da leitura anterior</t>
  </si>
  <si>
    <t>Data da leitura atual</t>
  </si>
  <si>
    <t>Data de apresentação</t>
  </si>
  <si>
    <t>Data de vencimento da fatura</t>
  </si>
  <si>
    <t>Valor do ICMS</t>
  </si>
  <si>
    <t>Alíquota do ICMS</t>
  </si>
  <si>
    <t>Valor da CIP</t>
  </si>
  <si>
    <t>Retenção da COFINS</t>
  </si>
  <si>
    <t>Retenção do IRRF</t>
  </si>
  <si>
    <t>Retenção da CSLL</t>
  </si>
  <si>
    <t>Retenção do PIS</t>
  </si>
  <si>
    <t>Valor da base de cálculo</t>
  </si>
  <si>
    <t>Valor total líquido</t>
  </si>
  <si>
    <t>Valor total bruto</t>
  </si>
  <si>
    <t>DIC apurado</t>
  </si>
  <si>
    <t>FIC apurado</t>
  </si>
  <si>
    <t>DMIC apurado</t>
  </si>
  <si>
    <t>DIC meta</t>
  </si>
  <si>
    <t>FIC meta</t>
  </si>
  <si>
    <t>DMIC meta</t>
  </si>
  <si>
    <t>Fator de potência</t>
  </si>
  <si>
    <t>Fator de potência (ponta)</t>
  </si>
  <si>
    <t>Fator de potência (fora de ponta)</t>
  </si>
  <si>
    <t>Consumo faturado (ponta)</t>
  </si>
  <si>
    <t>Consumo faturado (fora de ponta)</t>
  </si>
  <si>
    <t>Demanda medida</t>
  </si>
  <si>
    <t>Demanda medida (ponta)</t>
  </si>
  <si>
    <t>Demanda medida (fora de ponta)</t>
  </si>
  <si>
    <t>Demanda faturada</t>
  </si>
  <si>
    <t>Demanda faturada (ponta)</t>
  </si>
  <si>
    <t>Demanda faturada (fora de ponta)</t>
  </si>
  <si>
    <t>Excedentes de reativos (EREX)</t>
  </si>
  <si>
    <t>Excedentes de reativos (EREX) (ponta)</t>
  </si>
  <si>
    <t>Excedentes de reativos (EREX) (fora de ponta)</t>
  </si>
  <si>
    <t>Excedentes de demanda reativa</t>
  </si>
  <si>
    <t>Excedentes de demanda reativa (ponta)</t>
  </si>
  <si>
    <t>Excedentes de demanda reativa (fora de ponta)</t>
  </si>
  <si>
    <t>Valor do excedente de demanda</t>
  </si>
  <si>
    <t>Valor do excedente de demanda (ponta)</t>
  </si>
  <si>
    <t>Valor do excedente de demanda (fora de ponta)</t>
  </si>
  <si>
    <t>Demanda contratada</t>
  </si>
  <si>
    <t>Demanda contratada (ponta)</t>
  </si>
  <si>
    <t>Demanda contratada (fora de ponta)</t>
  </si>
  <si>
    <t>Número da nota fiscal</t>
  </si>
  <si>
    <t>Percentual de perdas</t>
  </si>
  <si>
    <t>Valor bandeira tarifária no ambiente de contratação regulada (ACR-BAN)</t>
  </si>
  <si>
    <t>Leitura anterior em kVA</t>
  </si>
  <si>
    <t>Leitura atual em kVA</t>
  </si>
  <si>
    <t>Tensão nominal (fase-neutro)</t>
  </si>
  <si>
    <t>Tensão nominal (linha)</t>
  </si>
  <si>
    <t>Limite inferior para fornecimento (fase-neutro)</t>
  </si>
  <si>
    <t>Limite inferior para fornecimento (linha)</t>
  </si>
  <si>
    <t>Limite superior para fornecimento (fase-neutro)</t>
  </si>
  <si>
    <t>Limite superior para fornecimento (linha)</t>
  </si>
  <si>
    <t>COLUNA NO EXCEL</t>
  </si>
  <si>
    <t>A</t>
  </si>
  <si>
    <t>I</t>
  </si>
  <si>
    <t>E</t>
  </si>
  <si>
    <t>O</t>
  </si>
  <si>
    <t>T</t>
  </si>
  <si>
    <t>C</t>
  </si>
  <si>
    <t>N</t>
  </si>
  <si>
    <t>M</t>
  </si>
  <si>
    <t>P</t>
  </si>
  <si>
    <t>B</t>
  </si>
  <si>
    <t>F</t>
  </si>
  <si>
    <t>G</t>
  </si>
  <si>
    <t>H</t>
  </si>
  <si>
    <t>J</t>
  </si>
  <si>
    <t>K</t>
  </si>
  <si>
    <t>L</t>
  </si>
  <si>
    <t>Q</t>
  </si>
  <si>
    <t>R</t>
  </si>
  <si>
    <t>S</t>
  </si>
  <si>
    <t>U</t>
  </si>
  <si>
    <t>V</t>
  </si>
  <si>
    <t>W</t>
  </si>
  <si>
    <t>X</t>
  </si>
  <si>
    <t>Y</t>
  </si>
  <si>
    <t>Z</t>
  </si>
  <si>
    <t>AA</t>
  </si>
  <si>
    <t>BB</t>
  </si>
  <si>
    <t>AZ</t>
  </si>
  <si>
    <t>BA</t>
  </si>
  <si>
    <t>BZ</t>
  </si>
  <si>
    <t>CA</t>
  </si>
  <si>
    <t>CX</t>
  </si>
  <si>
    <t>AB</t>
  </si>
  <si>
    <t>AC</t>
  </si>
  <si>
    <t>AD</t>
  </si>
  <si>
    <t>AE</t>
  </si>
  <si>
    <t>AF</t>
  </si>
  <si>
    <t>AG</t>
  </si>
  <si>
    <t>AH</t>
  </si>
  <si>
    <t>AI</t>
  </si>
  <si>
    <t>AJ</t>
  </si>
  <si>
    <t>AK</t>
  </si>
  <si>
    <t>AL</t>
  </si>
  <si>
    <t>AM</t>
  </si>
  <si>
    <t xml:space="preserve">AN </t>
  </si>
  <si>
    <t>AO</t>
  </si>
  <si>
    <t>AP</t>
  </si>
  <si>
    <t>AQ</t>
  </si>
  <si>
    <t>AR</t>
  </si>
  <si>
    <t>AS</t>
  </si>
  <si>
    <t>AT</t>
  </si>
  <si>
    <t>AU</t>
  </si>
  <si>
    <t>AV</t>
  </si>
  <si>
    <t>AW</t>
  </si>
  <si>
    <t>AX</t>
  </si>
  <si>
    <t>AY</t>
  </si>
  <si>
    <t>BC</t>
  </si>
  <si>
    <t>BD</t>
  </si>
  <si>
    <t>BE</t>
  </si>
  <si>
    <t>BF</t>
  </si>
  <si>
    <t>BG</t>
  </si>
  <si>
    <t>BH</t>
  </si>
  <si>
    <t>BI</t>
  </si>
  <si>
    <t>BJ</t>
  </si>
  <si>
    <t>BK</t>
  </si>
  <si>
    <t>BL</t>
  </si>
  <si>
    <t>BM</t>
  </si>
  <si>
    <t>BN</t>
  </si>
  <si>
    <t>BO</t>
  </si>
  <si>
    <t>BP</t>
  </si>
  <si>
    <t>BQ</t>
  </si>
  <si>
    <t>BR</t>
  </si>
  <si>
    <t>BS</t>
  </si>
  <si>
    <t>BT</t>
  </si>
  <si>
    <t>BU</t>
  </si>
  <si>
    <t>BV</t>
  </si>
  <si>
    <t>BW</t>
  </si>
  <si>
    <t>BX</t>
  </si>
  <si>
    <t>BY</t>
  </si>
  <si>
    <t>CB</t>
  </si>
  <si>
    <t>CC</t>
  </si>
  <si>
    <t>CD</t>
  </si>
  <si>
    <t>CE</t>
  </si>
  <si>
    <t>CF</t>
  </si>
  <si>
    <t>CG</t>
  </si>
  <si>
    <t>CH</t>
  </si>
  <si>
    <t>CI</t>
  </si>
  <si>
    <t>CJ</t>
  </si>
  <si>
    <t>CK</t>
  </si>
  <si>
    <t>CL</t>
  </si>
  <si>
    <t>CM</t>
  </si>
  <si>
    <t>CN</t>
  </si>
  <si>
    <t>CO</t>
  </si>
  <si>
    <t>CP</t>
  </si>
  <si>
    <t>CQ</t>
  </si>
  <si>
    <t>CR</t>
  </si>
  <si>
    <t>CS</t>
  </si>
  <si>
    <t>CT</t>
  </si>
  <si>
    <t>CU</t>
  </si>
  <si>
    <t>CV</t>
  </si>
  <si>
    <t>CW</t>
  </si>
  <si>
    <t>vliq</t>
  </si>
  <si>
    <t>cip</t>
  </si>
  <si>
    <t>trib</t>
  </si>
  <si>
    <t>VIA N2 PC TRES PODER UNIDAD</t>
  </si>
  <si>
    <t>Constante kWh</t>
  </si>
  <si>
    <t>Constante kW</t>
  </si>
  <si>
    <t>Constante kVArh</t>
  </si>
  <si>
    <t>Mês de referência dos indicadores de desempenho?</t>
  </si>
  <si>
    <t>Descontinuidade do conjunto elétrico?</t>
  </si>
  <si>
    <t>Valor desconto / compensação</t>
  </si>
  <si>
    <t>Multa por atraso da CIP</t>
  </si>
  <si>
    <t>???????</t>
  </si>
  <si>
    <t>Fator multiplicador?</t>
  </si>
  <si>
    <t>Consumo total faturado (kWh) --&gt; para medidores com contrato, ver linhas 55 e 56</t>
  </si>
  <si>
    <t>ENTENDIDO?</t>
  </si>
  <si>
    <t>OK</t>
  </si>
  <si>
    <t>Valor da leitura atual --&gt; somente para contratos de adesão</t>
  </si>
  <si>
    <t>Dia (de fechamento da fatura?)</t>
  </si>
  <si>
    <t>Valor dos tributos?????</t>
  </si>
  <si>
    <t>Valor da energia?????</t>
  </si>
  <si>
    <t>Valor dos encargos setoriais????</t>
  </si>
  <si>
    <t>Valor da transmissão????</t>
  </si>
  <si>
    <t>Valor da distribuição????</t>
  </si>
  <si>
    <t>Consumo medido --&gt; para adesão</t>
  </si>
  <si>
    <t>Consumo faturado --&gt; para adesão</t>
  </si>
  <si>
    <t>Média anual em kWh --&gt; para adesão</t>
  </si>
  <si>
    <t>OK - o que é isto?</t>
  </si>
  <si>
    <t>Valor PIS --&gt; NÃO CORRESPONDE AO VALOR NA FATURA IMPRESSA</t>
  </si>
  <si>
    <t>Valor COFINS --&gt; NÃO CORRESPONDE AO VALOR NA FATURA IMPRESSA</t>
  </si>
  <si>
    <t>Valor ICMS --&gt; NÃO CORRESPONDE AO VALOR NA FATURA IMPRESSA</t>
  </si>
  <si>
    <t>OK - não utilizado pela CEB</t>
  </si>
  <si>
    <t>????????</t>
  </si>
  <si>
    <t>Atributo</t>
  </si>
  <si>
    <t>med</t>
  </si>
  <si>
    <t>aamm</t>
  </si>
  <si>
    <t>tipo</t>
  </si>
  <si>
    <t>SCEN TR 3 LT 01 TRECHO NORT</t>
  </si>
  <si>
    <t>dcp</t>
  </si>
  <si>
    <t>dmp</t>
  </si>
  <si>
    <t>dmf</t>
  </si>
  <si>
    <t>dfp</t>
  </si>
  <si>
    <t>dff</t>
  </si>
  <si>
    <t>vdfp</t>
  </si>
  <si>
    <t>vdff</t>
  </si>
  <si>
    <t>kwhp</t>
  </si>
  <si>
    <t>kwhf</t>
  </si>
  <si>
    <t>jma</t>
  </si>
  <si>
    <t>Juros, multas e atualização monetária</t>
  </si>
  <si>
    <t>desc</t>
  </si>
  <si>
    <t>vbru</t>
  </si>
  <si>
    <t>datav</t>
  </si>
  <si>
    <t>basec</t>
  </si>
  <si>
    <t>kwh</t>
  </si>
  <si>
    <t>Tipo</t>
  </si>
  <si>
    <t>Ordem</t>
  </si>
  <si>
    <t>CAMPO NA
TABELA DA CEB</t>
  </si>
  <si>
    <t>DESCRIÇÃO</t>
  </si>
  <si>
    <t>BANCO DE DADOS</t>
  </si>
  <si>
    <t>vudp</t>
  </si>
  <si>
    <t>dc</t>
  </si>
  <si>
    <t>dcf</t>
  </si>
  <si>
    <t>icms</t>
  </si>
  <si>
    <t>Observações para a aba calc</t>
  </si>
  <si>
    <t>É a sort key da tabela do banco de dados. Deve ser transformado em formato "aamm"</t>
  </si>
  <si>
    <t>É a primary key da tabela do banco de dados. Deve ser transformado em formato de 3 números</t>
  </si>
  <si>
    <t>Valor excedente consumido --&gt; PARECE NÃO INCLUIR O ICMS</t>
  </si>
  <si>
    <t>Valor do consumo faturado (ponta) --&gt; PARECE NÃO INCLUIR O ICMS</t>
  </si>
  <si>
    <t>Valor do consumo faturado (fora de ponta) --&gt; PARECE NÃO INCLUIR O ICMS</t>
  </si>
  <si>
    <t>verexp</t>
  </si>
  <si>
    <t>verexf</t>
  </si>
  <si>
    <t>[vdff]</t>
  </si>
  <si>
    <t>vudf</t>
  </si>
  <si>
    <t>[vudf]</t>
  </si>
  <si>
    <t>[dff]</t>
  </si>
  <si>
    <t>locais</t>
  </si>
  <si>
    <t>466.453-1</t>
  </si>
  <si>
    <t>471.555-1</t>
  </si>
  <si>
    <t>623.849-1</t>
  </si>
  <si>
    <t>471.550-0</t>
  </si>
  <si>
    <t>605.120-0</t>
  </si>
  <si>
    <t>471.551-9</t>
  </si>
  <si>
    <t>471.552-7</t>
  </si>
  <si>
    <t>471.553-5</t>
  </si>
  <si>
    <t>471.554-3</t>
  </si>
  <si>
    <t>472.913-7</t>
  </si>
  <si>
    <t>491.042-7</t>
  </si>
  <si>
    <t>491.747-2</t>
  </si>
  <si>
    <t>491.750-2</t>
  </si>
  <si>
    <t>493.169-6</t>
  </si>
  <si>
    <t>510.213-8</t>
  </si>
  <si>
    <t>675.051-6</t>
  </si>
  <si>
    <t>856.960-6</t>
  </si>
  <si>
    <t>856.967-3</t>
  </si>
  <si>
    <t>856.969-X</t>
  </si>
  <si>
    <t>966.027-5</t>
  </si>
  <si>
    <t>1.089.425-X</t>
  </si>
  <si>
    <t>1.100.496-7</t>
  </si>
  <si>
    <t>1.951.042-X</t>
  </si>
  <si>
    <t>Poder Público</t>
  </si>
  <si>
    <t>classe</t>
  </si>
  <si>
    <t>subclasse</t>
  </si>
  <si>
    <t>grupo</t>
  </si>
  <si>
    <t>subgrupo</t>
  </si>
  <si>
    <t>A4</t>
  </si>
  <si>
    <t>Federal</t>
  </si>
  <si>
    <t>B3</t>
  </si>
  <si>
    <t>modtar</t>
  </si>
  <si>
    <t>Horária - Verde</t>
  </si>
  <si>
    <t>Convencional monômia</t>
  </si>
  <si>
    <t>Horária - Azul</t>
  </si>
  <si>
    <t>Trifásico</t>
  </si>
  <si>
    <t>Monofásico</t>
  </si>
  <si>
    <t>nome</t>
  </si>
  <si>
    <t>SETRAN</t>
  </si>
  <si>
    <t>SQS 309 G (zelador)</t>
  </si>
  <si>
    <t>SQS 309 G (serviço)</t>
  </si>
  <si>
    <t>SQS 309 C (zelador)</t>
  </si>
  <si>
    <t>SQS 309 D (zelador)</t>
  </si>
  <si>
    <t>SQS 309 D (serviço)</t>
  </si>
  <si>
    <t>SHIS QL 12 cj 11 casa 11 (Residência Oficial)</t>
  </si>
  <si>
    <t>Gráfica</t>
  </si>
  <si>
    <t>Anexo 2 - Medidor 2</t>
  </si>
  <si>
    <t>Anexo 2 - Medidor 1</t>
  </si>
  <si>
    <t>Ed. Principal e Anexo 1</t>
  </si>
  <si>
    <t>SQS 309 C (serviço)</t>
  </si>
  <si>
    <t>Torre de TV</t>
  </si>
  <si>
    <t>Blocos de Apoio</t>
  </si>
  <si>
    <t>Prodasen</t>
  </si>
  <si>
    <t>SQS 309 C (bomba de incêndio)</t>
  </si>
  <si>
    <t>SQS 309 D (bomba de incêndio)</t>
  </si>
  <si>
    <t>SQS 309 G (bomba de incêndio)</t>
  </si>
  <si>
    <t>Ed. Interlegis</t>
  </si>
  <si>
    <t>Transmissora DF 001 (Posto Colorado/Sobradinho)</t>
  </si>
  <si>
    <t>Sala no Ed. Palácio do Comércio</t>
  </si>
  <si>
    <t>Setor de Clubes Esportivos Norte - Trecho 3 Lote 1</t>
  </si>
  <si>
    <t>Casa de Máquinas nº 3 (ar-condicionado)</t>
  </si>
  <si>
    <t>Analisa as demandas faturadas para definir se azul (2), verde (1) ou adesão (0)</t>
  </si>
  <si>
    <t>uferp</t>
  </si>
  <si>
    <t>uferf</t>
  </si>
  <si>
    <t>Valor excedente consumido (ponta) --&gt; NÃO INCLUI O ICMS</t>
  </si>
  <si>
    <t>Valor excedente consumido (fora de ponta) --&gt; NÃO INCLUI O ICMS</t>
  </si>
  <si>
    <t>Valor da demanda faturada --&gt; NÃO INCLUI O ICMS</t>
  </si>
  <si>
    <t>Valor da demanda faturada (ponta) --&gt; NÃO INCLUI O ICMS</t>
  </si>
  <si>
    <t>Valor da demanda faturada (fora de ponta) --&gt; NÃO INCLUI O ICMS</t>
  </si>
  <si>
    <t>Valor da ultrapassagem de demanda --&gt; NÃO INCLUI O ICMS</t>
  </si>
  <si>
    <t>Valor da ultrapassagem de demanda (ponta) --&gt; NÃO INCLUI O ICMS</t>
  </si>
  <si>
    <t>Valor da ultrapassagem de demanda (fora de ponta) --&gt; NÃO INCLUI O ICMS</t>
  </si>
  <si>
    <t>confat</t>
  </si>
  <si>
    <t>index</t>
  </si>
  <si>
    <t>desconto</t>
  </si>
  <si>
    <t>contrato</t>
  </si>
  <si>
    <t>ligacao</t>
  </si>
  <si>
    <t>ceb_data</t>
  </si>
  <si>
    <t xml:space="preserve">CREATE TABLE </t>
  </si>
  <si>
    <t>ceb_meters</t>
  </si>
  <si>
    <t xml:space="preserve"> (</t>
  </si>
  <si>
    <t>id</t>
  </si>
  <si>
    <t>integer</t>
  </si>
  <si>
    <t>text</t>
  </si>
  <si>
    <t>NOT NULL PRIMARY KEY,</t>
  </si>
  <si>
    <t>NOT NULL,</t>
  </si>
  <si>
    <t>NOT NULL</t>
  </si>
  <si>
    <t>);</t>
  </si>
  <si>
    <t>real</t>
  </si>
  <si>
    <t>ceb_meters_assets</t>
  </si>
  <si>
    <t>,</t>
  </si>
  <si>
    <t>asset_id</t>
  </si>
  <si>
    <t xml:space="preserve">CREATE OR REPLACE FUNCTION </t>
  </si>
  <si>
    <t>() RETURNS TABLE(</t>
  </si>
  <si>
    <t>)</t>
  </si>
  <si>
    <t>LANGUAGE plpgsql AS $$ BEGIN</t>
  </si>
  <si>
    <t>RETURN QUERY SELECT</t>
  </si>
  <si>
    <t>END; $$;</t>
  </si>
  <si>
    <t>get_ceb_bills</t>
  </si>
  <si>
    <t xml:space="preserve">IF $1 = 199 THEN RETURN QUERY SELECT * FROM </t>
  </si>
  <si>
    <t>WHERE TRUE AND</t>
  </si>
  <si>
    <t>BETWEEN $2 AND $3</t>
  </si>
  <si>
    <t>ORDER BY</t>
  </si>
  <si>
    <t xml:space="preserve">ELSE RETURN QUERY SELECT * FROM </t>
  </si>
  <si>
    <t>END IF;</t>
  </si>
  <si>
    <t>CASF-000-000</t>
  </si>
  <si>
    <t>BL02-000-000</t>
  </si>
  <si>
    <t>309G-000-000</t>
  </si>
  <si>
    <t>309D-000-000</t>
  </si>
  <si>
    <t>309C-000-000</t>
  </si>
  <si>
    <t>BL01-000-000</t>
  </si>
  <si>
    <t>AX02-000-000</t>
  </si>
  <si>
    <t>BL19-000-000</t>
  </si>
  <si>
    <t>BL20-000-000</t>
  </si>
  <si>
    <t>SHIS-000-000</t>
  </si>
  <si>
    <t>BL03-000-000</t>
  </si>
  <si>
    <t>BL04-000-000</t>
  </si>
  <si>
    <t>BL05-000-000</t>
  </si>
  <si>
    <t>BL06-000-000</t>
  </si>
  <si>
    <t>BL07-000-000</t>
  </si>
  <si>
    <t>BL08-000-000</t>
  </si>
  <si>
    <t>BL09-000-000</t>
  </si>
  <si>
    <t>BL10-000-000</t>
  </si>
  <si>
    <t>EDPR-000-000</t>
  </si>
  <si>
    <t>AX01-000-000</t>
  </si>
  <si>
    <t>BL11-000-000</t>
  </si>
  <si>
    <t>BL12-000-000</t>
  </si>
  <si>
    <t>BL13-000-000</t>
  </si>
  <si>
    <t>BL14-000-000</t>
  </si>
  <si>
    <t>BL15-000-000</t>
  </si>
  <si>
    <t>BL16-000-000</t>
  </si>
  <si>
    <t>BL17-000-000</t>
  </si>
  <si>
    <t>BL18-000-000</t>
  </si>
  <si>
    <t xml:space="preserve"> </t>
  </si>
  <si>
    <t xml:space="preserve">  </t>
  </si>
  <si>
    <t>get_all_ceb_meters</t>
  </si>
  <si>
    <t>CT 20160134</t>
  </si>
  <si>
    <t>CTA 20170119</t>
  </si>
  <si>
    <t>TE 20170014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</si>
</sst>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u/>
      <sz val="11"/>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rgb="FF00B050"/>
        <bgColor indexed="64"/>
      </patternFill>
    </fill>
    <fill>
      <patternFill patternType="solid">
        <fgColor rgb="FF92D050"/>
        <bgColor indexed="64"/>
      </patternFill>
    </fill>
    <fill>
      <patternFill patternType="solid">
        <fgColor theme="9" tint="-0.249977111117893"/>
        <bgColor indexed="64"/>
      </patternFill>
    </fill>
    <fill>
      <patternFill patternType="solid">
        <fgColor rgb="FFFFFF00"/>
        <bgColor indexed="64"/>
      </patternFill>
    </fill>
    <fill>
      <patternFill patternType="solid">
        <fgColor theme="0" tint="-0.49998474074526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0" fontId="0" fillId="0" borderId="0" xfId="0" applyAlignment="1">
      <alignment horizontal="center" vertical="center" wrapText="1"/>
    </xf>
    <xf numFmtId="0" fontId="0" fillId="0" borderId="0" xfId="0" applyFill="1"/>
    <xf numFmtId="0" fontId="2" fillId="0" borderId="0" xfId="0" applyFont="1"/>
    <xf numFmtId="0" fontId="0" fillId="0" borderId="0" xfId="0" applyFill="1" applyAlignment="1">
      <alignment horizontal="center"/>
    </xf>
    <xf numFmtId="0" fontId="0" fillId="2" borderId="0" xfId="0" applyFill="1" applyAlignment="1">
      <alignment horizontal="center"/>
    </xf>
    <xf numFmtId="0" fontId="0" fillId="2" borderId="0" xfId="0" applyFill="1" applyAlignment="1">
      <alignment horizontal="left"/>
    </xf>
    <xf numFmtId="0" fontId="3" fillId="2" borderId="0" xfId="0" applyFont="1" applyFill="1" applyAlignment="1">
      <alignment horizontal="center" vertical="center" wrapText="1"/>
    </xf>
    <xf numFmtId="0" fontId="0" fillId="3" borderId="0" xfId="0" applyFill="1"/>
    <xf numFmtId="0" fontId="0" fillId="4" borderId="0" xfId="0" applyFill="1"/>
    <xf numFmtId="0" fontId="2" fillId="4" borderId="0" xfId="0" applyFont="1" applyFill="1"/>
    <xf numFmtId="0" fontId="2" fillId="5" borderId="0" xfId="0" applyFont="1" applyFill="1"/>
    <xf numFmtId="0" fontId="0" fillId="0" borderId="0" xfId="0" applyFont="1"/>
    <xf numFmtId="0" fontId="0" fillId="6" borderId="0" xfId="0" applyFill="1"/>
    <xf numFmtId="0" fontId="0" fillId="0" borderId="0" xfId="0" applyAlignment="1">
      <alignment horizontal="center" vertical="center"/>
    </xf>
    <xf numFmtId="0" fontId="4" fillId="2" borderId="0" xfId="0" applyFont="1" applyFill="1" applyAlignment="1">
      <alignment horizontal="center"/>
    </xf>
    <xf numFmtId="2" fontId="0" fillId="0" borderId="0" xfId="0" applyNumberFormat="1"/>
    <xf numFmtId="0" fontId="0" fillId="7" borderId="0" xfId="0" applyFill="1"/>
    <xf numFmtId="0" fontId="0" fillId="0" borderId="0" xfId="0" applyFont="1" applyAlignment="1">
      <alignment horizontal="center"/>
    </xf>
    <xf numFmtId="2" fontId="0" fillId="0" borderId="0" xfId="0" applyNumberFormat="1" applyFill="1"/>
    <xf numFmtId="0" fontId="0" fillId="8" borderId="0" xfId="0" applyFill="1"/>
    <xf numFmtId="0" fontId="0" fillId="6" borderId="0" xfId="0" applyFont="1" applyFill="1"/>
    <xf numFmtId="0" fontId="2" fillId="6" borderId="0" xfId="0" applyFont="1" applyFill="1"/>
    <xf numFmtId="0" fontId="0" fillId="6" borderId="0" xfId="0" quotePrefix="1" applyFill="1"/>
    <xf numFmtId="0" fontId="0" fillId="8" borderId="0" xfId="0" applyFont="1" applyFill="1" applyAlignment="1">
      <alignment horizontal="center"/>
    </xf>
    <xf numFmtId="0" fontId="0" fillId="7" borderId="0" xfId="0" applyFont="1" applyFill="1" applyAlignment="1">
      <alignment horizontal="center"/>
    </xf>
    <xf numFmtId="0" fontId="0" fillId="6" borderId="0" xfId="0" applyFont="1" applyFill="1" applyAlignment="1">
      <alignment horizontal="center"/>
    </xf>
    <xf numFmtId="2" fontId="0" fillId="6" borderId="0" xfId="0" applyNumberFormat="1" applyFont="1" applyFill="1" applyAlignment="1">
      <alignment horizontal="center"/>
    </xf>
    <xf numFmtId="2" fontId="0" fillId="8" borderId="0" xfId="0" applyNumberFormat="1" applyFill="1"/>
    <xf numFmtId="0" fontId="0" fillId="8" borderId="0" xfId="0" applyFont="1" applyFill="1"/>
    <xf numFmtId="0" fontId="0" fillId="2" borderId="0" xfId="0" applyFill="1" applyAlignment="1">
      <alignment horizontal="center" vertical="center"/>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stgreSQL-asse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sheetName val="create-assets"/>
      <sheetName val="create-assets_parents"/>
      <sheetName val="insert-assets"/>
      <sheetName val="insert-assets_parents"/>
      <sheetName val="function-one"/>
      <sheetName val="function-all"/>
    </sheetNames>
    <sheetDataSet>
      <sheetData sheetId="0" refreshError="1"/>
      <sheetData sheetId="1">
        <row r="1">
          <cell r="A1" t="str">
            <v>CREATE TABLE</v>
          </cell>
          <cell r="B1" t="str">
            <v>assets</v>
          </cell>
        </row>
        <row r="2">
          <cell r="A2" t="str">
            <v>id</v>
          </cell>
          <cell r="B2" t="str">
            <v>text</v>
          </cell>
        </row>
      </sheetData>
      <sheetData sheetId="2">
        <row r="1">
          <cell r="A1" t="str">
            <v>CREATE TABLE</v>
          </cell>
        </row>
      </sheetData>
      <sheetData sheetId="3">
        <row r="2">
          <cell r="A2" t="str">
            <v>INSERT INTO assets VALUES ('CASF-000-000', 'Complexo Arquitetônico', 'Todos', FALSE, 0, 0, 0, '0', '0');</v>
          </cell>
        </row>
      </sheetData>
      <sheetData sheetId="4">
        <row r="2">
          <cell r="A2" t="str">
            <v>INSERT INTO assets_parents VALUES ('CASF-000-000', 'CASF-000-000');</v>
          </cell>
        </row>
      </sheetData>
      <sheetData sheetId="5">
        <row r="1">
          <cell r="A1" t="str">
            <v>CREATE OR REPLACE FUNCTION</v>
          </cell>
        </row>
      </sheetData>
      <sheetData sheetId="6">
        <row r="1">
          <cell r="A1" t="str">
            <v>CREATE OR REPLACE FUNCTION</v>
          </cell>
        </row>
        <row r="3">
          <cell r="B3" t="str">
            <v>text</v>
          </cell>
        </row>
      </sheetData>
    </sheetDataSet>
  </externalBook>
</externalLink>
</file>

<file path=xl/queryTables/queryTable1.xml><?xml version="1.0" encoding="utf-8"?>
<queryTable xmlns="http://schemas.openxmlformats.org/spreadsheetml/2006/main" name="P.GCO.ARQFAT.D082017.ORG0501.P9901" connectionId="1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GCO.ARQFAT.D052019.ORG0501.P9901_1" connectionId="8"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P.GCO.ARQFAT.D042019.ORG0501.P9901" connectionId="6"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P.GCO.ARQFAT.D062019.ORG0501.P9901" connectionId="10"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P.GCO.ARQFAT.D032019.ORG0501.P9901" connectionId="4"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P.GCO.ARQFAT.D052017.ORG0501.P9901" connectionId="7"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P.GCO.ARQFAT.D062017.ORG0501.P9901" connectionId="9"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P.GCO.ARQFAT.D012017.ORG0501.P9901_4" connectionId="1"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P.GCO.ARQFAT.D022017.ORG0501.P9901_2" connectionId="2"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P.GCO.ARQFAT.D102017.ORG0501.P9901" connectionId="14"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P.GCO.ARQFAT.D032017.ORG0501.P9901" connectionId="3"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P.GCO.ARQFAT.D092017.ORG0501.P9901" connectionId="13"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P.GCO.ARQFAT.D122017.ORG0501.P9901" connectionId="16" autoFormatId="16" applyNumberFormats="0" applyBorderFormats="0" applyFontFormats="0" applyPatternFormats="0" applyAlignmentFormats="0" applyWidthHeightFormats="0"/>
</file>

<file path=xl/queryTables/queryTable14.xml><?xml version="1.0" encoding="utf-8"?>
<queryTable xmlns="http://schemas.openxmlformats.org/spreadsheetml/2006/main" name="P.GCO.ARQFAT.D112017.ORG0501.P9901" connectionId="15" autoFormatId="16" applyNumberFormats="0" applyBorderFormats="0" applyFontFormats="0" applyPatternFormats="0" applyAlignmentFormats="0" applyWidthHeightFormats="0"/>
</file>

<file path=xl/queryTables/queryTable15.xml><?xml version="1.0" encoding="utf-8"?>
<queryTable xmlns="http://schemas.openxmlformats.org/spreadsheetml/2006/main" name="P.GCO.ARQFAT.D042017.ORG0501.P9901" connectionId="5" autoFormatId="16" applyNumberFormats="0" applyBorderFormats="0" applyFontFormats="0" applyPatternFormats="0" applyAlignmentFormats="0" applyWidthHeightFormats="0"/>
</file>

<file path=xl/queryTables/queryTable16.xml><?xml version="1.0" encoding="utf-8"?>
<queryTable xmlns="http://schemas.openxmlformats.org/spreadsheetml/2006/main" name="P.GCO.ARQFAT.D072017.ORG0501.P9901" connectionId="11"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7.xml"/><Relationship Id="rId13" Type="http://schemas.openxmlformats.org/officeDocument/2006/relationships/queryTable" Target="../queryTables/queryTable12.xml"/><Relationship Id="rId3" Type="http://schemas.openxmlformats.org/officeDocument/2006/relationships/queryTable" Target="../queryTables/queryTable2.xml"/><Relationship Id="rId7" Type="http://schemas.openxmlformats.org/officeDocument/2006/relationships/queryTable" Target="../queryTables/queryTable6.xml"/><Relationship Id="rId12" Type="http://schemas.openxmlformats.org/officeDocument/2006/relationships/queryTable" Target="../queryTables/queryTable11.xml"/><Relationship Id="rId17" Type="http://schemas.openxmlformats.org/officeDocument/2006/relationships/queryTable" Target="../queryTables/queryTable16.xml"/><Relationship Id="rId2" Type="http://schemas.openxmlformats.org/officeDocument/2006/relationships/queryTable" Target="../queryTables/queryTable1.xml"/><Relationship Id="rId16" Type="http://schemas.openxmlformats.org/officeDocument/2006/relationships/queryTable" Target="../queryTables/queryTable15.xml"/><Relationship Id="rId1" Type="http://schemas.openxmlformats.org/officeDocument/2006/relationships/printerSettings" Target="../printerSettings/printerSettings1.bin"/><Relationship Id="rId6" Type="http://schemas.openxmlformats.org/officeDocument/2006/relationships/queryTable" Target="../queryTables/queryTable5.xml"/><Relationship Id="rId11" Type="http://schemas.openxmlformats.org/officeDocument/2006/relationships/queryTable" Target="../queryTables/queryTable10.xml"/><Relationship Id="rId5" Type="http://schemas.openxmlformats.org/officeDocument/2006/relationships/queryTable" Target="../queryTables/queryTable4.xml"/><Relationship Id="rId15" Type="http://schemas.openxmlformats.org/officeDocument/2006/relationships/queryTable" Target="../queryTables/queryTable14.xml"/><Relationship Id="rId10" Type="http://schemas.openxmlformats.org/officeDocument/2006/relationships/queryTable" Target="../queryTables/queryTable9.xml"/><Relationship Id="rId4" Type="http://schemas.openxmlformats.org/officeDocument/2006/relationships/queryTable" Target="../queryTables/queryTable3.xml"/><Relationship Id="rId9" Type="http://schemas.openxmlformats.org/officeDocument/2006/relationships/queryTable" Target="../queryTables/queryTable8.xml"/><Relationship Id="rId14" Type="http://schemas.openxmlformats.org/officeDocument/2006/relationships/queryTable" Target="../queryTables/queryTable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66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8.42578125" style="14" customWidth="1"/>
    <col min="2" max="2" width="3" style="14" customWidth="1"/>
    <col min="3" max="7" width="9.140625" style="14" customWidth="1"/>
    <col min="8" max="8" width="3.28515625" style="14" customWidth="1"/>
    <col min="9" max="9" width="9" style="14" customWidth="1"/>
    <col min="10" max="10" width="2.28515625" style="14" customWidth="1"/>
    <col min="11" max="12" width="9.140625" style="14" customWidth="1"/>
    <col min="13" max="13" width="7.28515625" style="14" customWidth="1"/>
    <col min="14" max="14" width="9" style="14" customWidth="1"/>
    <col min="15" max="15" width="8.7109375" style="14" customWidth="1"/>
    <col min="16" max="16" width="9" style="14" customWidth="1"/>
    <col min="17" max="17" width="8.5703125" style="14" customWidth="1"/>
    <col min="18" max="18" width="4.140625" style="14" customWidth="1"/>
    <col min="19" max="43" width="9.140625" style="14" customWidth="1"/>
    <col min="44" max="44" width="7.42578125" style="14" customWidth="1"/>
    <col min="45" max="45" width="9.140625" style="14" customWidth="1"/>
    <col min="46" max="46" width="9.140625" style="14"/>
    <col min="47" max="50" width="9.140625" style="14" customWidth="1"/>
    <col min="51" max="51" width="7.140625" style="14" customWidth="1"/>
    <col min="52" max="53" width="7.7109375" style="14" customWidth="1"/>
    <col min="54" max="60" width="9.140625" style="14" customWidth="1"/>
    <col min="61" max="61" width="8.5703125" style="14" customWidth="1"/>
    <col min="62" max="62" width="9.140625" style="14" customWidth="1"/>
    <col min="63" max="63" width="8.28515625" style="14" customWidth="1"/>
    <col min="64" max="64" width="8.7109375" style="14" customWidth="1"/>
    <col min="65" max="85" width="9.140625" style="14" customWidth="1"/>
    <col min="86" max="86" width="7.85546875" style="14" customWidth="1"/>
    <col min="87" max="87" width="7" style="14" customWidth="1"/>
    <col min="88" max="88" width="7.28515625" style="14" customWidth="1"/>
    <col min="89" max="89" width="7.140625" style="14" customWidth="1"/>
    <col min="90" max="90" width="8.140625" style="14" customWidth="1"/>
    <col min="91" max="96" width="9.140625" style="14" customWidth="1"/>
    <col min="97" max="98" width="5.140625" style="14" customWidth="1"/>
    <col min="99" max="100" width="4.7109375" style="14" customWidth="1"/>
    <col min="101" max="102" width="5.140625" style="14" customWidth="1"/>
    <col min="103" max="16384" width="9.140625" style="14"/>
  </cols>
  <sheetData>
    <row r="1" spans="1:102" x14ac:dyDescent="0.2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c r="AO1" s="14" t="s">
        <v>40</v>
      </c>
      <c r="AP1" s="14" t="s">
        <v>41</v>
      </c>
      <c r="AQ1" s="14" t="s">
        <v>42</v>
      </c>
      <c r="AR1" s="14" t="s">
        <v>43</v>
      </c>
      <c r="AS1" s="14" t="s">
        <v>44</v>
      </c>
      <c r="AT1" s="14" t="s">
        <v>45</v>
      </c>
      <c r="AU1" s="14" t="s">
        <v>46</v>
      </c>
      <c r="AV1" s="14" t="s">
        <v>47</v>
      </c>
      <c r="AW1" s="14" t="s">
        <v>48</v>
      </c>
      <c r="AX1" s="14" t="s">
        <v>49</v>
      </c>
      <c r="AY1" s="14" t="s">
        <v>50</v>
      </c>
      <c r="AZ1" s="14" t="s">
        <v>51</v>
      </c>
      <c r="BA1" s="14" t="s">
        <v>52</v>
      </c>
      <c r="BB1" s="14" t="s">
        <v>53</v>
      </c>
      <c r="BC1" s="14" t="s">
        <v>54</v>
      </c>
      <c r="BD1" s="14" t="s">
        <v>55</v>
      </c>
      <c r="BE1" s="14" t="s">
        <v>56</v>
      </c>
      <c r="BF1" s="14" t="s">
        <v>57</v>
      </c>
      <c r="BG1" s="14" t="s">
        <v>58</v>
      </c>
      <c r="BH1" s="14" t="s">
        <v>59</v>
      </c>
      <c r="BI1" s="14" t="s">
        <v>60</v>
      </c>
      <c r="BJ1" s="14" t="s">
        <v>61</v>
      </c>
      <c r="BK1" s="14" t="s">
        <v>62</v>
      </c>
      <c r="BL1" s="14" t="s">
        <v>63</v>
      </c>
      <c r="BM1" s="14" t="s">
        <v>64</v>
      </c>
      <c r="BN1" s="14" t="s">
        <v>65</v>
      </c>
      <c r="BO1" s="14" t="s">
        <v>66</v>
      </c>
      <c r="BP1" s="14" t="s">
        <v>67</v>
      </c>
      <c r="BQ1" s="14" t="s">
        <v>68</v>
      </c>
      <c r="BR1" s="14" t="s">
        <v>69</v>
      </c>
      <c r="BS1" s="14" t="s">
        <v>70</v>
      </c>
      <c r="BT1" s="14" t="s">
        <v>71</v>
      </c>
      <c r="BU1" s="14" t="s">
        <v>72</v>
      </c>
      <c r="BV1" s="14" t="s">
        <v>73</v>
      </c>
      <c r="BW1" s="14" t="s">
        <v>74</v>
      </c>
      <c r="BX1" s="14" t="s">
        <v>75</v>
      </c>
      <c r="BY1" s="14" t="s">
        <v>76</v>
      </c>
      <c r="BZ1" s="14" t="s">
        <v>77</v>
      </c>
      <c r="CA1" s="14" t="s">
        <v>78</v>
      </c>
      <c r="CB1" s="14" t="s">
        <v>79</v>
      </c>
      <c r="CC1" s="14" t="s">
        <v>80</v>
      </c>
      <c r="CD1" s="14" t="s">
        <v>81</v>
      </c>
      <c r="CE1" s="14" t="s">
        <v>82</v>
      </c>
      <c r="CF1" s="14" t="s">
        <v>83</v>
      </c>
      <c r="CG1" s="14" t="s">
        <v>84</v>
      </c>
      <c r="CH1" s="14" t="s">
        <v>85</v>
      </c>
      <c r="CI1" s="14" t="s">
        <v>86</v>
      </c>
      <c r="CJ1" s="14" t="s">
        <v>87</v>
      </c>
      <c r="CK1" s="14" t="s">
        <v>88</v>
      </c>
      <c r="CL1" s="14" t="s">
        <v>89</v>
      </c>
      <c r="CM1" s="14" t="s">
        <v>90</v>
      </c>
      <c r="CN1" s="14" t="s">
        <v>91</v>
      </c>
      <c r="CO1" s="14" t="s">
        <v>92</v>
      </c>
      <c r="CP1" s="14" t="s">
        <v>93</v>
      </c>
      <c r="CQ1" s="14" t="s">
        <v>94</v>
      </c>
      <c r="CR1" s="14" t="s">
        <v>95</v>
      </c>
      <c r="CS1" s="14" t="s">
        <v>96</v>
      </c>
      <c r="CT1" s="14" t="s">
        <v>96</v>
      </c>
      <c r="CU1" s="14" t="s">
        <v>97</v>
      </c>
      <c r="CV1" s="14" t="s">
        <v>97</v>
      </c>
      <c r="CW1" s="14" t="s">
        <v>98</v>
      </c>
      <c r="CX1" s="14" t="s">
        <v>98</v>
      </c>
    </row>
    <row r="2" spans="1:102" x14ac:dyDescent="0.25">
      <c r="A2" s="14">
        <v>466453</v>
      </c>
      <c r="B2" s="14">
        <v>75</v>
      </c>
      <c r="C2" s="14" t="s">
        <v>99</v>
      </c>
      <c r="D2" s="14" t="s">
        <v>100</v>
      </c>
      <c r="E2" s="14">
        <v>5302790001</v>
      </c>
      <c r="F2" s="14" t="s">
        <v>101</v>
      </c>
      <c r="G2" s="14" t="s">
        <v>102</v>
      </c>
      <c r="H2" s="14" t="s">
        <v>103</v>
      </c>
      <c r="I2" s="14">
        <v>70610000</v>
      </c>
      <c r="J2" s="14">
        <v>0</v>
      </c>
      <c r="K2" s="14">
        <v>1211223</v>
      </c>
      <c r="L2" s="14">
        <v>0</v>
      </c>
      <c r="M2" s="14">
        <v>201701</v>
      </c>
      <c r="N2" s="14">
        <v>20161210</v>
      </c>
      <c r="O2" s="14">
        <v>0</v>
      </c>
      <c r="P2" s="14">
        <v>20170110</v>
      </c>
      <c r="Q2" s="14">
        <v>0</v>
      </c>
      <c r="R2" s="14">
        <v>31</v>
      </c>
      <c r="S2" s="14">
        <v>20170120</v>
      </c>
      <c r="T2" s="14">
        <v>20170218</v>
      </c>
      <c r="U2" s="14">
        <v>13040</v>
      </c>
      <c r="V2" s="14">
        <v>1577.13</v>
      </c>
      <c r="W2" s="14">
        <v>25</v>
      </c>
      <c r="X2" s="14">
        <v>654.27</v>
      </c>
      <c r="Y2" s="14">
        <v>189.25</v>
      </c>
      <c r="Z2" s="14">
        <v>75.7</v>
      </c>
      <c r="AA2" s="14">
        <v>63.08</v>
      </c>
      <c r="AB2" s="14">
        <v>41</v>
      </c>
      <c r="AC2" s="14">
        <v>201.12</v>
      </c>
      <c r="AD2" s="14">
        <v>32.71</v>
      </c>
      <c r="AE2" s="14">
        <v>5424.43</v>
      </c>
      <c r="AF2" s="14">
        <v>6308.54</v>
      </c>
      <c r="AG2" s="14">
        <v>1807.38</v>
      </c>
      <c r="AH2" s="14">
        <v>7977.25</v>
      </c>
      <c r="AI2" s="14">
        <v>1726.66</v>
      </c>
      <c r="AJ2" s="14">
        <v>171.61</v>
      </c>
      <c r="AK2" s="14">
        <v>1799.04</v>
      </c>
      <c r="AL2" s="14">
        <v>1403.18</v>
      </c>
      <c r="AM2" s="14">
        <v>1772.21</v>
      </c>
      <c r="AN2" s="14">
        <v>0</v>
      </c>
      <c r="AO2" s="14">
        <v>0</v>
      </c>
      <c r="AP2" s="14">
        <v>0</v>
      </c>
      <c r="AQ2" s="14" t="s">
        <v>104</v>
      </c>
      <c r="AR2" s="14">
        <v>0</v>
      </c>
      <c r="AS2" s="14">
        <v>0</v>
      </c>
      <c r="AT2" s="14">
        <v>0</v>
      </c>
      <c r="AU2" s="14">
        <v>0</v>
      </c>
      <c r="AV2" s="14">
        <v>0</v>
      </c>
      <c r="AW2" s="14">
        <v>0</v>
      </c>
      <c r="AX2" s="14">
        <v>0</v>
      </c>
      <c r="AY2" s="14">
        <v>0</v>
      </c>
      <c r="AZ2" s="14">
        <v>0</v>
      </c>
      <c r="BA2" s="14">
        <v>0</v>
      </c>
      <c r="BB2" s="14">
        <v>0</v>
      </c>
      <c r="BC2" s="14">
        <v>13040</v>
      </c>
      <c r="BD2" s="14">
        <v>0</v>
      </c>
      <c r="BE2" s="14">
        <v>0</v>
      </c>
      <c r="BF2" s="14">
        <v>0</v>
      </c>
      <c r="BG2" s="14">
        <v>55</v>
      </c>
      <c r="BH2" s="14">
        <v>0</v>
      </c>
      <c r="BI2" s="14">
        <v>0</v>
      </c>
      <c r="BJ2" s="14">
        <v>0</v>
      </c>
      <c r="BK2" s="14">
        <v>0</v>
      </c>
      <c r="BL2" s="14">
        <v>0</v>
      </c>
      <c r="BM2" s="14">
        <v>0</v>
      </c>
      <c r="BN2" s="14">
        <v>0</v>
      </c>
      <c r="BO2" s="14">
        <v>0</v>
      </c>
      <c r="BP2" s="14">
        <v>0</v>
      </c>
      <c r="BQ2" s="14">
        <v>0</v>
      </c>
      <c r="BR2" s="14">
        <v>0</v>
      </c>
      <c r="BS2" s="14">
        <v>0</v>
      </c>
      <c r="BT2" s="14">
        <v>4399.95</v>
      </c>
      <c r="BU2" s="14">
        <v>0</v>
      </c>
      <c r="BV2" s="14">
        <v>0</v>
      </c>
      <c r="BW2" s="14">
        <v>0</v>
      </c>
      <c r="BX2" s="14">
        <v>331.46</v>
      </c>
      <c r="BY2" s="14">
        <v>0</v>
      </c>
      <c r="BZ2" s="14">
        <v>0</v>
      </c>
      <c r="CA2" s="14">
        <v>0</v>
      </c>
      <c r="CB2" s="14">
        <v>0</v>
      </c>
      <c r="CC2" s="14">
        <v>0</v>
      </c>
      <c r="CD2" s="14">
        <v>55</v>
      </c>
      <c r="CE2" s="14">
        <v>0</v>
      </c>
      <c r="CF2" s="14">
        <v>0</v>
      </c>
      <c r="CG2" s="14">
        <v>7693</v>
      </c>
      <c r="CH2" s="14">
        <v>7.1999999999999995E-2</v>
      </c>
      <c r="CI2" s="14">
        <v>0.28799999999999998</v>
      </c>
      <c r="CJ2" s="14">
        <v>7.1999999999999995E-2</v>
      </c>
      <c r="CK2" s="14">
        <v>0</v>
      </c>
      <c r="CL2" s="14">
        <v>54.25</v>
      </c>
      <c r="CM2" s="14">
        <v>249.18</v>
      </c>
      <c r="CN2" s="14">
        <v>0</v>
      </c>
      <c r="CO2" s="14">
        <v>0</v>
      </c>
      <c r="CP2" s="14">
        <v>0</v>
      </c>
      <c r="CQ2" s="14">
        <v>0</v>
      </c>
      <c r="CR2" s="14">
        <v>331.46</v>
      </c>
      <c r="CS2" s="14">
        <v>0</v>
      </c>
      <c r="CT2" s="14">
        <v>0</v>
      </c>
      <c r="CU2" s="14">
        <v>0</v>
      </c>
      <c r="CV2" s="14">
        <v>0</v>
      </c>
      <c r="CW2" s="14">
        <v>0</v>
      </c>
      <c r="CX2" s="14">
        <v>0</v>
      </c>
    </row>
    <row r="3" spans="1:102" x14ac:dyDescent="0.25">
      <c r="A3" s="14">
        <v>471550</v>
      </c>
      <c r="B3" s="14">
        <v>21</v>
      </c>
      <c r="C3" s="14" t="s">
        <v>105</v>
      </c>
      <c r="D3" s="14" t="s">
        <v>100</v>
      </c>
      <c r="E3" s="14">
        <v>5302790001</v>
      </c>
      <c r="F3" s="14" t="s">
        <v>106</v>
      </c>
      <c r="G3" s="14" t="s">
        <v>102</v>
      </c>
      <c r="H3" s="14" t="s">
        <v>103</v>
      </c>
      <c r="I3" s="14">
        <v>70362070</v>
      </c>
      <c r="J3" s="14">
        <v>0</v>
      </c>
      <c r="K3" s="14">
        <v>76645</v>
      </c>
      <c r="L3" s="14">
        <v>1</v>
      </c>
      <c r="M3" s="14">
        <v>201701</v>
      </c>
      <c r="N3" s="14">
        <v>20161206</v>
      </c>
      <c r="O3" s="14">
        <v>8406</v>
      </c>
      <c r="P3" s="14">
        <v>20170104</v>
      </c>
      <c r="Q3" s="14">
        <v>8954</v>
      </c>
      <c r="R3" s="14">
        <v>29</v>
      </c>
      <c r="S3" s="14">
        <v>20170202</v>
      </c>
      <c r="T3" s="14">
        <v>20170218</v>
      </c>
      <c r="U3" s="14">
        <v>267.58999999999997</v>
      </c>
      <c r="V3" s="14">
        <v>89.19</v>
      </c>
      <c r="W3" s="14">
        <v>25</v>
      </c>
      <c r="X3" s="14">
        <v>44.9</v>
      </c>
      <c r="Y3" s="14">
        <v>10.7</v>
      </c>
      <c r="Z3" s="14">
        <v>4.28</v>
      </c>
      <c r="AA3" s="14">
        <v>3.56</v>
      </c>
      <c r="AB3" s="14">
        <v>2.31</v>
      </c>
      <c r="AC3" s="14">
        <v>2.57</v>
      </c>
      <c r="AD3" s="14">
        <v>2.2400000000000002</v>
      </c>
      <c r="AE3" s="14">
        <v>0</v>
      </c>
      <c r="AF3" s="14">
        <v>356.78</v>
      </c>
      <c r="AG3" s="14">
        <v>102.2</v>
      </c>
      <c r="AH3" s="14">
        <v>173.96</v>
      </c>
      <c r="AI3" s="14">
        <v>37.65</v>
      </c>
      <c r="AJ3" s="14">
        <v>3.74</v>
      </c>
      <c r="AK3" s="14">
        <v>39.229999999999997</v>
      </c>
      <c r="AL3" s="14">
        <v>385.64</v>
      </c>
      <c r="AM3" s="14">
        <v>406.49</v>
      </c>
      <c r="AN3" s="14">
        <v>548</v>
      </c>
      <c r="AO3" s="14">
        <v>548</v>
      </c>
      <c r="AP3" s="14">
        <v>578</v>
      </c>
      <c r="AQ3" s="14" t="s">
        <v>104</v>
      </c>
      <c r="AR3" s="14">
        <v>0</v>
      </c>
      <c r="AS3" s="14">
        <v>0</v>
      </c>
      <c r="AT3" s="14">
        <v>0</v>
      </c>
      <c r="AU3" s="14">
        <v>0</v>
      </c>
      <c r="AV3" s="14">
        <v>0</v>
      </c>
      <c r="AW3" s="14">
        <v>0</v>
      </c>
      <c r="AX3" s="14">
        <v>0</v>
      </c>
      <c r="AY3" s="14" t="s">
        <v>107</v>
      </c>
      <c r="AZ3" s="14" t="s">
        <v>107</v>
      </c>
      <c r="BA3" s="14" t="s">
        <v>107</v>
      </c>
      <c r="BB3" s="14">
        <v>0</v>
      </c>
      <c r="BC3" s="14">
        <v>0</v>
      </c>
      <c r="BD3" s="14">
        <v>0</v>
      </c>
      <c r="BE3" s="14">
        <v>0</v>
      </c>
      <c r="BF3" s="14">
        <v>0</v>
      </c>
      <c r="BG3" s="14">
        <v>0</v>
      </c>
      <c r="BH3" s="14">
        <v>0</v>
      </c>
      <c r="BI3" s="14">
        <v>0</v>
      </c>
      <c r="BJ3" s="14">
        <v>0</v>
      </c>
      <c r="BK3" s="14">
        <v>0</v>
      </c>
      <c r="BL3" s="14">
        <v>0</v>
      </c>
      <c r="BM3" s="14">
        <v>0</v>
      </c>
      <c r="BN3" s="14">
        <v>0</v>
      </c>
      <c r="BO3" s="14">
        <v>0</v>
      </c>
      <c r="BP3" s="14">
        <v>0</v>
      </c>
      <c r="BQ3" s="14">
        <v>0</v>
      </c>
      <c r="BR3" s="14">
        <v>0</v>
      </c>
      <c r="BS3" s="14">
        <v>0</v>
      </c>
      <c r="BT3" s="14">
        <v>0</v>
      </c>
      <c r="BU3" s="14">
        <v>0</v>
      </c>
      <c r="BV3" s="14">
        <v>0</v>
      </c>
      <c r="BW3" s="14">
        <v>0</v>
      </c>
      <c r="BX3" s="14">
        <v>0</v>
      </c>
      <c r="BY3" s="14">
        <v>0</v>
      </c>
      <c r="BZ3" s="14">
        <v>0</v>
      </c>
      <c r="CA3" s="14">
        <v>0</v>
      </c>
      <c r="CB3" s="14">
        <v>0</v>
      </c>
      <c r="CC3" s="14">
        <v>0</v>
      </c>
      <c r="CD3" s="14">
        <v>0</v>
      </c>
      <c r="CE3" s="14">
        <v>0</v>
      </c>
      <c r="CF3" s="14">
        <v>0</v>
      </c>
      <c r="CG3" s="14">
        <v>8422</v>
      </c>
      <c r="CH3" s="14">
        <v>1</v>
      </c>
      <c r="CI3" s="14">
        <v>0</v>
      </c>
      <c r="CJ3" s="14">
        <v>0</v>
      </c>
      <c r="CK3" s="14">
        <v>0</v>
      </c>
      <c r="CL3" s="14">
        <v>3.06</v>
      </c>
      <c r="CM3" s="14">
        <v>14.09</v>
      </c>
      <c r="CN3" s="14">
        <v>0</v>
      </c>
      <c r="CO3" s="14">
        <v>0</v>
      </c>
      <c r="CP3" s="14">
        <v>0</v>
      </c>
      <c r="CQ3" s="14">
        <v>0</v>
      </c>
      <c r="CR3" s="14" t="s">
        <v>108</v>
      </c>
      <c r="CS3" s="14">
        <v>220</v>
      </c>
      <c r="CT3" s="14" t="s">
        <v>109</v>
      </c>
      <c r="CU3" s="14">
        <v>201</v>
      </c>
      <c r="CV3" s="14" t="s">
        <v>109</v>
      </c>
      <c r="CW3" s="14">
        <v>231</v>
      </c>
      <c r="CX3" s="14" t="s">
        <v>109</v>
      </c>
    </row>
    <row r="4" spans="1:102" x14ac:dyDescent="0.25">
      <c r="A4" s="14">
        <v>471551</v>
      </c>
      <c r="B4" s="14">
        <v>23</v>
      </c>
      <c r="C4" s="14" t="s">
        <v>110</v>
      </c>
      <c r="D4" s="14" t="s">
        <v>100</v>
      </c>
      <c r="E4" s="14">
        <v>5302790001</v>
      </c>
      <c r="F4" s="14" t="s">
        <v>111</v>
      </c>
      <c r="G4" s="14" t="s">
        <v>102</v>
      </c>
      <c r="H4" s="14" t="s">
        <v>103</v>
      </c>
      <c r="I4" s="14">
        <v>70362070</v>
      </c>
      <c r="J4" s="14">
        <v>0</v>
      </c>
      <c r="K4" s="14">
        <v>1229984</v>
      </c>
      <c r="L4" s="14">
        <v>40</v>
      </c>
      <c r="M4" s="14">
        <v>201701</v>
      </c>
      <c r="N4" s="14">
        <v>20161206</v>
      </c>
      <c r="O4" s="14">
        <v>16076</v>
      </c>
      <c r="P4" s="14">
        <v>20170104</v>
      </c>
      <c r="Q4" s="14">
        <v>16237</v>
      </c>
      <c r="R4" s="14">
        <v>29</v>
      </c>
      <c r="S4" s="14">
        <v>20170202</v>
      </c>
      <c r="T4" s="14">
        <v>20170218</v>
      </c>
      <c r="U4" s="14">
        <v>3144.69</v>
      </c>
      <c r="V4" s="14">
        <v>1048.23</v>
      </c>
      <c r="W4" s="14">
        <v>25</v>
      </c>
      <c r="X4" s="14">
        <v>645.47</v>
      </c>
      <c r="Y4" s="14">
        <v>125.78</v>
      </c>
      <c r="Z4" s="14">
        <v>50.31</v>
      </c>
      <c r="AA4" s="14">
        <v>41.92</v>
      </c>
      <c r="AB4" s="14">
        <v>27.25</v>
      </c>
      <c r="AC4" s="14">
        <v>111.52</v>
      </c>
      <c r="AD4" s="14">
        <v>32.270000000000003</v>
      </c>
      <c r="AE4" s="14">
        <v>0</v>
      </c>
      <c r="AF4" s="14">
        <v>4192.92</v>
      </c>
      <c r="AG4" s="14">
        <v>1201.26</v>
      </c>
      <c r="AH4" s="14">
        <v>2044.22</v>
      </c>
      <c r="AI4" s="14">
        <v>442.46</v>
      </c>
      <c r="AJ4" s="14">
        <v>43.97</v>
      </c>
      <c r="AK4" s="14">
        <v>461.01</v>
      </c>
      <c r="AL4" s="14">
        <v>4736.92</v>
      </c>
      <c r="AM4" s="14">
        <v>4982.18</v>
      </c>
      <c r="AN4" s="14">
        <v>6440</v>
      </c>
      <c r="AO4" s="14">
        <v>6440</v>
      </c>
      <c r="AP4" s="14">
        <v>7193</v>
      </c>
      <c r="AQ4" s="14" t="s">
        <v>104</v>
      </c>
      <c r="AR4" s="14">
        <v>0</v>
      </c>
      <c r="AS4" s="14">
        <v>0</v>
      </c>
      <c r="AT4" s="14">
        <v>0</v>
      </c>
      <c r="AU4" s="14">
        <v>0</v>
      </c>
      <c r="AV4" s="14">
        <v>0</v>
      </c>
      <c r="AW4" s="14">
        <v>0</v>
      </c>
      <c r="AX4" s="14">
        <v>0</v>
      </c>
      <c r="AY4" s="14" t="s">
        <v>107</v>
      </c>
      <c r="AZ4" s="14" t="s">
        <v>107</v>
      </c>
      <c r="BA4" s="14" t="s">
        <v>107</v>
      </c>
      <c r="BB4" s="14">
        <v>0</v>
      </c>
      <c r="BC4" s="14">
        <v>0</v>
      </c>
      <c r="BD4" s="14">
        <v>0</v>
      </c>
      <c r="BE4" s="14">
        <v>0</v>
      </c>
      <c r="BF4" s="14">
        <v>0</v>
      </c>
      <c r="BG4" s="14">
        <v>0</v>
      </c>
      <c r="BH4" s="14">
        <v>0</v>
      </c>
      <c r="BI4" s="14">
        <v>0</v>
      </c>
      <c r="BJ4" s="14">
        <v>0</v>
      </c>
      <c r="BK4" s="14">
        <v>0</v>
      </c>
      <c r="BL4" s="14">
        <v>0</v>
      </c>
      <c r="BM4" s="14">
        <v>0</v>
      </c>
      <c r="BN4" s="14">
        <v>0</v>
      </c>
      <c r="BO4" s="14">
        <v>0</v>
      </c>
      <c r="BP4" s="14">
        <v>0</v>
      </c>
      <c r="BQ4" s="14">
        <v>0</v>
      </c>
      <c r="BR4" s="14">
        <v>0</v>
      </c>
      <c r="BS4" s="14">
        <v>0</v>
      </c>
      <c r="BT4" s="14">
        <v>0</v>
      </c>
      <c r="BU4" s="14">
        <v>0</v>
      </c>
      <c r="BV4" s="14">
        <v>0</v>
      </c>
      <c r="BW4" s="14">
        <v>0</v>
      </c>
      <c r="BX4" s="14">
        <v>0</v>
      </c>
      <c r="BY4" s="14">
        <v>0</v>
      </c>
      <c r="BZ4" s="14">
        <v>0</v>
      </c>
      <c r="CA4" s="14">
        <v>0</v>
      </c>
      <c r="CB4" s="14">
        <v>0</v>
      </c>
      <c r="CC4" s="14">
        <v>0</v>
      </c>
      <c r="CD4" s="14">
        <v>0</v>
      </c>
      <c r="CE4" s="14">
        <v>0</v>
      </c>
      <c r="CF4" s="14">
        <v>0</v>
      </c>
      <c r="CG4" s="14">
        <v>8423</v>
      </c>
      <c r="CH4" s="14">
        <v>40</v>
      </c>
      <c r="CI4" s="14">
        <v>0</v>
      </c>
      <c r="CJ4" s="14">
        <v>40</v>
      </c>
      <c r="CK4" s="14">
        <v>0</v>
      </c>
      <c r="CL4" s="14">
        <v>36.049999999999997</v>
      </c>
      <c r="CM4" s="14">
        <v>165.62</v>
      </c>
      <c r="CN4" s="14">
        <v>0</v>
      </c>
      <c r="CO4" s="14">
        <v>0</v>
      </c>
      <c r="CP4" s="14">
        <v>0</v>
      </c>
      <c r="CQ4" s="14">
        <v>0</v>
      </c>
      <c r="CR4" s="14" t="s">
        <v>108</v>
      </c>
      <c r="CS4" s="14">
        <v>220</v>
      </c>
      <c r="CT4" s="14">
        <v>380</v>
      </c>
      <c r="CU4" s="14">
        <v>201</v>
      </c>
      <c r="CV4" s="14">
        <v>348</v>
      </c>
      <c r="CW4" s="14">
        <v>231</v>
      </c>
      <c r="CX4" s="14">
        <v>399</v>
      </c>
    </row>
    <row r="5" spans="1:102" x14ac:dyDescent="0.25">
      <c r="A5" s="14">
        <v>471552</v>
      </c>
      <c r="B5" s="14">
        <v>21</v>
      </c>
      <c r="C5" s="14" t="s">
        <v>105</v>
      </c>
      <c r="D5" s="14" t="s">
        <v>100</v>
      </c>
      <c r="E5" s="14">
        <v>5302790001</v>
      </c>
      <c r="F5" s="14" t="s">
        <v>112</v>
      </c>
      <c r="G5" s="14" t="s">
        <v>102</v>
      </c>
      <c r="H5" s="14" t="s">
        <v>103</v>
      </c>
      <c r="I5" s="14">
        <v>70362030</v>
      </c>
      <c r="J5" s="14">
        <v>0</v>
      </c>
      <c r="K5" s="14">
        <v>525960</v>
      </c>
      <c r="L5" s="14">
        <v>1</v>
      </c>
      <c r="M5" s="14">
        <v>201701</v>
      </c>
      <c r="N5" s="14">
        <v>20161206</v>
      </c>
      <c r="O5" s="14">
        <v>2601</v>
      </c>
      <c r="P5" s="14">
        <v>20170104</v>
      </c>
      <c r="Q5" s="14">
        <v>3108</v>
      </c>
      <c r="R5" s="14">
        <v>29</v>
      </c>
      <c r="S5" s="14">
        <v>20170202</v>
      </c>
      <c r="T5" s="14">
        <v>20170218</v>
      </c>
      <c r="U5" s="14">
        <v>247.57</v>
      </c>
      <c r="V5" s="14">
        <v>82.52</v>
      </c>
      <c r="W5" s="14">
        <v>25</v>
      </c>
      <c r="X5" s="14">
        <v>44.9</v>
      </c>
      <c r="Y5" s="14">
        <v>9.9</v>
      </c>
      <c r="Z5" s="14">
        <v>3.96</v>
      </c>
      <c r="AA5" s="14">
        <v>3.3</v>
      </c>
      <c r="AB5" s="14">
        <v>2.14</v>
      </c>
      <c r="AC5" s="14">
        <v>9.42</v>
      </c>
      <c r="AD5" s="14">
        <v>2.2400000000000002</v>
      </c>
      <c r="AE5" s="14">
        <v>0</v>
      </c>
      <c r="AF5" s="14">
        <v>330.09</v>
      </c>
      <c r="AG5" s="14">
        <v>94.56</v>
      </c>
      <c r="AH5" s="14">
        <v>160.94999999999999</v>
      </c>
      <c r="AI5" s="14">
        <v>34.83</v>
      </c>
      <c r="AJ5" s="14">
        <v>3.46</v>
      </c>
      <c r="AK5" s="14">
        <v>36.29</v>
      </c>
      <c r="AL5" s="14">
        <v>367.35</v>
      </c>
      <c r="AM5" s="14">
        <v>386.65</v>
      </c>
      <c r="AN5" s="14">
        <v>507</v>
      </c>
      <c r="AO5" s="14">
        <v>507</v>
      </c>
      <c r="AP5" s="14">
        <v>488</v>
      </c>
      <c r="AQ5" s="14" t="s">
        <v>104</v>
      </c>
      <c r="AR5" s="14">
        <v>0</v>
      </c>
      <c r="AS5" s="14">
        <v>0</v>
      </c>
      <c r="AT5" s="14">
        <v>0</v>
      </c>
      <c r="AU5" s="14">
        <v>0</v>
      </c>
      <c r="AV5" s="14">
        <v>0</v>
      </c>
      <c r="AW5" s="14">
        <v>0</v>
      </c>
      <c r="AX5" s="14">
        <v>0</v>
      </c>
      <c r="AY5" s="14" t="s">
        <v>107</v>
      </c>
      <c r="AZ5" s="14" t="s">
        <v>107</v>
      </c>
      <c r="BA5" s="14" t="s">
        <v>107</v>
      </c>
      <c r="BB5" s="14">
        <v>0</v>
      </c>
      <c r="BC5" s="14">
        <v>0</v>
      </c>
      <c r="BD5" s="14">
        <v>0</v>
      </c>
      <c r="BE5" s="14">
        <v>0</v>
      </c>
      <c r="BF5" s="14">
        <v>0</v>
      </c>
      <c r="BG5" s="14">
        <v>0</v>
      </c>
      <c r="BH5" s="14">
        <v>0</v>
      </c>
      <c r="BI5" s="14">
        <v>0</v>
      </c>
      <c r="BJ5" s="14">
        <v>0</v>
      </c>
      <c r="BK5" s="14">
        <v>0</v>
      </c>
      <c r="BL5" s="14">
        <v>0</v>
      </c>
      <c r="BM5" s="14">
        <v>0</v>
      </c>
      <c r="BN5" s="14">
        <v>0</v>
      </c>
      <c r="BO5" s="14">
        <v>0</v>
      </c>
      <c r="BP5" s="14">
        <v>0</v>
      </c>
      <c r="BQ5" s="14">
        <v>0</v>
      </c>
      <c r="BR5" s="14">
        <v>0</v>
      </c>
      <c r="BS5" s="14">
        <v>0</v>
      </c>
      <c r="BT5" s="14">
        <v>0</v>
      </c>
      <c r="BU5" s="14">
        <v>0</v>
      </c>
      <c r="BV5" s="14">
        <v>0</v>
      </c>
      <c r="BW5" s="14">
        <v>0</v>
      </c>
      <c r="BX5" s="14">
        <v>0</v>
      </c>
      <c r="BY5" s="14">
        <v>0</v>
      </c>
      <c r="BZ5" s="14">
        <v>0</v>
      </c>
      <c r="CA5" s="14">
        <v>0</v>
      </c>
      <c r="CB5" s="14">
        <v>0</v>
      </c>
      <c r="CC5" s="14">
        <v>0</v>
      </c>
      <c r="CD5" s="14">
        <v>0</v>
      </c>
      <c r="CE5" s="14">
        <v>0</v>
      </c>
      <c r="CF5" s="14">
        <v>0</v>
      </c>
      <c r="CG5" s="14">
        <v>8447</v>
      </c>
      <c r="CH5" s="14">
        <v>1</v>
      </c>
      <c r="CI5" s="14">
        <v>0</v>
      </c>
      <c r="CJ5" s="14">
        <v>0</v>
      </c>
      <c r="CK5" s="14">
        <v>0</v>
      </c>
      <c r="CL5" s="14">
        <v>2.83</v>
      </c>
      <c r="CM5" s="14">
        <v>13.03</v>
      </c>
      <c r="CN5" s="14">
        <v>0</v>
      </c>
      <c r="CO5" s="14">
        <v>0</v>
      </c>
      <c r="CP5" s="14">
        <v>0</v>
      </c>
      <c r="CQ5" s="14">
        <v>0</v>
      </c>
      <c r="CR5" s="14" t="s">
        <v>108</v>
      </c>
      <c r="CS5" s="14">
        <v>220</v>
      </c>
      <c r="CT5" s="14" t="s">
        <v>109</v>
      </c>
      <c r="CU5" s="14">
        <v>201</v>
      </c>
      <c r="CV5" s="14" t="s">
        <v>109</v>
      </c>
      <c r="CW5" s="14">
        <v>231</v>
      </c>
      <c r="CX5" s="14" t="s">
        <v>109</v>
      </c>
    </row>
    <row r="6" spans="1:102" x14ac:dyDescent="0.25">
      <c r="A6" s="14">
        <v>471553</v>
      </c>
      <c r="B6" s="14">
        <v>23</v>
      </c>
      <c r="C6" s="14" t="s">
        <v>110</v>
      </c>
      <c r="D6" s="14" t="s">
        <v>100</v>
      </c>
      <c r="E6" s="14">
        <v>5302790001</v>
      </c>
      <c r="F6" s="14" t="s">
        <v>113</v>
      </c>
      <c r="G6" s="14" t="s">
        <v>102</v>
      </c>
      <c r="H6" s="14" t="s">
        <v>103</v>
      </c>
      <c r="I6" s="14">
        <v>70362030</v>
      </c>
      <c r="J6" s="14">
        <v>0</v>
      </c>
      <c r="K6" s="14">
        <v>1230287</v>
      </c>
      <c r="L6" s="14">
        <v>40</v>
      </c>
      <c r="M6" s="14">
        <v>201701</v>
      </c>
      <c r="N6" s="14">
        <v>20161206</v>
      </c>
      <c r="O6" s="14">
        <v>15484</v>
      </c>
      <c r="P6" s="14">
        <v>20170104</v>
      </c>
      <c r="Q6" s="14">
        <v>15671</v>
      </c>
      <c r="R6" s="14">
        <v>29</v>
      </c>
      <c r="S6" s="14">
        <v>20170202</v>
      </c>
      <c r="T6" s="14">
        <v>20170218</v>
      </c>
      <c r="U6" s="14">
        <v>3652.53</v>
      </c>
      <c r="V6" s="14">
        <v>1217.51</v>
      </c>
      <c r="W6" s="14">
        <v>25</v>
      </c>
      <c r="X6" s="14">
        <v>645.47</v>
      </c>
      <c r="Y6" s="14">
        <v>146.1</v>
      </c>
      <c r="Z6" s="14">
        <v>58.44</v>
      </c>
      <c r="AA6" s="14">
        <v>48.7</v>
      </c>
      <c r="AB6" s="14">
        <v>31.65</v>
      </c>
      <c r="AC6" s="14">
        <v>111.52</v>
      </c>
      <c r="AD6" s="14">
        <v>32.270000000000003</v>
      </c>
      <c r="AE6" s="14">
        <v>0</v>
      </c>
      <c r="AF6" s="14">
        <v>4870.04</v>
      </c>
      <c r="AG6" s="14">
        <v>1395.26</v>
      </c>
      <c r="AH6" s="14">
        <v>2374.34</v>
      </c>
      <c r="AI6" s="14">
        <v>513.91</v>
      </c>
      <c r="AJ6" s="14">
        <v>51.07</v>
      </c>
      <c r="AK6" s="14">
        <v>535.46</v>
      </c>
      <c r="AL6" s="14">
        <v>5374.41</v>
      </c>
      <c r="AM6" s="14">
        <v>5659.3</v>
      </c>
      <c r="AN6" s="14">
        <v>7480</v>
      </c>
      <c r="AO6" s="14">
        <v>7480</v>
      </c>
      <c r="AP6" s="14">
        <v>8010</v>
      </c>
      <c r="AQ6" s="14" t="s">
        <v>104</v>
      </c>
      <c r="AR6" s="14">
        <v>0</v>
      </c>
      <c r="AS6" s="14">
        <v>0</v>
      </c>
      <c r="AT6" s="14">
        <v>0</v>
      </c>
      <c r="AU6" s="14">
        <v>0</v>
      </c>
      <c r="AV6" s="14">
        <v>0</v>
      </c>
      <c r="AW6" s="14">
        <v>0</v>
      </c>
      <c r="AX6" s="14">
        <v>0</v>
      </c>
      <c r="AY6" s="14" t="s">
        <v>107</v>
      </c>
      <c r="AZ6" s="14" t="s">
        <v>107</v>
      </c>
      <c r="BA6" s="14" t="s">
        <v>107</v>
      </c>
      <c r="BB6" s="14">
        <v>0</v>
      </c>
      <c r="BC6" s="14">
        <v>0</v>
      </c>
      <c r="BD6" s="14">
        <v>0</v>
      </c>
      <c r="BE6" s="14">
        <v>0</v>
      </c>
      <c r="BF6" s="14">
        <v>0</v>
      </c>
      <c r="BG6" s="14">
        <v>0</v>
      </c>
      <c r="BH6" s="14">
        <v>0</v>
      </c>
      <c r="BI6" s="14">
        <v>0</v>
      </c>
      <c r="BJ6" s="14">
        <v>0</v>
      </c>
      <c r="BK6" s="14">
        <v>0</v>
      </c>
      <c r="BL6" s="14">
        <v>0</v>
      </c>
      <c r="BM6" s="14">
        <v>0</v>
      </c>
      <c r="BN6" s="14">
        <v>0</v>
      </c>
      <c r="BO6" s="14">
        <v>0</v>
      </c>
      <c r="BP6" s="14">
        <v>0</v>
      </c>
      <c r="BQ6" s="14">
        <v>0</v>
      </c>
      <c r="BR6" s="14">
        <v>0</v>
      </c>
      <c r="BS6" s="14">
        <v>0</v>
      </c>
      <c r="BT6" s="14">
        <v>0</v>
      </c>
      <c r="BU6" s="14">
        <v>0</v>
      </c>
      <c r="BV6" s="14">
        <v>0</v>
      </c>
      <c r="BW6" s="14">
        <v>0</v>
      </c>
      <c r="BX6" s="14">
        <v>0</v>
      </c>
      <c r="BY6" s="14">
        <v>0</v>
      </c>
      <c r="BZ6" s="14">
        <v>0</v>
      </c>
      <c r="CA6" s="14">
        <v>0</v>
      </c>
      <c r="CB6" s="14">
        <v>0</v>
      </c>
      <c r="CC6" s="14">
        <v>0</v>
      </c>
      <c r="CD6" s="14">
        <v>0</v>
      </c>
      <c r="CE6" s="14">
        <v>0</v>
      </c>
      <c r="CF6" s="14">
        <v>0</v>
      </c>
      <c r="CG6" s="14">
        <v>8449</v>
      </c>
      <c r="CH6" s="14">
        <v>40</v>
      </c>
      <c r="CI6" s="14">
        <v>0</v>
      </c>
      <c r="CJ6" s="14">
        <v>40</v>
      </c>
      <c r="CK6" s="14">
        <v>0</v>
      </c>
      <c r="CL6" s="14">
        <v>41.88</v>
      </c>
      <c r="CM6" s="14">
        <v>192.36</v>
      </c>
      <c r="CN6" s="14">
        <v>0</v>
      </c>
      <c r="CO6" s="14">
        <v>0</v>
      </c>
      <c r="CP6" s="14">
        <v>0</v>
      </c>
      <c r="CQ6" s="14">
        <v>0</v>
      </c>
      <c r="CR6" s="14" t="s">
        <v>108</v>
      </c>
      <c r="CS6" s="14">
        <v>220</v>
      </c>
      <c r="CT6" s="14">
        <v>380</v>
      </c>
      <c r="CU6" s="14">
        <v>201</v>
      </c>
      <c r="CV6" s="14">
        <v>348</v>
      </c>
      <c r="CW6" s="14">
        <v>231</v>
      </c>
      <c r="CX6" s="14">
        <v>399</v>
      </c>
    </row>
    <row r="7" spans="1:102" x14ac:dyDescent="0.25">
      <c r="A7" s="14">
        <v>471554</v>
      </c>
      <c r="B7" s="14">
        <v>21</v>
      </c>
      <c r="C7" s="14" t="s">
        <v>105</v>
      </c>
      <c r="D7" s="14" t="s">
        <v>100</v>
      </c>
      <c r="E7" s="14">
        <v>5302790001</v>
      </c>
      <c r="F7" s="14" t="s">
        <v>114</v>
      </c>
      <c r="G7" s="14" t="s">
        <v>102</v>
      </c>
      <c r="H7" s="14" t="s">
        <v>103</v>
      </c>
      <c r="I7" s="14">
        <v>70362040</v>
      </c>
      <c r="J7" s="14">
        <v>0</v>
      </c>
      <c r="K7" s="14">
        <v>77130</v>
      </c>
      <c r="L7" s="14">
        <v>1</v>
      </c>
      <c r="M7" s="14">
        <v>201701</v>
      </c>
      <c r="N7" s="14">
        <v>20161206</v>
      </c>
      <c r="O7" s="14">
        <v>3600</v>
      </c>
      <c r="P7" s="14">
        <v>20170104</v>
      </c>
      <c r="Q7" s="14">
        <v>4312</v>
      </c>
      <c r="R7" s="14">
        <v>29</v>
      </c>
      <c r="S7" s="14">
        <v>20170202</v>
      </c>
      <c r="T7" s="14">
        <v>20170218</v>
      </c>
      <c r="U7" s="14">
        <v>347.67</v>
      </c>
      <c r="V7" s="14">
        <v>115.89</v>
      </c>
      <c r="W7" s="14">
        <v>25</v>
      </c>
      <c r="X7" s="14">
        <v>53.29</v>
      </c>
      <c r="Y7" s="14">
        <v>13.9</v>
      </c>
      <c r="Z7" s="14">
        <v>5.56</v>
      </c>
      <c r="AA7" s="14">
        <v>4.63</v>
      </c>
      <c r="AB7" s="14">
        <v>3.01</v>
      </c>
      <c r="AC7" s="14">
        <v>12.03</v>
      </c>
      <c r="AD7" s="14">
        <v>2.66</v>
      </c>
      <c r="AE7" s="14">
        <v>0</v>
      </c>
      <c r="AF7" s="14">
        <v>463.56</v>
      </c>
      <c r="AG7" s="14">
        <v>132.80000000000001</v>
      </c>
      <c r="AH7" s="14">
        <v>226.02</v>
      </c>
      <c r="AI7" s="14">
        <v>48.91</v>
      </c>
      <c r="AJ7" s="14">
        <v>4.8600000000000003</v>
      </c>
      <c r="AK7" s="14">
        <v>50.97</v>
      </c>
      <c r="AL7" s="14">
        <v>504.44</v>
      </c>
      <c r="AM7" s="14">
        <v>531.54</v>
      </c>
      <c r="AN7" s="14">
        <v>712</v>
      </c>
      <c r="AO7" s="14">
        <v>712</v>
      </c>
      <c r="AP7" s="14">
        <v>708</v>
      </c>
      <c r="AQ7" s="14" t="s">
        <v>104</v>
      </c>
      <c r="AR7" s="14">
        <v>0</v>
      </c>
      <c r="AS7" s="14">
        <v>0</v>
      </c>
      <c r="AT7" s="14">
        <v>0</v>
      </c>
      <c r="AU7" s="14">
        <v>0</v>
      </c>
      <c r="AV7" s="14">
        <v>0</v>
      </c>
      <c r="AW7" s="14">
        <v>0</v>
      </c>
      <c r="AX7" s="14">
        <v>0</v>
      </c>
      <c r="AY7" s="14" t="s">
        <v>107</v>
      </c>
      <c r="AZ7" s="14" t="s">
        <v>107</v>
      </c>
      <c r="BA7" s="14" t="s">
        <v>107</v>
      </c>
      <c r="BB7" s="14">
        <v>0</v>
      </c>
      <c r="BC7" s="14">
        <v>0</v>
      </c>
      <c r="BD7" s="14">
        <v>0</v>
      </c>
      <c r="BE7" s="14">
        <v>0</v>
      </c>
      <c r="BF7" s="14">
        <v>0</v>
      </c>
      <c r="BG7" s="14">
        <v>0</v>
      </c>
      <c r="BH7" s="14">
        <v>0</v>
      </c>
      <c r="BI7" s="14">
        <v>0</v>
      </c>
      <c r="BJ7" s="14">
        <v>0</v>
      </c>
      <c r="BK7" s="14">
        <v>0</v>
      </c>
      <c r="BL7" s="14">
        <v>0</v>
      </c>
      <c r="BM7" s="14">
        <v>0</v>
      </c>
      <c r="BN7" s="14">
        <v>0</v>
      </c>
      <c r="BO7" s="14">
        <v>0</v>
      </c>
      <c r="BP7" s="14">
        <v>0</v>
      </c>
      <c r="BQ7" s="14">
        <v>0</v>
      </c>
      <c r="BR7" s="14">
        <v>0</v>
      </c>
      <c r="BS7" s="14">
        <v>0</v>
      </c>
      <c r="BT7" s="14">
        <v>0</v>
      </c>
      <c r="BU7" s="14">
        <v>0</v>
      </c>
      <c r="BV7" s="14">
        <v>0</v>
      </c>
      <c r="BW7" s="14">
        <v>0</v>
      </c>
      <c r="BX7" s="14">
        <v>0</v>
      </c>
      <c r="BY7" s="14">
        <v>0</v>
      </c>
      <c r="BZ7" s="14">
        <v>0</v>
      </c>
      <c r="CA7" s="14">
        <v>0</v>
      </c>
      <c r="CB7" s="14">
        <v>0</v>
      </c>
      <c r="CC7" s="14">
        <v>0</v>
      </c>
      <c r="CD7" s="14">
        <v>0</v>
      </c>
      <c r="CE7" s="14">
        <v>0</v>
      </c>
      <c r="CF7" s="14">
        <v>0</v>
      </c>
      <c r="CG7" s="14">
        <v>8481</v>
      </c>
      <c r="CH7" s="14">
        <v>1</v>
      </c>
      <c r="CI7" s="14">
        <v>0</v>
      </c>
      <c r="CJ7" s="14">
        <v>0</v>
      </c>
      <c r="CK7" s="14">
        <v>0</v>
      </c>
      <c r="CL7" s="14">
        <v>3.98</v>
      </c>
      <c r="CM7" s="14">
        <v>18.309999999999999</v>
      </c>
      <c r="CN7" s="14">
        <v>0</v>
      </c>
      <c r="CO7" s="14">
        <v>0</v>
      </c>
      <c r="CP7" s="14">
        <v>0</v>
      </c>
      <c r="CQ7" s="14">
        <v>0</v>
      </c>
      <c r="CR7" s="14" t="s">
        <v>108</v>
      </c>
      <c r="CS7" s="14">
        <v>220</v>
      </c>
      <c r="CT7" s="14" t="s">
        <v>109</v>
      </c>
      <c r="CU7" s="14">
        <v>201</v>
      </c>
      <c r="CV7" s="14" t="s">
        <v>109</v>
      </c>
      <c r="CW7" s="14">
        <v>231</v>
      </c>
      <c r="CX7" s="14" t="s">
        <v>109</v>
      </c>
    </row>
    <row r="8" spans="1:102" x14ac:dyDescent="0.25">
      <c r="A8" s="14">
        <v>471555</v>
      </c>
      <c r="B8" s="14">
        <v>23</v>
      </c>
      <c r="C8" s="14" t="s">
        <v>110</v>
      </c>
      <c r="D8" s="14" t="s">
        <v>100</v>
      </c>
      <c r="E8" s="14">
        <v>5302790001</v>
      </c>
      <c r="F8" s="14" t="s">
        <v>115</v>
      </c>
      <c r="G8" s="14" t="s">
        <v>102</v>
      </c>
      <c r="H8" s="14" t="s">
        <v>103</v>
      </c>
      <c r="I8" s="14">
        <v>70362040</v>
      </c>
      <c r="J8" s="14">
        <v>0</v>
      </c>
      <c r="K8" s="14">
        <v>1230258</v>
      </c>
      <c r="L8" s="14">
        <v>60</v>
      </c>
      <c r="M8" s="14">
        <v>201701</v>
      </c>
      <c r="N8" s="14">
        <v>20161206</v>
      </c>
      <c r="O8" s="14">
        <v>9118</v>
      </c>
      <c r="P8" s="14">
        <v>20170104</v>
      </c>
      <c r="Q8" s="14">
        <v>9215</v>
      </c>
      <c r="R8" s="14">
        <v>29</v>
      </c>
      <c r="S8" s="14">
        <v>20170202</v>
      </c>
      <c r="T8" s="14">
        <v>20170218</v>
      </c>
      <c r="U8" s="14">
        <v>2841.94</v>
      </c>
      <c r="V8" s="14">
        <v>947.31</v>
      </c>
      <c r="W8" s="14">
        <v>25</v>
      </c>
      <c r="X8" s="14">
        <v>645.47</v>
      </c>
      <c r="Y8" s="14">
        <v>113.67</v>
      </c>
      <c r="Z8" s="14">
        <v>45.47</v>
      </c>
      <c r="AA8" s="14">
        <v>37.89</v>
      </c>
      <c r="AB8" s="14">
        <v>24.63</v>
      </c>
      <c r="AC8" s="14">
        <v>93.14</v>
      </c>
      <c r="AD8" s="14">
        <v>32.270000000000003</v>
      </c>
      <c r="AE8" s="14">
        <v>0</v>
      </c>
      <c r="AF8" s="14">
        <v>3789.25</v>
      </c>
      <c r="AG8" s="14">
        <v>1085.6099999999999</v>
      </c>
      <c r="AH8" s="14">
        <v>1847.41</v>
      </c>
      <c r="AI8" s="14">
        <v>399.86</v>
      </c>
      <c r="AJ8" s="14">
        <v>39.74</v>
      </c>
      <c r="AK8" s="14">
        <v>416.63</v>
      </c>
      <c r="AL8" s="14">
        <v>4338.47</v>
      </c>
      <c r="AM8" s="14">
        <v>4560.13</v>
      </c>
      <c r="AN8" s="14">
        <v>5820</v>
      </c>
      <c r="AO8" s="14">
        <v>5820</v>
      </c>
      <c r="AP8" s="14">
        <v>6680</v>
      </c>
      <c r="AQ8" s="14" t="s">
        <v>104</v>
      </c>
      <c r="AR8" s="14">
        <v>0</v>
      </c>
      <c r="AS8" s="14">
        <v>0</v>
      </c>
      <c r="AT8" s="14">
        <v>0</v>
      </c>
      <c r="AU8" s="14">
        <v>0</v>
      </c>
      <c r="AV8" s="14">
        <v>0</v>
      </c>
      <c r="AW8" s="14">
        <v>0</v>
      </c>
      <c r="AX8" s="14">
        <v>0</v>
      </c>
      <c r="AY8" s="14" t="s">
        <v>107</v>
      </c>
      <c r="AZ8" s="14" t="s">
        <v>107</v>
      </c>
      <c r="BA8" s="14" t="s">
        <v>107</v>
      </c>
      <c r="BB8" s="14">
        <v>0</v>
      </c>
      <c r="BC8" s="14">
        <v>0</v>
      </c>
      <c r="BD8" s="14">
        <v>0</v>
      </c>
      <c r="BE8" s="14">
        <v>0</v>
      </c>
      <c r="BF8" s="14">
        <v>0</v>
      </c>
      <c r="BG8" s="14">
        <v>0</v>
      </c>
      <c r="BH8" s="14">
        <v>0</v>
      </c>
      <c r="BI8" s="14">
        <v>0</v>
      </c>
      <c r="BJ8" s="14">
        <v>0</v>
      </c>
      <c r="BK8" s="14">
        <v>0</v>
      </c>
      <c r="BL8" s="14">
        <v>0</v>
      </c>
      <c r="BM8" s="14">
        <v>0</v>
      </c>
      <c r="BN8" s="14">
        <v>0</v>
      </c>
      <c r="BO8" s="14">
        <v>0</v>
      </c>
      <c r="BP8" s="14">
        <v>0</v>
      </c>
      <c r="BQ8" s="14">
        <v>0</v>
      </c>
      <c r="BR8" s="14">
        <v>0</v>
      </c>
      <c r="BS8" s="14">
        <v>0</v>
      </c>
      <c r="BT8" s="14">
        <v>0</v>
      </c>
      <c r="BU8" s="14">
        <v>0</v>
      </c>
      <c r="BV8" s="14">
        <v>0</v>
      </c>
      <c r="BW8" s="14">
        <v>0</v>
      </c>
      <c r="BX8" s="14">
        <v>0</v>
      </c>
      <c r="BY8" s="14">
        <v>0</v>
      </c>
      <c r="BZ8" s="14">
        <v>0</v>
      </c>
      <c r="CA8" s="14">
        <v>0</v>
      </c>
      <c r="CB8" s="14">
        <v>0</v>
      </c>
      <c r="CC8" s="14">
        <v>0</v>
      </c>
      <c r="CD8" s="14">
        <v>0</v>
      </c>
      <c r="CE8" s="14">
        <v>0</v>
      </c>
      <c r="CF8" s="14">
        <v>0</v>
      </c>
      <c r="CG8" s="14">
        <v>8482</v>
      </c>
      <c r="CH8" s="14">
        <v>60</v>
      </c>
      <c r="CI8" s="14">
        <v>0</v>
      </c>
      <c r="CJ8" s="14">
        <v>60</v>
      </c>
      <c r="CK8" s="14">
        <v>0</v>
      </c>
      <c r="CL8" s="14">
        <v>32.58</v>
      </c>
      <c r="CM8" s="14">
        <v>149.66999999999999</v>
      </c>
      <c r="CN8" s="14">
        <v>0</v>
      </c>
      <c r="CO8" s="14">
        <v>0</v>
      </c>
      <c r="CP8" s="14">
        <v>0</v>
      </c>
      <c r="CQ8" s="14">
        <v>0</v>
      </c>
      <c r="CR8" s="14" t="s">
        <v>108</v>
      </c>
      <c r="CS8" s="14">
        <v>220</v>
      </c>
      <c r="CT8" s="14">
        <v>380</v>
      </c>
      <c r="CU8" s="14">
        <v>201</v>
      </c>
      <c r="CV8" s="14">
        <v>348</v>
      </c>
      <c r="CW8" s="14">
        <v>231</v>
      </c>
      <c r="CX8" s="14">
        <v>399</v>
      </c>
    </row>
    <row r="9" spans="1:102" x14ac:dyDescent="0.25">
      <c r="A9" s="14">
        <v>472913</v>
      </c>
      <c r="B9" s="14">
        <v>23</v>
      </c>
      <c r="C9" s="14" t="s">
        <v>110</v>
      </c>
      <c r="D9" s="14" t="s">
        <v>100</v>
      </c>
      <c r="E9" s="14">
        <v>5302790001</v>
      </c>
      <c r="F9" s="14" t="s">
        <v>116</v>
      </c>
      <c r="G9" s="14" t="s">
        <v>102</v>
      </c>
      <c r="H9" s="14" t="s">
        <v>103</v>
      </c>
      <c r="I9" s="14">
        <v>71630315</v>
      </c>
      <c r="J9" s="14">
        <v>0</v>
      </c>
      <c r="K9" s="14">
        <v>147550</v>
      </c>
      <c r="L9" s="14">
        <v>10</v>
      </c>
      <c r="M9" s="14">
        <v>201701</v>
      </c>
      <c r="N9" s="14">
        <v>20161222</v>
      </c>
      <c r="O9" s="14">
        <v>2689</v>
      </c>
      <c r="P9" s="14">
        <v>20170120</v>
      </c>
      <c r="Q9" s="14">
        <v>3365</v>
      </c>
      <c r="R9" s="14">
        <v>29</v>
      </c>
      <c r="S9" s="14">
        <v>20170202</v>
      </c>
      <c r="T9" s="14">
        <v>20170218</v>
      </c>
      <c r="U9" s="14">
        <v>3300.96</v>
      </c>
      <c r="V9" s="14">
        <v>1100.31</v>
      </c>
      <c r="W9" s="14">
        <v>25</v>
      </c>
      <c r="X9" s="14">
        <v>654.27</v>
      </c>
      <c r="Y9" s="14">
        <v>132.03</v>
      </c>
      <c r="Z9" s="14">
        <v>52.81</v>
      </c>
      <c r="AA9" s="14">
        <v>44.01</v>
      </c>
      <c r="AB9" s="14">
        <v>28.6</v>
      </c>
      <c r="AC9" s="14">
        <v>0</v>
      </c>
      <c r="AD9" s="14">
        <v>0</v>
      </c>
      <c r="AE9" s="14">
        <v>67.5</v>
      </c>
      <c r="AF9" s="14">
        <v>4401.2700000000004</v>
      </c>
      <c r="AG9" s="14">
        <v>1260.94</v>
      </c>
      <c r="AH9" s="14">
        <v>2145.8000000000002</v>
      </c>
      <c r="AI9" s="14">
        <v>464.45</v>
      </c>
      <c r="AJ9" s="14">
        <v>46.16</v>
      </c>
      <c r="AK9" s="14">
        <v>483.92</v>
      </c>
      <c r="AL9" s="14">
        <v>4730.59</v>
      </c>
      <c r="AM9" s="14">
        <v>4988.04</v>
      </c>
      <c r="AN9" s="14">
        <v>6760</v>
      </c>
      <c r="AO9" s="14">
        <v>6760</v>
      </c>
      <c r="AP9" s="14">
        <v>9433</v>
      </c>
      <c r="AQ9" s="14" t="s">
        <v>104</v>
      </c>
      <c r="AR9" s="14">
        <v>0</v>
      </c>
      <c r="AS9" s="14">
        <v>0</v>
      </c>
      <c r="AT9" s="14">
        <v>0</v>
      </c>
      <c r="AU9" s="14">
        <v>0</v>
      </c>
      <c r="AV9" s="14">
        <v>0</v>
      </c>
      <c r="AW9" s="14">
        <v>0</v>
      </c>
      <c r="AX9" s="14">
        <v>0</v>
      </c>
      <c r="AY9" s="14" t="s">
        <v>107</v>
      </c>
      <c r="AZ9" s="14" t="s">
        <v>107</v>
      </c>
      <c r="BA9" s="14" t="s">
        <v>107</v>
      </c>
      <c r="BB9" s="14">
        <v>0</v>
      </c>
      <c r="BC9" s="14">
        <v>0</v>
      </c>
      <c r="BD9" s="14">
        <v>0</v>
      </c>
      <c r="BE9" s="14">
        <v>0</v>
      </c>
      <c r="BF9" s="14">
        <v>0</v>
      </c>
      <c r="BG9" s="14">
        <v>0</v>
      </c>
      <c r="BH9" s="14">
        <v>0</v>
      </c>
      <c r="BI9" s="14">
        <v>0</v>
      </c>
      <c r="BJ9" s="14">
        <v>0</v>
      </c>
      <c r="BK9" s="14">
        <v>0</v>
      </c>
      <c r="BL9" s="14">
        <v>0</v>
      </c>
      <c r="BM9" s="14">
        <v>0</v>
      </c>
      <c r="BN9" s="14">
        <v>0</v>
      </c>
      <c r="BO9" s="14">
        <v>0</v>
      </c>
      <c r="BP9" s="14">
        <v>0</v>
      </c>
      <c r="BQ9" s="14">
        <v>0</v>
      </c>
      <c r="BR9" s="14">
        <v>0</v>
      </c>
      <c r="BS9" s="14">
        <v>0</v>
      </c>
      <c r="BT9" s="14">
        <v>0</v>
      </c>
      <c r="BU9" s="14">
        <v>0</v>
      </c>
      <c r="BV9" s="14">
        <v>0</v>
      </c>
      <c r="BW9" s="14">
        <v>0</v>
      </c>
      <c r="BX9" s="14">
        <v>0</v>
      </c>
      <c r="BY9" s="14">
        <v>0</v>
      </c>
      <c r="BZ9" s="14">
        <v>0</v>
      </c>
      <c r="CA9" s="14">
        <v>0</v>
      </c>
      <c r="CB9" s="14">
        <v>0</v>
      </c>
      <c r="CC9" s="14">
        <v>0</v>
      </c>
      <c r="CD9" s="14">
        <v>0</v>
      </c>
      <c r="CE9" s="14">
        <v>0</v>
      </c>
      <c r="CF9" s="14">
        <v>0</v>
      </c>
      <c r="CG9" s="14">
        <v>53917</v>
      </c>
      <c r="CH9" s="14">
        <v>10</v>
      </c>
      <c r="CI9" s="14">
        <v>0</v>
      </c>
      <c r="CJ9" s="14">
        <v>0</v>
      </c>
      <c r="CK9" s="14">
        <v>0</v>
      </c>
      <c r="CL9" s="14">
        <v>37.85</v>
      </c>
      <c r="CM9" s="14">
        <v>173.85</v>
      </c>
      <c r="CN9" s="14">
        <v>0</v>
      </c>
      <c r="CO9" s="14">
        <v>0</v>
      </c>
      <c r="CP9" s="14">
        <v>0</v>
      </c>
      <c r="CQ9" s="14">
        <v>0</v>
      </c>
      <c r="CR9" s="14" t="s">
        <v>108</v>
      </c>
      <c r="CS9" s="14">
        <v>220</v>
      </c>
      <c r="CT9" s="14">
        <v>380</v>
      </c>
      <c r="CU9" s="14">
        <v>201</v>
      </c>
      <c r="CV9" s="14">
        <v>348</v>
      </c>
      <c r="CW9" s="14">
        <v>231</v>
      </c>
      <c r="CX9" s="14">
        <v>399</v>
      </c>
    </row>
    <row r="10" spans="1:102" x14ac:dyDescent="0.25">
      <c r="A10" s="14">
        <v>491042</v>
      </c>
      <c r="B10" s="14">
        <v>76</v>
      </c>
      <c r="C10" s="14" t="s">
        <v>117</v>
      </c>
      <c r="D10" s="14" t="s">
        <v>100</v>
      </c>
      <c r="E10" s="14">
        <v>5302790001</v>
      </c>
      <c r="F10" s="14" t="s">
        <v>118</v>
      </c>
      <c r="G10" s="14" t="s">
        <v>102</v>
      </c>
      <c r="H10" s="14" t="s">
        <v>103</v>
      </c>
      <c r="I10" s="14">
        <v>70800000</v>
      </c>
      <c r="J10" s="14">
        <v>0</v>
      </c>
      <c r="K10" s="14">
        <v>53155689</v>
      </c>
      <c r="L10" s="14">
        <v>0</v>
      </c>
      <c r="M10" s="14">
        <v>201701</v>
      </c>
      <c r="N10" s="14">
        <v>20161210</v>
      </c>
      <c r="O10" s="14">
        <v>0</v>
      </c>
      <c r="P10" s="14">
        <v>20170110</v>
      </c>
      <c r="Q10" s="14">
        <v>0</v>
      </c>
      <c r="R10" s="14">
        <v>31</v>
      </c>
      <c r="S10" s="14">
        <v>20170120</v>
      </c>
      <c r="T10" s="14">
        <v>20170218</v>
      </c>
      <c r="U10" s="14">
        <v>125165</v>
      </c>
      <c r="V10" s="14">
        <v>19720.05</v>
      </c>
      <c r="W10" s="14">
        <v>25</v>
      </c>
      <c r="X10" s="14">
        <v>654.27</v>
      </c>
      <c r="Y10" s="14">
        <v>2366.4</v>
      </c>
      <c r="Z10" s="14">
        <v>946.56</v>
      </c>
      <c r="AA10" s="14">
        <v>788.8</v>
      </c>
      <c r="AB10" s="14">
        <v>512.72</v>
      </c>
      <c r="AC10" s="14">
        <v>0</v>
      </c>
      <c r="AD10" s="14">
        <v>0</v>
      </c>
      <c r="AE10" s="14">
        <v>0</v>
      </c>
      <c r="AF10" s="14">
        <v>78880.3</v>
      </c>
      <c r="AG10" s="14">
        <v>22599.17</v>
      </c>
      <c r="AH10" s="14">
        <v>75757.39</v>
      </c>
      <c r="AI10" s="14">
        <v>16397.650000000001</v>
      </c>
      <c r="AJ10" s="14">
        <v>1629.78</v>
      </c>
      <c r="AK10" s="14">
        <v>17085.04</v>
      </c>
      <c r="AL10" s="14">
        <v>74920.09</v>
      </c>
      <c r="AM10" s="14">
        <v>79534.570000000007</v>
      </c>
      <c r="AN10" s="14">
        <v>0</v>
      </c>
      <c r="AO10" s="14">
        <v>0</v>
      </c>
      <c r="AP10" s="14">
        <v>0</v>
      </c>
      <c r="AQ10" s="14" t="s">
        <v>104</v>
      </c>
      <c r="AR10" s="14">
        <v>0</v>
      </c>
      <c r="AS10" s="14">
        <v>0</v>
      </c>
      <c r="AT10" s="14">
        <v>0</v>
      </c>
      <c r="AU10" s="14">
        <v>0</v>
      </c>
      <c r="AV10" s="14">
        <v>0</v>
      </c>
      <c r="AW10" s="14">
        <v>0</v>
      </c>
      <c r="AX10" s="14">
        <v>0</v>
      </c>
      <c r="AY10" s="14">
        <v>0</v>
      </c>
      <c r="AZ10" s="14">
        <v>0</v>
      </c>
      <c r="BA10" s="14">
        <v>0</v>
      </c>
      <c r="BB10" s="14">
        <v>7471</v>
      </c>
      <c r="BC10" s="14">
        <v>117694</v>
      </c>
      <c r="BD10" s="14">
        <v>0</v>
      </c>
      <c r="BE10" s="14">
        <v>0</v>
      </c>
      <c r="BF10" s="14">
        <v>0</v>
      </c>
      <c r="BG10" s="14">
        <v>755</v>
      </c>
      <c r="BH10" s="14">
        <v>0</v>
      </c>
      <c r="BI10" s="14">
        <v>0</v>
      </c>
      <c r="BJ10" s="14">
        <v>0</v>
      </c>
      <c r="BK10" s="14">
        <v>19</v>
      </c>
      <c r="BL10" s="14">
        <v>17</v>
      </c>
      <c r="BM10" s="14">
        <v>0</v>
      </c>
      <c r="BN10" s="14">
        <v>0</v>
      </c>
      <c r="BO10" s="14">
        <v>0</v>
      </c>
      <c r="BP10" s="14">
        <v>0</v>
      </c>
      <c r="BQ10" s="14">
        <v>5.46</v>
      </c>
      <c r="BR10" s="14">
        <v>4.8899999999999997</v>
      </c>
      <c r="BS10" s="14">
        <v>11225.1</v>
      </c>
      <c r="BT10" s="14">
        <v>41696.769999999997</v>
      </c>
      <c r="BU10" s="14">
        <v>0</v>
      </c>
      <c r="BV10" s="14">
        <v>0</v>
      </c>
      <c r="BW10" s="14">
        <v>0</v>
      </c>
      <c r="BX10" s="14">
        <v>6228.03</v>
      </c>
      <c r="BY10" s="14">
        <v>0</v>
      </c>
      <c r="BZ10" s="14">
        <v>0</v>
      </c>
      <c r="CA10" s="14">
        <v>0</v>
      </c>
      <c r="CB10" s="14">
        <v>0</v>
      </c>
      <c r="CC10" s="14">
        <v>0</v>
      </c>
      <c r="CD10" s="14">
        <v>755</v>
      </c>
      <c r="CE10" s="14">
        <v>650</v>
      </c>
      <c r="CF10" s="14">
        <v>730</v>
      </c>
      <c r="CG10" s="14">
        <v>7744</v>
      </c>
      <c r="CH10" s="14">
        <v>0.09</v>
      </c>
      <c r="CI10" s="14">
        <v>0.36</v>
      </c>
      <c r="CJ10" s="14">
        <v>0.09</v>
      </c>
      <c r="CK10" s="14">
        <v>0</v>
      </c>
      <c r="CL10" s="14">
        <v>678.37</v>
      </c>
      <c r="CM10" s="14">
        <v>3115.77</v>
      </c>
      <c r="CN10" s="14">
        <v>0</v>
      </c>
      <c r="CO10" s="14">
        <v>0</v>
      </c>
      <c r="CP10" s="14">
        <v>0</v>
      </c>
      <c r="CQ10" s="14">
        <v>0</v>
      </c>
      <c r="CR10" s="14" t="s">
        <v>108</v>
      </c>
      <c r="CS10" s="14">
        <v>0</v>
      </c>
      <c r="CT10" s="14">
        <v>0</v>
      </c>
      <c r="CU10" s="14">
        <v>0</v>
      </c>
      <c r="CV10" s="14">
        <v>0</v>
      </c>
      <c r="CW10" s="14">
        <v>0</v>
      </c>
      <c r="CX10" s="14">
        <v>0</v>
      </c>
    </row>
    <row r="11" spans="1:102" x14ac:dyDescent="0.25">
      <c r="A11" s="14">
        <v>491747</v>
      </c>
      <c r="B11" s="14">
        <v>76</v>
      </c>
      <c r="C11" s="14" t="s">
        <v>117</v>
      </c>
      <c r="D11" s="14" t="s">
        <v>100</v>
      </c>
      <c r="E11" s="14">
        <v>5302790001</v>
      </c>
      <c r="F11" s="14" t="s">
        <v>119</v>
      </c>
      <c r="G11" s="14" t="s">
        <v>102</v>
      </c>
      <c r="H11" s="14" t="s">
        <v>103</v>
      </c>
      <c r="I11" s="14">
        <v>70800000</v>
      </c>
      <c r="J11" s="14">
        <v>0</v>
      </c>
      <c r="K11" s="14">
        <v>53166065</v>
      </c>
      <c r="L11" s="14">
        <v>0</v>
      </c>
      <c r="M11" s="14">
        <v>201701</v>
      </c>
      <c r="N11" s="14">
        <v>20161210</v>
      </c>
      <c r="O11" s="14">
        <v>0</v>
      </c>
      <c r="P11" s="14">
        <v>20170110</v>
      </c>
      <c r="Q11" s="14">
        <v>0</v>
      </c>
      <c r="R11" s="14">
        <v>31</v>
      </c>
      <c r="S11" s="14">
        <v>20170120</v>
      </c>
      <c r="T11" s="14">
        <v>20170218</v>
      </c>
      <c r="U11" s="14">
        <v>51549</v>
      </c>
      <c r="V11" s="14">
        <v>9752.41</v>
      </c>
      <c r="W11" s="14">
        <v>25</v>
      </c>
      <c r="X11" s="14">
        <v>654.27</v>
      </c>
      <c r="Y11" s="14">
        <v>1170.29</v>
      </c>
      <c r="Z11" s="14">
        <v>468.11</v>
      </c>
      <c r="AA11" s="14">
        <v>390.09</v>
      </c>
      <c r="AB11" s="14">
        <v>253.56</v>
      </c>
      <c r="AC11" s="14">
        <v>0</v>
      </c>
      <c r="AD11" s="14">
        <v>0</v>
      </c>
      <c r="AE11" s="14">
        <v>0</v>
      </c>
      <c r="AF11" s="14">
        <v>39009.69</v>
      </c>
      <c r="AG11" s="14">
        <v>11176.26</v>
      </c>
      <c r="AH11" s="14">
        <v>31269.26</v>
      </c>
      <c r="AI11" s="14">
        <v>6768.21</v>
      </c>
      <c r="AJ11" s="14">
        <v>672.7</v>
      </c>
      <c r="AK11" s="14">
        <v>7051.94</v>
      </c>
      <c r="AL11" s="14">
        <v>37381.910000000003</v>
      </c>
      <c r="AM11" s="14">
        <v>39663.96</v>
      </c>
      <c r="AN11" s="14">
        <v>0</v>
      </c>
      <c r="AO11" s="14">
        <v>0</v>
      </c>
      <c r="AP11" s="14">
        <v>0</v>
      </c>
      <c r="AQ11" s="14" t="s">
        <v>104</v>
      </c>
      <c r="AR11" s="14">
        <v>0</v>
      </c>
      <c r="AS11" s="14">
        <v>0</v>
      </c>
      <c r="AT11" s="14">
        <v>0</v>
      </c>
      <c r="AU11" s="14">
        <v>0</v>
      </c>
      <c r="AV11" s="14">
        <v>0</v>
      </c>
      <c r="AW11" s="14">
        <v>0</v>
      </c>
      <c r="AX11" s="14">
        <v>0</v>
      </c>
      <c r="AY11" s="14">
        <v>0</v>
      </c>
      <c r="AZ11" s="14">
        <v>0</v>
      </c>
      <c r="BA11" s="14">
        <v>0</v>
      </c>
      <c r="BB11" s="14">
        <v>6051</v>
      </c>
      <c r="BC11" s="14">
        <v>45498</v>
      </c>
      <c r="BD11" s="14">
        <v>0</v>
      </c>
      <c r="BE11" s="14">
        <v>0</v>
      </c>
      <c r="BF11" s="14">
        <v>0</v>
      </c>
      <c r="BG11" s="14">
        <v>490</v>
      </c>
      <c r="BH11" s="14">
        <v>0</v>
      </c>
      <c r="BI11" s="14">
        <v>0</v>
      </c>
      <c r="BJ11" s="14">
        <v>0</v>
      </c>
      <c r="BK11" s="14">
        <v>0</v>
      </c>
      <c r="BL11" s="14">
        <v>16</v>
      </c>
      <c r="BM11" s="14">
        <v>0</v>
      </c>
      <c r="BN11" s="14">
        <v>0</v>
      </c>
      <c r="BO11" s="14">
        <v>0</v>
      </c>
      <c r="BP11" s="14">
        <v>0</v>
      </c>
      <c r="BQ11" s="14">
        <v>0</v>
      </c>
      <c r="BR11" s="14">
        <v>4.5999999999999996</v>
      </c>
      <c r="BS11" s="14">
        <v>9091.56</v>
      </c>
      <c r="BT11" s="14">
        <v>16119.09</v>
      </c>
      <c r="BU11" s="14">
        <v>0</v>
      </c>
      <c r="BV11" s="14">
        <v>0</v>
      </c>
      <c r="BW11" s="14">
        <v>0</v>
      </c>
      <c r="BX11" s="14">
        <v>4042.03</v>
      </c>
      <c r="BY11" s="14">
        <v>0</v>
      </c>
      <c r="BZ11" s="14">
        <v>0</v>
      </c>
      <c r="CA11" s="14">
        <v>0</v>
      </c>
      <c r="CB11" s="14">
        <v>0</v>
      </c>
      <c r="CC11" s="14">
        <v>0</v>
      </c>
      <c r="CD11" s="14">
        <v>490</v>
      </c>
      <c r="CE11" s="14">
        <v>410</v>
      </c>
      <c r="CF11" s="14">
        <v>450</v>
      </c>
      <c r="CG11" s="14">
        <v>7769</v>
      </c>
      <c r="CH11" s="14">
        <v>0.09</v>
      </c>
      <c r="CI11" s="14">
        <v>0.36</v>
      </c>
      <c r="CJ11" s="14">
        <v>0.09</v>
      </c>
      <c r="CK11" s="14">
        <v>0</v>
      </c>
      <c r="CL11" s="14">
        <v>335.48</v>
      </c>
      <c r="CM11" s="14">
        <v>1540.88</v>
      </c>
      <c r="CN11" s="14">
        <v>0</v>
      </c>
      <c r="CO11" s="14">
        <v>0</v>
      </c>
      <c r="CP11" s="14">
        <v>0</v>
      </c>
      <c r="CQ11" s="14">
        <v>0</v>
      </c>
      <c r="CR11" s="14" t="s">
        <v>108</v>
      </c>
      <c r="CS11" s="14">
        <v>0</v>
      </c>
      <c r="CT11" s="14">
        <v>0</v>
      </c>
      <c r="CU11" s="14">
        <v>0</v>
      </c>
      <c r="CV11" s="14">
        <v>0</v>
      </c>
      <c r="CW11" s="14">
        <v>0</v>
      </c>
      <c r="CX11" s="14">
        <v>0</v>
      </c>
    </row>
    <row r="12" spans="1:102" x14ac:dyDescent="0.25">
      <c r="A12" s="14">
        <v>491750</v>
      </c>
      <c r="B12" s="14">
        <v>66</v>
      </c>
      <c r="C12" s="14" t="s">
        <v>117</v>
      </c>
      <c r="D12" s="14" t="s">
        <v>100</v>
      </c>
      <c r="E12" s="14">
        <v>5302790001</v>
      </c>
      <c r="F12" s="14" t="s">
        <v>120</v>
      </c>
      <c r="G12" s="14" t="s">
        <v>102</v>
      </c>
      <c r="H12" s="14" t="s">
        <v>103</v>
      </c>
      <c r="I12" s="14">
        <v>70800000</v>
      </c>
      <c r="J12" s="14">
        <v>0</v>
      </c>
      <c r="K12" s="14">
        <v>1439402</v>
      </c>
      <c r="L12" s="14">
        <v>0</v>
      </c>
      <c r="M12" s="14">
        <v>201701</v>
      </c>
      <c r="N12" s="14">
        <v>20161210</v>
      </c>
      <c r="O12" s="14">
        <v>0</v>
      </c>
      <c r="P12" s="14">
        <v>20170110</v>
      </c>
      <c r="Q12" s="14">
        <v>0</v>
      </c>
      <c r="R12" s="14">
        <v>31</v>
      </c>
      <c r="S12" s="14">
        <v>20170120</v>
      </c>
      <c r="T12" s="14">
        <v>20170218</v>
      </c>
      <c r="U12" s="14">
        <v>140334</v>
      </c>
      <c r="V12" s="14">
        <v>30250.16</v>
      </c>
      <c r="W12" s="14">
        <v>25</v>
      </c>
      <c r="X12" s="14">
        <v>654.27</v>
      </c>
      <c r="Y12" s="14">
        <v>3630.02</v>
      </c>
      <c r="Z12" s="14">
        <v>1452</v>
      </c>
      <c r="AA12" s="14">
        <v>1210</v>
      </c>
      <c r="AB12" s="14">
        <v>786.5</v>
      </c>
      <c r="AC12" s="14">
        <v>0</v>
      </c>
      <c r="AD12" s="14">
        <v>0</v>
      </c>
      <c r="AE12" s="14">
        <v>0</v>
      </c>
      <c r="AF12" s="14">
        <v>121000.68</v>
      </c>
      <c r="AG12" s="14">
        <v>34666.68</v>
      </c>
      <c r="AH12" s="14">
        <v>72202.5</v>
      </c>
      <c r="AI12" s="14">
        <v>15628.19</v>
      </c>
      <c r="AJ12" s="14">
        <v>1553.3</v>
      </c>
      <c r="AK12" s="14">
        <v>16283.33</v>
      </c>
      <c r="AL12" s="14">
        <v>114576.43</v>
      </c>
      <c r="AM12" s="14">
        <v>121654.95</v>
      </c>
      <c r="AN12" s="14">
        <v>0</v>
      </c>
      <c r="AO12" s="14">
        <v>0</v>
      </c>
      <c r="AP12" s="14">
        <v>0</v>
      </c>
      <c r="AQ12" s="14" t="s">
        <v>104</v>
      </c>
      <c r="AR12" s="14">
        <v>0</v>
      </c>
      <c r="AS12" s="14">
        <v>0</v>
      </c>
      <c r="AT12" s="14">
        <v>0</v>
      </c>
      <c r="AU12" s="14">
        <v>0</v>
      </c>
      <c r="AV12" s="14">
        <v>0</v>
      </c>
      <c r="AW12" s="14">
        <v>0</v>
      </c>
      <c r="AX12" s="14">
        <v>0</v>
      </c>
      <c r="AY12" s="14">
        <v>0</v>
      </c>
      <c r="AZ12" s="14">
        <v>0</v>
      </c>
      <c r="BA12" s="14">
        <v>0</v>
      </c>
      <c r="BB12" s="14">
        <v>10978</v>
      </c>
      <c r="BC12" s="14">
        <v>129356</v>
      </c>
      <c r="BD12" s="14">
        <v>0</v>
      </c>
      <c r="BE12" s="14">
        <v>742</v>
      </c>
      <c r="BF12" s="14">
        <v>857</v>
      </c>
      <c r="BG12" s="14">
        <v>0</v>
      </c>
      <c r="BH12" s="14">
        <v>785</v>
      </c>
      <c r="BI12" s="14">
        <v>857</v>
      </c>
      <c r="BJ12" s="14">
        <v>0</v>
      </c>
      <c r="BK12" s="14">
        <v>0</v>
      </c>
      <c r="BL12" s="14">
        <v>0</v>
      </c>
      <c r="BM12" s="14">
        <v>0</v>
      </c>
      <c r="BN12" s="14">
        <v>0</v>
      </c>
      <c r="BO12" s="14">
        <v>0</v>
      </c>
      <c r="BP12" s="14">
        <v>0</v>
      </c>
      <c r="BQ12" s="14">
        <v>0</v>
      </c>
      <c r="BR12" s="14">
        <v>0</v>
      </c>
      <c r="BS12" s="14">
        <v>5508.78</v>
      </c>
      <c r="BT12" s="14">
        <v>45828.39</v>
      </c>
      <c r="BU12" s="14">
        <v>0</v>
      </c>
      <c r="BV12" s="14">
        <v>0</v>
      </c>
      <c r="BW12" s="14">
        <v>0</v>
      </c>
      <c r="BX12" s="14">
        <v>0</v>
      </c>
      <c r="BY12" s="14">
        <v>32343.919999999998</v>
      </c>
      <c r="BZ12" s="14">
        <v>7069.43</v>
      </c>
      <c r="CA12" s="14">
        <v>0</v>
      </c>
      <c r="CB12" s="14">
        <v>0</v>
      </c>
      <c r="CC12" s="14">
        <v>0</v>
      </c>
      <c r="CD12" s="14">
        <v>0</v>
      </c>
      <c r="CE12" s="14">
        <v>785</v>
      </c>
      <c r="CF12" s="14">
        <v>845</v>
      </c>
      <c r="CG12" s="14">
        <v>7733</v>
      </c>
      <c r="CH12" s="14">
        <v>0.06</v>
      </c>
      <c r="CI12" s="14">
        <v>0.24</v>
      </c>
      <c r="CJ12" s="14">
        <v>0.06</v>
      </c>
      <c r="CK12" s="14">
        <v>0</v>
      </c>
      <c r="CL12" s="14">
        <v>1040.5999999999999</v>
      </c>
      <c r="CM12" s="14">
        <v>4779.5200000000004</v>
      </c>
      <c r="CN12" s="14">
        <v>0</v>
      </c>
      <c r="CO12" s="14">
        <v>0</v>
      </c>
      <c r="CP12" s="14">
        <v>0</v>
      </c>
      <c r="CQ12" s="14">
        <v>0</v>
      </c>
      <c r="CR12" s="14" t="s">
        <v>108</v>
      </c>
      <c r="CS12" s="14">
        <v>0</v>
      </c>
      <c r="CT12" s="14">
        <v>0</v>
      </c>
      <c r="CU12" s="14">
        <v>0</v>
      </c>
      <c r="CV12" s="14">
        <v>0</v>
      </c>
      <c r="CW12" s="14">
        <v>0</v>
      </c>
      <c r="CX12" s="14">
        <v>0</v>
      </c>
    </row>
    <row r="13" spans="1:102" x14ac:dyDescent="0.25">
      <c r="A13" s="14">
        <v>493169</v>
      </c>
      <c r="B13" s="14">
        <v>76</v>
      </c>
      <c r="C13" s="14" t="s">
        <v>117</v>
      </c>
      <c r="D13" s="14" t="s">
        <v>100</v>
      </c>
      <c r="E13" s="14">
        <v>5302790001</v>
      </c>
      <c r="F13" s="14" t="s">
        <v>121</v>
      </c>
      <c r="G13" s="14" t="s">
        <v>102</v>
      </c>
      <c r="H13" s="14" t="s">
        <v>103</v>
      </c>
      <c r="I13" s="14">
        <v>70800000</v>
      </c>
      <c r="J13" s="14">
        <v>0</v>
      </c>
      <c r="K13" s="14">
        <v>53166067</v>
      </c>
      <c r="L13" s="14">
        <v>0</v>
      </c>
      <c r="M13" s="14">
        <v>201701</v>
      </c>
      <c r="N13" s="14">
        <v>20161210</v>
      </c>
      <c r="O13" s="14">
        <v>0</v>
      </c>
      <c r="P13" s="14">
        <v>20170110</v>
      </c>
      <c r="Q13" s="14">
        <v>0</v>
      </c>
      <c r="R13" s="14">
        <v>31</v>
      </c>
      <c r="S13" s="14">
        <v>20170120</v>
      </c>
      <c r="T13" s="14">
        <v>20170218</v>
      </c>
      <c r="U13" s="14">
        <v>63774</v>
      </c>
      <c r="V13" s="14">
        <v>10582.49</v>
      </c>
      <c r="W13" s="14">
        <v>25</v>
      </c>
      <c r="X13" s="14">
        <v>654.27</v>
      </c>
      <c r="Y13" s="14">
        <v>1269.9000000000001</v>
      </c>
      <c r="Z13" s="14">
        <v>507.96</v>
      </c>
      <c r="AA13" s="14">
        <v>423.3</v>
      </c>
      <c r="AB13" s="14">
        <v>275.14</v>
      </c>
      <c r="AC13" s="14">
        <v>0</v>
      </c>
      <c r="AD13" s="14">
        <v>0</v>
      </c>
      <c r="AE13" s="14">
        <v>0</v>
      </c>
      <c r="AF13" s="14">
        <v>42330.03</v>
      </c>
      <c r="AG13" s="14">
        <v>12127.53</v>
      </c>
      <c r="AH13" s="14">
        <v>38882.42</v>
      </c>
      <c r="AI13" s="14">
        <v>8416.07</v>
      </c>
      <c r="AJ13" s="14">
        <v>836.48</v>
      </c>
      <c r="AK13" s="14">
        <v>8768.8799999999992</v>
      </c>
      <c r="AL13" s="14">
        <v>40508</v>
      </c>
      <c r="AM13" s="14">
        <v>42984.3</v>
      </c>
      <c r="AN13" s="14">
        <v>0</v>
      </c>
      <c r="AO13" s="14">
        <v>0</v>
      </c>
      <c r="AP13" s="14">
        <v>0</v>
      </c>
      <c r="AQ13" s="14" t="s">
        <v>104</v>
      </c>
      <c r="AR13" s="14">
        <v>0</v>
      </c>
      <c r="AS13" s="14">
        <v>0</v>
      </c>
      <c r="AT13" s="14">
        <v>0</v>
      </c>
      <c r="AU13" s="14">
        <v>0</v>
      </c>
      <c r="AV13" s="14">
        <v>0</v>
      </c>
      <c r="AW13" s="14">
        <v>0</v>
      </c>
      <c r="AX13" s="14">
        <v>0</v>
      </c>
      <c r="AY13" s="14">
        <v>0</v>
      </c>
      <c r="AZ13" s="14">
        <v>0</v>
      </c>
      <c r="BA13" s="14">
        <v>0</v>
      </c>
      <c r="BB13" s="14">
        <v>4538</v>
      </c>
      <c r="BC13" s="14">
        <v>59236</v>
      </c>
      <c r="BD13" s="14">
        <v>0</v>
      </c>
      <c r="BE13" s="14">
        <v>0</v>
      </c>
      <c r="BF13" s="14">
        <v>0</v>
      </c>
      <c r="BG13" s="14">
        <v>478</v>
      </c>
      <c r="BH13" s="14">
        <v>0</v>
      </c>
      <c r="BI13" s="14">
        <v>0</v>
      </c>
      <c r="BJ13" s="14">
        <v>0</v>
      </c>
      <c r="BK13" s="14">
        <v>0</v>
      </c>
      <c r="BL13" s="14">
        <v>0</v>
      </c>
      <c r="BM13" s="14">
        <v>0</v>
      </c>
      <c r="BN13" s="14">
        <v>0</v>
      </c>
      <c r="BO13" s="14">
        <v>0</v>
      </c>
      <c r="BP13" s="14">
        <v>0</v>
      </c>
      <c r="BQ13" s="14">
        <v>0</v>
      </c>
      <c r="BR13" s="14">
        <v>0</v>
      </c>
      <c r="BS13" s="14">
        <v>6818.3</v>
      </c>
      <c r="BT13" s="14">
        <v>20986.2</v>
      </c>
      <c r="BU13" s="14">
        <v>0</v>
      </c>
      <c r="BV13" s="14">
        <v>0</v>
      </c>
      <c r="BW13" s="14">
        <v>0</v>
      </c>
      <c r="BX13" s="14">
        <v>3943.04</v>
      </c>
      <c r="BY13" s="14">
        <v>0</v>
      </c>
      <c r="BZ13" s="14">
        <v>0</v>
      </c>
      <c r="CA13" s="14">
        <v>0</v>
      </c>
      <c r="CB13" s="14">
        <v>0</v>
      </c>
      <c r="CC13" s="14">
        <v>0</v>
      </c>
      <c r="CD13" s="14">
        <v>460</v>
      </c>
      <c r="CE13" s="14">
        <v>380</v>
      </c>
      <c r="CF13" s="14">
        <v>410</v>
      </c>
      <c r="CG13" s="14">
        <v>7770</v>
      </c>
      <c r="CH13" s="14">
        <v>0.18</v>
      </c>
      <c r="CI13" s="14">
        <v>0.72</v>
      </c>
      <c r="CJ13" s="14">
        <v>0.18</v>
      </c>
      <c r="CK13" s="14">
        <v>0</v>
      </c>
      <c r="CL13" s="14">
        <v>364.03</v>
      </c>
      <c r="CM13" s="14">
        <v>1672.03</v>
      </c>
      <c r="CN13" s="14">
        <v>0</v>
      </c>
      <c r="CO13" s="14">
        <v>0</v>
      </c>
      <c r="CP13" s="14">
        <v>0</v>
      </c>
      <c r="CQ13" s="14">
        <v>0</v>
      </c>
      <c r="CR13" s="14" t="s">
        <v>108</v>
      </c>
      <c r="CS13" s="14">
        <v>0</v>
      </c>
      <c r="CT13" s="14">
        <v>0</v>
      </c>
      <c r="CU13" s="14">
        <v>0</v>
      </c>
      <c r="CV13" s="14">
        <v>0</v>
      </c>
      <c r="CW13" s="14">
        <v>0</v>
      </c>
      <c r="CX13" s="14">
        <v>0</v>
      </c>
    </row>
    <row r="14" spans="1:102" x14ac:dyDescent="0.25">
      <c r="A14" s="14">
        <v>510213</v>
      </c>
      <c r="B14" s="14">
        <v>23</v>
      </c>
      <c r="C14" s="14" t="s">
        <v>110</v>
      </c>
      <c r="D14" s="14" t="s">
        <v>100</v>
      </c>
      <c r="E14" s="14">
        <v>5302790001</v>
      </c>
      <c r="F14" s="14" t="s">
        <v>122</v>
      </c>
      <c r="G14" s="14" t="s">
        <v>102</v>
      </c>
      <c r="H14" s="14" t="s">
        <v>103</v>
      </c>
      <c r="I14" s="14">
        <v>70070000</v>
      </c>
      <c r="J14" s="14">
        <v>0</v>
      </c>
      <c r="K14" s="14">
        <v>671714</v>
      </c>
      <c r="L14" s="14">
        <v>1</v>
      </c>
      <c r="M14" s="14">
        <v>201701</v>
      </c>
      <c r="N14" s="14">
        <v>20161206</v>
      </c>
      <c r="O14" s="14">
        <v>12644</v>
      </c>
      <c r="P14" s="14">
        <v>20170104</v>
      </c>
      <c r="Q14" s="14">
        <v>30079</v>
      </c>
      <c r="R14" s="14">
        <v>29</v>
      </c>
      <c r="S14" s="14">
        <v>20170202</v>
      </c>
      <c r="T14" s="14">
        <v>20170218</v>
      </c>
      <c r="U14" s="14">
        <v>8513.6299999999992</v>
      </c>
      <c r="V14" s="14">
        <v>2837.87</v>
      </c>
      <c r="W14" s="14">
        <v>25</v>
      </c>
      <c r="X14" s="14">
        <v>654.27</v>
      </c>
      <c r="Y14" s="14">
        <v>340.54</v>
      </c>
      <c r="Z14" s="14">
        <v>136.21</v>
      </c>
      <c r="AA14" s="14">
        <v>113.51</v>
      </c>
      <c r="AB14" s="14">
        <v>73.78</v>
      </c>
      <c r="AC14" s="14">
        <v>63.74</v>
      </c>
      <c r="AD14" s="14">
        <v>1321.55</v>
      </c>
      <c r="AE14" s="14">
        <v>0</v>
      </c>
      <c r="AF14" s="14">
        <v>11351.5</v>
      </c>
      <c r="AG14" s="14">
        <v>3252.19</v>
      </c>
      <c r="AH14" s="14">
        <v>5534.28</v>
      </c>
      <c r="AI14" s="14">
        <v>1197.8800000000001</v>
      </c>
      <c r="AJ14" s="14">
        <v>119.05</v>
      </c>
      <c r="AK14" s="14">
        <v>1248.0999999999999</v>
      </c>
      <c r="AL14" s="14">
        <v>12727.02</v>
      </c>
      <c r="AM14" s="14">
        <v>13391.06</v>
      </c>
      <c r="AN14" s="14">
        <v>17435</v>
      </c>
      <c r="AO14" s="14">
        <v>17435</v>
      </c>
      <c r="AP14" s="14">
        <v>18160</v>
      </c>
      <c r="AQ14" s="14" t="s">
        <v>104</v>
      </c>
      <c r="AR14" s="14">
        <v>0</v>
      </c>
      <c r="AS14" s="14">
        <v>0</v>
      </c>
      <c r="AT14" s="14">
        <v>0</v>
      </c>
      <c r="AU14" s="14">
        <v>0</v>
      </c>
      <c r="AV14" s="14">
        <v>0</v>
      </c>
      <c r="AW14" s="14">
        <v>0</v>
      </c>
      <c r="AX14" s="14">
        <v>0</v>
      </c>
      <c r="AY14" s="14" t="s">
        <v>107</v>
      </c>
      <c r="AZ14" s="14" t="s">
        <v>107</v>
      </c>
      <c r="BA14" s="14" t="s">
        <v>107</v>
      </c>
      <c r="BB14" s="14">
        <v>0</v>
      </c>
      <c r="BC14" s="14">
        <v>0</v>
      </c>
      <c r="BD14" s="14">
        <v>0</v>
      </c>
      <c r="BE14" s="14">
        <v>0</v>
      </c>
      <c r="BF14" s="14">
        <v>0</v>
      </c>
      <c r="BG14" s="14">
        <v>0</v>
      </c>
      <c r="BH14" s="14">
        <v>0</v>
      </c>
      <c r="BI14" s="14">
        <v>0</v>
      </c>
      <c r="BJ14" s="14">
        <v>0</v>
      </c>
      <c r="BK14" s="14">
        <v>0</v>
      </c>
      <c r="BL14" s="14">
        <v>0</v>
      </c>
      <c r="BM14" s="14">
        <v>0</v>
      </c>
      <c r="BN14" s="14">
        <v>0</v>
      </c>
      <c r="BO14" s="14">
        <v>0</v>
      </c>
      <c r="BP14" s="14">
        <v>0</v>
      </c>
      <c r="BQ14" s="14">
        <v>0</v>
      </c>
      <c r="BR14" s="14">
        <v>0</v>
      </c>
      <c r="BS14" s="14">
        <v>0</v>
      </c>
      <c r="BT14" s="14">
        <v>0</v>
      </c>
      <c r="BU14" s="14">
        <v>0</v>
      </c>
      <c r="BV14" s="14">
        <v>0</v>
      </c>
      <c r="BW14" s="14">
        <v>0</v>
      </c>
      <c r="BX14" s="14">
        <v>0</v>
      </c>
      <c r="BY14" s="14">
        <v>0</v>
      </c>
      <c r="BZ14" s="14">
        <v>0</v>
      </c>
      <c r="CA14" s="14">
        <v>0</v>
      </c>
      <c r="CB14" s="14">
        <v>0</v>
      </c>
      <c r="CC14" s="14">
        <v>0</v>
      </c>
      <c r="CD14" s="14">
        <v>0</v>
      </c>
      <c r="CE14" s="14">
        <v>0</v>
      </c>
      <c r="CF14" s="14">
        <v>0</v>
      </c>
      <c r="CG14" s="14">
        <v>8899</v>
      </c>
      <c r="CH14" s="14">
        <v>1</v>
      </c>
      <c r="CI14" s="14">
        <v>0</v>
      </c>
      <c r="CJ14" s="14">
        <v>0</v>
      </c>
      <c r="CK14" s="14">
        <v>0</v>
      </c>
      <c r="CL14" s="14">
        <v>97.62</v>
      </c>
      <c r="CM14" s="14">
        <v>448.38</v>
      </c>
      <c r="CN14" s="14">
        <v>0</v>
      </c>
      <c r="CO14" s="14">
        <v>0</v>
      </c>
      <c r="CP14" s="14">
        <v>0</v>
      </c>
      <c r="CQ14" s="14">
        <v>0</v>
      </c>
      <c r="CR14" s="14" t="s">
        <v>108</v>
      </c>
      <c r="CS14" s="14">
        <v>220</v>
      </c>
      <c r="CT14" s="14">
        <v>380</v>
      </c>
      <c r="CU14" s="14">
        <v>201</v>
      </c>
      <c r="CV14" s="14">
        <v>348</v>
      </c>
      <c r="CW14" s="14">
        <v>231</v>
      </c>
      <c r="CX14" s="14">
        <v>399</v>
      </c>
    </row>
    <row r="15" spans="1:102" x14ac:dyDescent="0.25">
      <c r="A15" s="14">
        <v>605120</v>
      </c>
      <c r="B15" s="14">
        <v>75</v>
      </c>
      <c r="C15" s="14" t="s">
        <v>99</v>
      </c>
      <c r="D15" s="14" t="s">
        <v>100</v>
      </c>
      <c r="E15" s="14">
        <v>5302790001</v>
      </c>
      <c r="F15" s="14" t="s">
        <v>123</v>
      </c>
      <c r="G15" s="14" t="s">
        <v>102</v>
      </c>
      <c r="H15" s="14" t="s">
        <v>103</v>
      </c>
      <c r="I15" s="14">
        <v>70800000</v>
      </c>
      <c r="J15" s="14">
        <v>0</v>
      </c>
      <c r="K15" s="14">
        <v>1167030</v>
      </c>
      <c r="L15" s="14">
        <v>0</v>
      </c>
      <c r="M15" s="14">
        <v>201701</v>
      </c>
      <c r="N15" s="14">
        <v>20161210</v>
      </c>
      <c r="O15" s="14">
        <v>0</v>
      </c>
      <c r="P15" s="14">
        <v>20170110</v>
      </c>
      <c r="Q15" s="14">
        <v>0</v>
      </c>
      <c r="R15" s="14">
        <v>31</v>
      </c>
      <c r="S15" s="14">
        <v>20170120</v>
      </c>
      <c r="T15" s="14">
        <v>20170218</v>
      </c>
      <c r="U15" s="14">
        <v>144825</v>
      </c>
      <c r="V15" s="14">
        <v>20545.080000000002</v>
      </c>
      <c r="W15" s="14">
        <v>25</v>
      </c>
      <c r="X15" s="14">
        <v>654.27</v>
      </c>
      <c r="Y15" s="14">
        <v>2465.41</v>
      </c>
      <c r="Z15" s="14">
        <v>986.16</v>
      </c>
      <c r="AA15" s="14">
        <v>821.8</v>
      </c>
      <c r="AB15" s="14">
        <v>534.16999999999996</v>
      </c>
      <c r="AC15" s="14">
        <v>0</v>
      </c>
      <c r="AD15" s="14">
        <v>0</v>
      </c>
      <c r="AE15" s="14">
        <v>0</v>
      </c>
      <c r="AF15" s="14">
        <v>82180.36</v>
      </c>
      <c r="AG15" s="14">
        <v>23544.66</v>
      </c>
      <c r="AH15" s="14">
        <v>88059.42</v>
      </c>
      <c r="AI15" s="14">
        <v>19060.419999999998</v>
      </c>
      <c r="AJ15" s="14">
        <v>1894.44</v>
      </c>
      <c r="AK15" s="14">
        <v>19859.439999999999</v>
      </c>
      <c r="AL15" s="14">
        <v>78027.09</v>
      </c>
      <c r="AM15" s="14">
        <v>82834.63</v>
      </c>
      <c r="AN15" s="14">
        <v>0</v>
      </c>
      <c r="AO15" s="14">
        <v>0</v>
      </c>
      <c r="AP15" s="14">
        <v>0</v>
      </c>
      <c r="AQ15" s="14" t="s">
        <v>104</v>
      </c>
      <c r="AR15" s="14">
        <v>0</v>
      </c>
      <c r="AS15" s="14">
        <v>0</v>
      </c>
      <c r="AT15" s="14">
        <v>0</v>
      </c>
      <c r="AU15" s="14">
        <v>0</v>
      </c>
      <c r="AV15" s="14">
        <v>0</v>
      </c>
      <c r="AW15" s="14">
        <v>0</v>
      </c>
      <c r="AX15" s="14">
        <v>0</v>
      </c>
      <c r="AY15" s="14">
        <v>0</v>
      </c>
      <c r="AZ15" s="14">
        <v>0</v>
      </c>
      <c r="BA15" s="14">
        <v>0</v>
      </c>
      <c r="BB15" s="14">
        <v>11407</v>
      </c>
      <c r="BC15" s="14">
        <v>133418</v>
      </c>
      <c r="BD15" s="14">
        <v>0</v>
      </c>
      <c r="BE15" s="14">
        <v>0</v>
      </c>
      <c r="BF15" s="14">
        <v>0</v>
      </c>
      <c r="BG15" s="14">
        <v>945</v>
      </c>
      <c r="BH15" s="14">
        <v>0</v>
      </c>
      <c r="BI15" s="14">
        <v>0</v>
      </c>
      <c r="BJ15" s="14">
        <v>0</v>
      </c>
      <c r="BK15" s="14">
        <v>0</v>
      </c>
      <c r="BL15" s="14">
        <v>2</v>
      </c>
      <c r="BM15" s="14">
        <v>0</v>
      </c>
      <c r="BN15" s="14">
        <v>0</v>
      </c>
      <c r="BO15" s="14">
        <v>0</v>
      </c>
      <c r="BP15" s="14">
        <v>0</v>
      </c>
      <c r="BQ15" s="14">
        <v>0</v>
      </c>
      <c r="BR15" s="14">
        <v>0.56999999999999995</v>
      </c>
      <c r="BS15" s="14">
        <v>10921.8</v>
      </c>
      <c r="BT15" s="14">
        <v>45017.87</v>
      </c>
      <c r="BU15" s="14">
        <v>0</v>
      </c>
      <c r="BV15" s="14">
        <v>0</v>
      </c>
      <c r="BW15" s="14">
        <v>0</v>
      </c>
      <c r="BX15" s="14">
        <v>5695.04</v>
      </c>
      <c r="BY15" s="14">
        <v>0</v>
      </c>
      <c r="BZ15" s="14">
        <v>0</v>
      </c>
      <c r="CA15" s="14">
        <v>0</v>
      </c>
      <c r="CB15" s="14">
        <v>0</v>
      </c>
      <c r="CC15" s="14">
        <v>0</v>
      </c>
      <c r="CD15" s="14">
        <v>945</v>
      </c>
      <c r="CE15" s="14">
        <v>870</v>
      </c>
      <c r="CF15" s="14">
        <v>990</v>
      </c>
      <c r="CG15" s="14">
        <v>7778</v>
      </c>
      <c r="CH15" s="14">
        <v>0.24</v>
      </c>
      <c r="CI15" s="14">
        <v>0.96</v>
      </c>
      <c r="CJ15" s="14">
        <v>0.24</v>
      </c>
      <c r="CK15" s="14">
        <v>0</v>
      </c>
      <c r="CL15" s="14">
        <v>706.75</v>
      </c>
      <c r="CM15" s="14">
        <v>3246.12</v>
      </c>
      <c r="CN15" s="14">
        <v>0</v>
      </c>
      <c r="CO15" s="14">
        <v>0</v>
      </c>
      <c r="CP15" s="14">
        <v>0</v>
      </c>
      <c r="CQ15" s="14">
        <v>0</v>
      </c>
      <c r="CR15" s="14">
        <v>5695.04</v>
      </c>
      <c r="CS15" s="14">
        <v>0</v>
      </c>
      <c r="CT15" s="14">
        <v>0</v>
      </c>
      <c r="CU15" s="14">
        <v>0</v>
      </c>
      <c r="CV15" s="14">
        <v>0</v>
      </c>
      <c r="CW15" s="14">
        <v>0</v>
      </c>
      <c r="CX15" s="14">
        <v>0</v>
      </c>
    </row>
    <row r="16" spans="1:102" x14ac:dyDescent="0.25">
      <c r="A16" s="14">
        <v>623849</v>
      </c>
      <c r="B16" s="14">
        <v>76</v>
      </c>
      <c r="C16" s="14" t="s">
        <v>117</v>
      </c>
      <c r="D16" s="14" t="s">
        <v>100</v>
      </c>
      <c r="E16" s="14">
        <v>5302790001</v>
      </c>
      <c r="F16" s="14" t="s">
        <v>124</v>
      </c>
      <c r="G16" s="14" t="s">
        <v>102</v>
      </c>
      <c r="H16" s="14" t="s">
        <v>103</v>
      </c>
      <c r="I16" s="14">
        <v>70800000</v>
      </c>
      <c r="J16" s="14">
        <v>0</v>
      </c>
      <c r="K16" s="14">
        <v>53166135</v>
      </c>
      <c r="L16" s="14">
        <v>0</v>
      </c>
      <c r="M16" s="14">
        <v>201701</v>
      </c>
      <c r="N16" s="14">
        <v>20161210</v>
      </c>
      <c r="O16" s="14">
        <v>0</v>
      </c>
      <c r="P16" s="14">
        <v>20170110</v>
      </c>
      <c r="Q16" s="14">
        <v>0</v>
      </c>
      <c r="R16" s="14">
        <v>31</v>
      </c>
      <c r="S16" s="14">
        <v>20170120</v>
      </c>
      <c r="T16" s="14">
        <v>20170218</v>
      </c>
      <c r="U16" s="14">
        <v>113004</v>
      </c>
      <c r="V16" s="14">
        <v>20154.830000000002</v>
      </c>
      <c r="W16" s="14">
        <v>25</v>
      </c>
      <c r="X16" s="14">
        <v>654.27</v>
      </c>
      <c r="Y16" s="14">
        <v>2418.58</v>
      </c>
      <c r="Z16" s="14">
        <v>967.43</v>
      </c>
      <c r="AA16" s="14">
        <v>806.19</v>
      </c>
      <c r="AB16" s="14">
        <v>524.02</v>
      </c>
      <c r="AC16" s="14">
        <v>0</v>
      </c>
      <c r="AD16" s="14">
        <v>0</v>
      </c>
      <c r="AE16" s="14">
        <v>0</v>
      </c>
      <c r="AF16" s="14">
        <v>80619.45</v>
      </c>
      <c r="AG16" s="14">
        <v>23097.43</v>
      </c>
      <c r="AH16" s="14">
        <v>67866.38</v>
      </c>
      <c r="AI16" s="14">
        <v>14689.64</v>
      </c>
      <c r="AJ16" s="14">
        <v>1460.02</v>
      </c>
      <c r="AK16" s="14">
        <v>15305.43</v>
      </c>
      <c r="AL16" s="14">
        <v>76557.5</v>
      </c>
      <c r="AM16" s="14">
        <v>81273.72</v>
      </c>
      <c r="AN16" s="14">
        <v>0</v>
      </c>
      <c r="AO16" s="14">
        <v>0</v>
      </c>
      <c r="AP16" s="14">
        <v>0</v>
      </c>
      <c r="AQ16" s="14" t="s">
        <v>104</v>
      </c>
      <c r="AR16" s="14">
        <v>0</v>
      </c>
      <c r="AS16" s="14">
        <v>0</v>
      </c>
      <c r="AT16" s="14">
        <v>0</v>
      </c>
      <c r="AU16" s="14">
        <v>0</v>
      </c>
      <c r="AV16" s="14">
        <v>0</v>
      </c>
      <c r="AW16" s="14">
        <v>0</v>
      </c>
      <c r="AX16" s="14">
        <v>0</v>
      </c>
      <c r="AY16" s="14">
        <v>0</v>
      </c>
      <c r="AZ16" s="14">
        <v>0</v>
      </c>
      <c r="BA16" s="14">
        <v>0</v>
      </c>
      <c r="BB16" s="14">
        <v>11303</v>
      </c>
      <c r="BC16" s="14">
        <v>101701</v>
      </c>
      <c r="BD16" s="14">
        <v>0</v>
      </c>
      <c r="BE16" s="14">
        <v>0</v>
      </c>
      <c r="BF16" s="14">
        <v>0</v>
      </c>
      <c r="BG16" s="14">
        <v>856</v>
      </c>
      <c r="BH16" s="14">
        <v>0</v>
      </c>
      <c r="BI16" s="14">
        <v>0</v>
      </c>
      <c r="BJ16" s="14">
        <v>0</v>
      </c>
      <c r="BK16" s="14">
        <v>268</v>
      </c>
      <c r="BL16" s="14">
        <v>1089</v>
      </c>
      <c r="BM16" s="14">
        <v>0</v>
      </c>
      <c r="BN16" s="14">
        <v>0</v>
      </c>
      <c r="BO16" s="14">
        <v>0</v>
      </c>
      <c r="BP16" s="14">
        <v>0</v>
      </c>
      <c r="BQ16" s="14">
        <v>77.03</v>
      </c>
      <c r="BR16" s="14">
        <v>313.02</v>
      </c>
      <c r="BS16" s="14">
        <v>16982.64</v>
      </c>
      <c r="BT16" s="14">
        <v>36030.75</v>
      </c>
      <c r="BU16" s="14">
        <v>0</v>
      </c>
      <c r="BV16" s="14">
        <v>0</v>
      </c>
      <c r="BW16" s="14">
        <v>0</v>
      </c>
      <c r="BX16" s="14">
        <v>7061.18</v>
      </c>
      <c r="BY16" s="14">
        <v>0</v>
      </c>
      <c r="BZ16" s="14">
        <v>0</v>
      </c>
      <c r="CA16" s="14">
        <v>0</v>
      </c>
      <c r="CB16" s="14">
        <v>0</v>
      </c>
      <c r="CC16" s="14">
        <v>0</v>
      </c>
      <c r="CD16" s="14">
        <v>855</v>
      </c>
      <c r="CE16" s="14">
        <v>730</v>
      </c>
      <c r="CF16" s="14">
        <v>850</v>
      </c>
      <c r="CG16" s="14">
        <v>7773</v>
      </c>
      <c r="CH16" s="14">
        <v>0.15</v>
      </c>
      <c r="CI16" s="14">
        <v>0.6</v>
      </c>
      <c r="CJ16" s="14">
        <v>0.15</v>
      </c>
      <c r="CK16" s="14">
        <v>0</v>
      </c>
      <c r="CL16" s="14">
        <v>693.32</v>
      </c>
      <c r="CM16" s="14">
        <v>3184.46</v>
      </c>
      <c r="CN16" s="14">
        <v>0</v>
      </c>
      <c r="CO16" s="14">
        <v>0</v>
      </c>
      <c r="CP16" s="14">
        <v>0</v>
      </c>
      <c r="CQ16" s="14">
        <v>0</v>
      </c>
      <c r="CR16" s="14" t="s">
        <v>108</v>
      </c>
      <c r="CS16" s="14">
        <v>0</v>
      </c>
      <c r="CT16" s="14">
        <v>0</v>
      </c>
      <c r="CU16" s="14">
        <v>0</v>
      </c>
      <c r="CV16" s="14">
        <v>0</v>
      </c>
      <c r="CW16" s="14">
        <v>0</v>
      </c>
      <c r="CX16" s="14">
        <v>0</v>
      </c>
    </row>
    <row r="17" spans="1:102" x14ac:dyDescent="0.25">
      <c r="A17" s="14">
        <v>675051</v>
      </c>
      <c r="B17" s="14">
        <v>66</v>
      </c>
      <c r="C17" s="14" t="s">
        <v>117</v>
      </c>
      <c r="D17" s="14" t="s">
        <v>100</v>
      </c>
      <c r="E17" s="14">
        <v>5302790001</v>
      </c>
      <c r="F17" s="14" t="s">
        <v>125</v>
      </c>
      <c r="G17" s="14" t="s">
        <v>102</v>
      </c>
      <c r="H17" s="14" t="s">
        <v>103</v>
      </c>
      <c r="I17" s="14">
        <v>70800000</v>
      </c>
      <c r="J17" s="14">
        <v>0</v>
      </c>
      <c r="K17" s="14">
        <v>1159616</v>
      </c>
      <c r="L17" s="14">
        <v>0</v>
      </c>
      <c r="M17" s="14">
        <v>201701</v>
      </c>
      <c r="N17" s="14">
        <v>20161210</v>
      </c>
      <c r="O17" s="14">
        <v>0</v>
      </c>
      <c r="P17" s="14">
        <v>20170110</v>
      </c>
      <c r="Q17" s="14">
        <v>0</v>
      </c>
      <c r="R17" s="14">
        <v>31</v>
      </c>
      <c r="S17" s="14">
        <v>20170120</v>
      </c>
      <c r="T17" s="14">
        <v>20170218</v>
      </c>
      <c r="U17" s="14">
        <v>125811</v>
      </c>
      <c r="V17" s="14">
        <v>23343.38</v>
      </c>
      <c r="W17" s="14">
        <v>25</v>
      </c>
      <c r="X17" s="14">
        <v>654.27</v>
      </c>
      <c r="Y17" s="14">
        <v>2801.2</v>
      </c>
      <c r="Z17" s="14">
        <v>1120.48</v>
      </c>
      <c r="AA17" s="14">
        <v>933.73</v>
      </c>
      <c r="AB17" s="14">
        <v>606.91999999999996</v>
      </c>
      <c r="AC17" s="14">
        <v>0</v>
      </c>
      <c r="AD17" s="14">
        <v>0</v>
      </c>
      <c r="AE17" s="14">
        <v>0</v>
      </c>
      <c r="AF17" s="14">
        <v>93373.61</v>
      </c>
      <c r="AG17" s="14">
        <v>26751.5</v>
      </c>
      <c r="AH17" s="14">
        <v>67687.37</v>
      </c>
      <c r="AI17" s="14">
        <v>14650.9</v>
      </c>
      <c r="AJ17" s="14">
        <v>1456.17</v>
      </c>
      <c r="AK17" s="14">
        <v>15265.06</v>
      </c>
      <c r="AL17" s="14">
        <v>88565.55</v>
      </c>
      <c r="AM17" s="14">
        <v>94027.88</v>
      </c>
      <c r="AN17" s="14">
        <v>0</v>
      </c>
      <c r="AO17" s="14">
        <v>0</v>
      </c>
      <c r="AP17" s="14">
        <v>0</v>
      </c>
      <c r="AQ17" s="14" t="s">
        <v>104</v>
      </c>
      <c r="AR17" s="14">
        <v>0</v>
      </c>
      <c r="AS17" s="14">
        <v>0</v>
      </c>
      <c r="AT17" s="14">
        <v>0</v>
      </c>
      <c r="AU17" s="14">
        <v>0</v>
      </c>
      <c r="AV17" s="14">
        <v>0</v>
      </c>
      <c r="AW17" s="14">
        <v>0</v>
      </c>
      <c r="AX17" s="14">
        <v>0</v>
      </c>
      <c r="AY17" s="14">
        <v>0</v>
      </c>
      <c r="AZ17" s="14">
        <v>0</v>
      </c>
      <c r="BA17" s="14">
        <v>0</v>
      </c>
      <c r="BB17" s="14">
        <v>12442</v>
      </c>
      <c r="BC17" s="14">
        <v>113369</v>
      </c>
      <c r="BD17" s="14">
        <v>0</v>
      </c>
      <c r="BE17" s="14">
        <v>427</v>
      </c>
      <c r="BF17" s="14">
        <v>477</v>
      </c>
      <c r="BG17" s="14">
        <v>0</v>
      </c>
      <c r="BH17" s="14">
        <v>455</v>
      </c>
      <c r="BI17" s="14">
        <v>477</v>
      </c>
      <c r="BJ17" s="14">
        <v>0</v>
      </c>
      <c r="BK17" s="14">
        <v>0</v>
      </c>
      <c r="BL17" s="14">
        <v>0</v>
      </c>
      <c r="BM17" s="14">
        <v>0</v>
      </c>
      <c r="BN17" s="14">
        <v>0</v>
      </c>
      <c r="BO17" s="14">
        <v>0</v>
      </c>
      <c r="BP17" s="14">
        <v>0</v>
      </c>
      <c r="BQ17" s="14">
        <v>0</v>
      </c>
      <c r="BR17" s="14">
        <v>0</v>
      </c>
      <c r="BS17" s="14">
        <v>6243.42</v>
      </c>
      <c r="BT17" s="14">
        <v>40164.51</v>
      </c>
      <c r="BU17" s="14">
        <v>0</v>
      </c>
      <c r="BV17" s="14">
        <v>0</v>
      </c>
      <c r="BW17" s="14">
        <v>0</v>
      </c>
      <c r="BX17" s="14">
        <v>0</v>
      </c>
      <c r="BY17" s="14">
        <v>18747.12</v>
      </c>
      <c r="BZ17" s="14">
        <v>3934.79</v>
      </c>
      <c r="CA17" s="14">
        <v>0</v>
      </c>
      <c r="CB17" s="14">
        <v>0</v>
      </c>
      <c r="CC17" s="14">
        <v>0</v>
      </c>
      <c r="CD17" s="14">
        <v>0</v>
      </c>
      <c r="CE17" s="14">
        <v>455</v>
      </c>
      <c r="CF17" s="14">
        <v>420</v>
      </c>
      <c r="CG17" s="14">
        <v>7746</v>
      </c>
      <c r="CH17" s="14">
        <v>0.06</v>
      </c>
      <c r="CI17" s="14">
        <v>0.24</v>
      </c>
      <c r="CJ17" s="14">
        <v>0.06</v>
      </c>
      <c r="CK17" s="14">
        <v>0</v>
      </c>
      <c r="CL17" s="14">
        <v>803.01</v>
      </c>
      <c r="CM17" s="14">
        <v>3688.25</v>
      </c>
      <c r="CN17" s="14">
        <v>0</v>
      </c>
      <c r="CO17" s="14">
        <v>0</v>
      </c>
      <c r="CP17" s="14">
        <v>0</v>
      </c>
      <c r="CQ17" s="14">
        <v>0</v>
      </c>
      <c r="CR17" s="14" t="s">
        <v>108</v>
      </c>
      <c r="CS17" s="14">
        <v>0</v>
      </c>
      <c r="CT17" s="14">
        <v>0</v>
      </c>
      <c r="CU17" s="14">
        <v>0</v>
      </c>
      <c r="CV17" s="14">
        <v>0</v>
      </c>
      <c r="CW17" s="14">
        <v>0</v>
      </c>
      <c r="CX17" s="14">
        <v>0</v>
      </c>
    </row>
    <row r="18" spans="1:102" x14ac:dyDescent="0.25">
      <c r="A18" s="14">
        <v>856960</v>
      </c>
      <c r="B18" s="14">
        <v>23</v>
      </c>
      <c r="C18" s="14" t="s">
        <v>110</v>
      </c>
      <c r="D18" s="14" t="s">
        <v>100</v>
      </c>
      <c r="E18" s="14">
        <v>5302790001</v>
      </c>
      <c r="F18" s="14" t="s">
        <v>126</v>
      </c>
      <c r="G18" s="14" t="s">
        <v>102</v>
      </c>
      <c r="H18" s="14" t="s">
        <v>103</v>
      </c>
      <c r="I18" s="14">
        <v>70362030</v>
      </c>
      <c r="J18" s="14">
        <v>0</v>
      </c>
      <c r="K18" s="14">
        <v>1010284</v>
      </c>
      <c r="L18" s="14">
        <v>1</v>
      </c>
      <c r="M18" s="14">
        <v>201701</v>
      </c>
      <c r="N18" s="14">
        <v>20161206</v>
      </c>
      <c r="O18" s="14">
        <v>382</v>
      </c>
      <c r="P18" s="14">
        <v>20170104</v>
      </c>
      <c r="Q18" s="14">
        <v>382</v>
      </c>
      <c r="R18" s="14">
        <v>29</v>
      </c>
      <c r="S18" s="14">
        <v>20170202</v>
      </c>
      <c r="T18" s="14">
        <v>20170218</v>
      </c>
      <c r="U18" s="14">
        <v>48.34</v>
      </c>
      <c r="V18" s="14">
        <v>6.59</v>
      </c>
      <c r="W18" s="14">
        <v>12</v>
      </c>
      <c r="X18" s="14">
        <v>2.19</v>
      </c>
      <c r="Y18" s="14">
        <v>1.64</v>
      </c>
      <c r="Z18" s="14">
        <v>0.65</v>
      </c>
      <c r="AA18" s="14">
        <v>0.54</v>
      </c>
      <c r="AB18" s="14">
        <v>0.35</v>
      </c>
      <c r="AC18" s="14">
        <v>0.33</v>
      </c>
      <c r="AD18" s="14">
        <v>0.1</v>
      </c>
      <c r="AE18" s="14">
        <v>0</v>
      </c>
      <c r="AF18" s="14">
        <v>54.93</v>
      </c>
      <c r="AG18" s="14">
        <v>8.58</v>
      </c>
      <c r="AH18" s="14">
        <v>31.68</v>
      </c>
      <c r="AI18" s="14">
        <v>6.85</v>
      </c>
      <c r="AJ18" s="14">
        <v>0.68</v>
      </c>
      <c r="AK18" s="14">
        <v>7.14</v>
      </c>
      <c r="AL18" s="14">
        <v>54.37</v>
      </c>
      <c r="AM18" s="14">
        <v>57.55</v>
      </c>
      <c r="AN18" s="14">
        <v>0</v>
      </c>
      <c r="AO18" s="14">
        <v>100</v>
      </c>
      <c r="AP18" s="14">
        <v>1</v>
      </c>
      <c r="AQ18" s="14" t="s">
        <v>104</v>
      </c>
      <c r="AR18" s="14">
        <v>0</v>
      </c>
      <c r="AS18" s="14">
        <v>0</v>
      </c>
      <c r="AT18" s="14">
        <v>0</v>
      </c>
      <c r="AU18" s="14">
        <v>0</v>
      </c>
      <c r="AV18" s="14">
        <v>0</v>
      </c>
      <c r="AW18" s="14">
        <v>0</v>
      </c>
      <c r="AX18" s="14">
        <v>0</v>
      </c>
      <c r="AY18" s="14" t="s">
        <v>107</v>
      </c>
      <c r="AZ18" s="14" t="s">
        <v>107</v>
      </c>
      <c r="BA18" s="14" t="s">
        <v>107</v>
      </c>
      <c r="BB18" s="14">
        <v>0</v>
      </c>
      <c r="BC18" s="14">
        <v>0</v>
      </c>
      <c r="BD18" s="14">
        <v>0</v>
      </c>
      <c r="BE18" s="14">
        <v>0</v>
      </c>
      <c r="BF18" s="14">
        <v>0</v>
      </c>
      <c r="BG18" s="14">
        <v>0</v>
      </c>
      <c r="BH18" s="14">
        <v>0</v>
      </c>
      <c r="BI18" s="14">
        <v>0</v>
      </c>
      <c r="BJ18" s="14">
        <v>0</v>
      </c>
      <c r="BK18" s="14">
        <v>0</v>
      </c>
      <c r="BL18" s="14">
        <v>0</v>
      </c>
      <c r="BM18" s="14">
        <v>0</v>
      </c>
      <c r="BN18" s="14">
        <v>0</v>
      </c>
      <c r="BO18" s="14">
        <v>0</v>
      </c>
      <c r="BP18" s="14">
        <v>0</v>
      </c>
      <c r="BQ18" s="14">
        <v>0</v>
      </c>
      <c r="BR18" s="14">
        <v>0</v>
      </c>
      <c r="BS18" s="14">
        <v>0</v>
      </c>
      <c r="BT18" s="14">
        <v>0</v>
      </c>
      <c r="BU18" s="14">
        <v>0</v>
      </c>
      <c r="BV18" s="14">
        <v>0</v>
      </c>
      <c r="BW18" s="14">
        <v>0</v>
      </c>
      <c r="BX18" s="14">
        <v>0</v>
      </c>
      <c r="BY18" s="14">
        <v>0</v>
      </c>
      <c r="BZ18" s="14">
        <v>0</v>
      </c>
      <c r="CA18" s="14">
        <v>0</v>
      </c>
      <c r="CB18" s="14">
        <v>0</v>
      </c>
      <c r="CC18" s="14">
        <v>0</v>
      </c>
      <c r="CD18" s="14">
        <v>0</v>
      </c>
      <c r="CE18" s="14">
        <v>0</v>
      </c>
      <c r="CF18" s="14">
        <v>0</v>
      </c>
      <c r="CG18" s="14">
        <v>8446</v>
      </c>
      <c r="CH18" s="14">
        <v>1</v>
      </c>
      <c r="CI18" s="14">
        <v>0</v>
      </c>
      <c r="CJ18" s="14">
        <v>0</v>
      </c>
      <c r="CK18" s="14">
        <v>0</v>
      </c>
      <c r="CL18" s="14">
        <v>0.47</v>
      </c>
      <c r="CM18" s="14">
        <v>2.16</v>
      </c>
      <c r="CN18" s="14">
        <v>0</v>
      </c>
      <c r="CO18" s="14">
        <v>0</v>
      </c>
      <c r="CP18" s="14">
        <v>0</v>
      </c>
      <c r="CQ18" s="14">
        <v>0</v>
      </c>
      <c r="CR18" s="14" t="s">
        <v>108</v>
      </c>
      <c r="CS18" s="14">
        <v>220</v>
      </c>
      <c r="CT18" s="14">
        <v>380</v>
      </c>
      <c r="CU18" s="14">
        <v>201</v>
      </c>
      <c r="CV18" s="14">
        <v>348</v>
      </c>
      <c r="CW18" s="14">
        <v>231</v>
      </c>
      <c r="CX18" s="14">
        <v>399</v>
      </c>
    </row>
    <row r="19" spans="1:102" x14ac:dyDescent="0.25">
      <c r="A19" s="14">
        <v>856967</v>
      </c>
      <c r="B19" s="14">
        <v>23</v>
      </c>
      <c r="C19" s="14" t="s">
        <v>110</v>
      </c>
      <c r="D19" s="14" t="s">
        <v>100</v>
      </c>
      <c r="E19" s="14">
        <v>5302790001</v>
      </c>
      <c r="F19" s="14" t="s">
        <v>127</v>
      </c>
      <c r="G19" s="14" t="s">
        <v>102</v>
      </c>
      <c r="H19" s="14" t="s">
        <v>103</v>
      </c>
      <c r="I19" s="14">
        <v>70362040</v>
      </c>
      <c r="J19" s="14">
        <v>0</v>
      </c>
      <c r="K19" s="14">
        <v>1010286</v>
      </c>
      <c r="L19" s="14">
        <v>1</v>
      </c>
      <c r="M19" s="14">
        <v>201701</v>
      </c>
      <c r="N19" s="14">
        <v>20161206</v>
      </c>
      <c r="O19" s="14">
        <v>62</v>
      </c>
      <c r="P19" s="14">
        <v>20170104</v>
      </c>
      <c r="Q19" s="14">
        <v>63</v>
      </c>
      <c r="R19" s="14">
        <v>29</v>
      </c>
      <c r="S19" s="14">
        <v>20170202</v>
      </c>
      <c r="T19" s="14">
        <v>20170218</v>
      </c>
      <c r="U19" s="14">
        <v>48.34</v>
      </c>
      <c r="V19" s="14">
        <v>6.59</v>
      </c>
      <c r="W19" s="14">
        <v>12</v>
      </c>
      <c r="X19" s="14">
        <v>2.19</v>
      </c>
      <c r="Y19" s="14">
        <v>1.64</v>
      </c>
      <c r="Z19" s="14">
        <v>0.65</v>
      </c>
      <c r="AA19" s="14">
        <v>0.54</v>
      </c>
      <c r="AB19" s="14">
        <v>0.35</v>
      </c>
      <c r="AC19" s="14">
        <v>0.33</v>
      </c>
      <c r="AD19" s="14">
        <v>0.1</v>
      </c>
      <c r="AE19" s="14">
        <v>0</v>
      </c>
      <c r="AF19" s="14">
        <v>54.93</v>
      </c>
      <c r="AG19" s="14">
        <v>8.58</v>
      </c>
      <c r="AH19" s="14">
        <v>31.68</v>
      </c>
      <c r="AI19" s="14">
        <v>6.85</v>
      </c>
      <c r="AJ19" s="14">
        <v>0.68</v>
      </c>
      <c r="AK19" s="14">
        <v>7.14</v>
      </c>
      <c r="AL19" s="14">
        <v>54.37</v>
      </c>
      <c r="AM19" s="14">
        <v>57.55</v>
      </c>
      <c r="AN19" s="14">
        <v>1</v>
      </c>
      <c r="AO19" s="14">
        <v>100</v>
      </c>
      <c r="AP19" s="14">
        <v>0</v>
      </c>
      <c r="AQ19" s="14" t="s">
        <v>104</v>
      </c>
      <c r="AR19" s="14">
        <v>0</v>
      </c>
      <c r="AS19" s="14">
        <v>0</v>
      </c>
      <c r="AT19" s="14">
        <v>0</v>
      </c>
      <c r="AU19" s="14">
        <v>0</v>
      </c>
      <c r="AV19" s="14">
        <v>0</v>
      </c>
      <c r="AW19" s="14">
        <v>0</v>
      </c>
      <c r="AX19" s="14">
        <v>0</v>
      </c>
      <c r="AY19" s="14" t="s">
        <v>107</v>
      </c>
      <c r="AZ19" s="14" t="s">
        <v>107</v>
      </c>
      <c r="BA19" s="14" t="s">
        <v>107</v>
      </c>
      <c r="BB19" s="14">
        <v>0</v>
      </c>
      <c r="BC19" s="14">
        <v>0</v>
      </c>
      <c r="BD19" s="14">
        <v>0</v>
      </c>
      <c r="BE19" s="14">
        <v>0</v>
      </c>
      <c r="BF19" s="14">
        <v>0</v>
      </c>
      <c r="BG19" s="14">
        <v>0</v>
      </c>
      <c r="BH19" s="14">
        <v>0</v>
      </c>
      <c r="BI19" s="14">
        <v>0</v>
      </c>
      <c r="BJ19" s="14">
        <v>0</v>
      </c>
      <c r="BK19" s="14">
        <v>0</v>
      </c>
      <c r="BL19" s="14">
        <v>0</v>
      </c>
      <c r="BM19" s="14">
        <v>0</v>
      </c>
      <c r="BN19" s="14">
        <v>0</v>
      </c>
      <c r="BO19" s="14">
        <v>0</v>
      </c>
      <c r="BP19" s="14">
        <v>0</v>
      </c>
      <c r="BQ19" s="14">
        <v>0</v>
      </c>
      <c r="BR19" s="14">
        <v>0</v>
      </c>
      <c r="BS19" s="14">
        <v>0</v>
      </c>
      <c r="BT19" s="14">
        <v>0</v>
      </c>
      <c r="BU19" s="14">
        <v>0</v>
      </c>
      <c r="BV19" s="14">
        <v>0</v>
      </c>
      <c r="BW19" s="14">
        <v>0</v>
      </c>
      <c r="BX19" s="14">
        <v>0</v>
      </c>
      <c r="BY19" s="14">
        <v>0</v>
      </c>
      <c r="BZ19" s="14">
        <v>0</v>
      </c>
      <c r="CA19" s="14">
        <v>0</v>
      </c>
      <c r="CB19" s="14">
        <v>0</v>
      </c>
      <c r="CC19" s="14">
        <v>0</v>
      </c>
      <c r="CD19" s="14">
        <v>0</v>
      </c>
      <c r="CE19" s="14">
        <v>0</v>
      </c>
      <c r="CF19" s="14">
        <v>0</v>
      </c>
      <c r="CG19" s="14">
        <v>8480</v>
      </c>
      <c r="CH19" s="14">
        <v>1</v>
      </c>
      <c r="CI19" s="14">
        <v>0</v>
      </c>
      <c r="CJ19" s="14">
        <v>0</v>
      </c>
      <c r="CK19" s="14">
        <v>0</v>
      </c>
      <c r="CL19" s="14">
        <v>0.47</v>
      </c>
      <c r="CM19" s="14">
        <v>2.16</v>
      </c>
      <c r="CN19" s="14">
        <v>0</v>
      </c>
      <c r="CO19" s="14">
        <v>0</v>
      </c>
      <c r="CP19" s="14">
        <v>0</v>
      </c>
      <c r="CQ19" s="14">
        <v>0</v>
      </c>
      <c r="CR19" s="14" t="s">
        <v>108</v>
      </c>
      <c r="CS19" s="14">
        <v>220</v>
      </c>
      <c r="CT19" s="14">
        <v>380</v>
      </c>
      <c r="CU19" s="14">
        <v>201</v>
      </c>
      <c r="CV19" s="14">
        <v>348</v>
      </c>
      <c r="CW19" s="14">
        <v>231</v>
      </c>
      <c r="CX19" s="14">
        <v>399</v>
      </c>
    </row>
    <row r="20" spans="1:102" x14ac:dyDescent="0.25">
      <c r="A20" s="14">
        <v>856969</v>
      </c>
      <c r="B20" s="14">
        <v>23</v>
      </c>
      <c r="C20" s="14" t="s">
        <v>110</v>
      </c>
      <c r="D20" s="14" t="s">
        <v>100</v>
      </c>
      <c r="E20" s="14">
        <v>5302790001</v>
      </c>
      <c r="F20" s="14" t="s">
        <v>128</v>
      </c>
      <c r="G20" s="14" t="s">
        <v>102</v>
      </c>
      <c r="H20" s="14" t="s">
        <v>103</v>
      </c>
      <c r="I20" s="14">
        <v>70362070</v>
      </c>
      <c r="J20" s="14">
        <v>0</v>
      </c>
      <c r="K20" s="14">
        <v>1116288</v>
      </c>
      <c r="L20" s="14">
        <v>1</v>
      </c>
      <c r="M20" s="14">
        <v>201701</v>
      </c>
      <c r="N20" s="14">
        <v>20161206</v>
      </c>
      <c r="O20" s="14">
        <v>12268</v>
      </c>
      <c r="P20" s="14">
        <v>20170104</v>
      </c>
      <c r="Q20" s="14">
        <v>12268</v>
      </c>
      <c r="R20" s="14">
        <v>29</v>
      </c>
      <c r="S20" s="14">
        <v>20170202</v>
      </c>
      <c r="T20" s="14">
        <v>20170218</v>
      </c>
      <c r="U20" s="14">
        <v>48.34</v>
      </c>
      <c r="V20" s="14">
        <v>6.59</v>
      </c>
      <c r="W20" s="14">
        <v>12</v>
      </c>
      <c r="X20" s="14">
        <v>2.19</v>
      </c>
      <c r="Y20" s="14">
        <v>1.64</v>
      </c>
      <c r="Z20" s="14">
        <v>0.65</v>
      </c>
      <c r="AA20" s="14">
        <v>0.54</v>
      </c>
      <c r="AB20" s="14">
        <v>0.35</v>
      </c>
      <c r="AC20" s="14">
        <v>0.33</v>
      </c>
      <c r="AD20" s="14">
        <v>0.1</v>
      </c>
      <c r="AE20" s="14">
        <v>0</v>
      </c>
      <c r="AF20" s="14">
        <v>54.93</v>
      </c>
      <c r="AG20" s="14">
        <v>8.58</v>
      </c>
      <c r="AH20" s="14">
        <v>31.68</v>
      </c>
      <c r="AI20" s="14">
        <v>6.85</v>
      </c>
      <c r="AJ20" s="14">
        <v>0.68</v>
      </c>
      <c r="AK20" s="14">
        <v>7.14</v>
      </c>
      <c r="AL20" s="14">
        <v>54.37</v>
      </c>
      <c r="AM20" s="14">
        <v>57.55</v>
      </c>
      <c r="AN20" s="14">
        <v>0</v>
      </c>
      <c r="AO20" s="14">
        <v>100</v>
      </c>
      <c r="AP20" s="14">
        <v>0</v>
      </c>
      <c r="AQ20" s="14" t="s">
        <v>104</v>
      </c>
      <c r="AR20" s="14">
        <v>0</v>
      </c>
      <c r="AS20" s="14">
        <v>0</v>
      </c>
      <c r="AT20" s="14">
        <v>0</v>
      </c>
      <c r="AU20" s="14">
        <v>0</v>
      </c>
      <c r="AV20" s="14">
        <v>0</v>
      </c>
      <c r="AW20" s="14">
        <v>0</v>
      </c>
      <c r="AX20" s="14">
        <v>0</v>
      </c>
      <c r="AY20" s="14" t="s">
        <v>107</v>
      </c>
      <c r="AZ20" s="14" t="s">
        <v>107</v>
      </c>
      <c r="BA20" s="14" t="s">
        <v>107</v>
      </c>
      <c r="BB20" s="14">
        <v>0</v>
      </c>
      <c r="BC20" s="14">
        <v>0</v>
      </c>
      <c r="BD20" s="14">
        <v>0</v>
      </c>
      <c r="BE20" s="14">
        <v>0</v>
      </c>
      <c r="BF20" s="14">
        <v>0</v>
      </c>
      <c r="BG20" s="14">
        <v>0</v>
      </c>
      <c r="BH20" s="14">
        <v>0</v>
      </c>
      <c r="BI20" s="14">
        <v>0</v>
      </c>
      <c r="BJ20" s="14">
        <v>0</v>
      </c>
      <c r="BK20" s="14">
        <v>0</v>
      </c>
      <c r="BL20" s="14">
        <v>0</v>
      </c>
      <c r="BM20" s="14">
        <v>0</v>
      </c>
      <c r="BN20" s="14">
        <v>0</v>
      </c>
      <c r="BO20" s="14">
        <v>0</v>
      </c>
      <c r="BP20" s="14">
        <v>0</v>
      </c>
      <c r="BQ20" s="14">
        <v>0</v>
      </c>
      <c r="BR20" s="14">
        <v>0</v>
      </c>
      <c r="BS20" s="14">
        <v>0</v>
      </c>
      <c r="BT20" s="14">
        <v>0</v>
      </c>
      <c r="BU20" s="14">
        <v>0</v>
      </c>
      <c r="BV20" s="14">
        <v>0</v>
      </c>
      <c r="BW20" s="14">
        <v>0</v>
      </c>
      <c r="BX20" s="14">
        <v>0</v>
      </c>
      <c r="BY20" s="14">
        <v>0</v>
      </c>
      <c r="BZ20" s="14">
        <v>0</v>
      </c>
      <c r="CA20" s="14">
        <v>0</v>
      </c>
      <c r="CB20" s="14">
        <v>0</v>
      </c>
      <c r="CC20" s="14">
        <v>0</v>
      </c>
      <c r="CD20" s="14">
        <v>0</v>
      </c>
      <c r="CE20" s="14">
        <v>0</v>
      </c>
      <c r="CF20" s="14">
        <v>0</v>
      </c>
      <c r="CG20" s="14">
        <v>8421</v>
      </c>
      <c r="CH20" s="14">
        <v>1</v>
      </c>
      <c r="CI20" s="14">
        <v>0</v>
      </c>
      <c r="CJ20" s="14">
        <v>0</v>
      </c>
      <c r="CK20" s="14">
        <v>0</v>
      </c>
      <c r="CL20" s="14">
        <v>0.47</v>
      </c>
      <c r="CM20" s="14">
        <v>2.16</v>
      </c>
      <c r="CN20" s="14">
        <v>0</v>
      </c>
      <c r="CO20" s="14">
        <v>0</v>
      </c>
      <c r="CP20" s="14">
        <v>0</v>
      </c>
      <c r="CQ20" s="14">
        <v>0</v>
      </c>
      <c r="CR20" s="14" t="s">
        <v>108</v>
      </c>
      <c r="CS20" s="14">
        <v>220</v>
      </c>
      <c r="CT20" s="14">
        <v>380</v>
      </c>
      <c r="CU20" s="14">
        <v>201</v>
      </c>
      <c r="CV20" s="14">
        <v>348</v>
      </c>
      <c r="CW20" s="14">
        <v>231</v>
      </c>
      <c r="CX20" s="14">
        <v>399</v>
      </c>
    </row>
    <row r="21" spans="1:102" x14ac:dyDescent="0.25">
      <c r="A21" s="14">
        <v>966027</v>
      </c>
      <c r="B21" s="14">
        <v>66</v>
      </c>
      <c r="C21" s="14" t="s">
        <v>117</v>
      </c>
      <c r="D21" s="14" t="s">
        <v>100</v>
      </c>
      <c r="E21" s="14">
        <v>5302790001</v>
      </c>
      <c r="F21" s="14" t="s">
        <v>129</v>
      </c>
      <c r="G21" s="14" t="s">
        <v>102</v>
      </c>
      <c r="H21" s="14" t="s">
        <v>103</v>
      </c>
      <c r="I21" s="14">
        <v>70000000</v>
      </c>
      <c r="J21" s="14">
        <v>0</v>
      </c>
      <c r="K21" s="14">
        <v>53155342</v>
      </c>
      <c r="L21" s="14">
        <v>0</v>
      </c>
      <c r="M21" s="14">
        <v>201701</v>
      </c>
      <c r="N21" s="14">
        <v>20161210</v>
      </c>
      <c r="O21" s="14">
        <v>0</v>
      </c>
      <c r="P21" s="14">
        <v>20170110</v>
      </c>
      <c r="Q21" s="14">
        <v>0</v>
      </c>
      <c r="R21" s="14">
        <v>31</v>
      </c>
      <c r="S21" s="14">
        <v>20170120</v>
      </c>
      <c r="T21" s="14">
        <v>20170218</v>
      </c>
      <c r="U21" s="14">
        <v>40884</v>
      </c>
      <c r="V21" s="14">
        <v>9023.58</v>
      </c>
      <c r="W21" s="14">
        <v>25</v>
      </c>
      <c r="X21" s="14">
        <v>654.27</v>
      </c>
      <c r="Y21" s="14">
        <v>1082.83</v>
      </c>
      <c r="Z21" s="14">
        <v>433.13</v>
      </c>
      <c r="AA21" s="14">
        <v>360.94</v>
      </c>
      <c r="AB21" s="14">
        <v>234.61</v>
      </c>
      <c r="AC21" s="14">
        <v>0</v>
      </c>
      <c r="AD21" s="14">
        <v>0</v>
      </c>
      <c r="AE21" s="14">
        <v>0</v>
      </c>
      <c r="AF21" s="14">
        <v>36094.410000000003</v>
      </c>
      <c r="AG21" s="14">
        <v>10341.02</v>
      </c>
      <c r="AH21" s="14">
        <v>20870.03</v>
      </c>
      <c r="AI21" s="14">
        <v>4517.3</v>
      </c>
      <c r="AJ21" s="14">
        <v>448.98</v>
      </c>
      <c r="AK21" s="14">
        <v>4706.67</v>
      </c>
      <c r="AL21" s="14">
        <v>34637.17</v>
      </c>
      <c r="AM21" s="14">
        <v>36748.68</v>
      </c>
      <c r="AN21" s="14">
        <v>0</v>
      </c>
      <c r="AO21" s="14">
        <v>0</v>
      </c>
      <c r="AP21" s="14">
        <v>0</v>
      </c>
      <c r="AQ21" s="14" t="s">
        <v>104</v>
      </c>
      <c r="AR21" s="14">
        <v>0</v>
      </c>
      <c r="AS21" s="14">
        <v>0</v>
      </c>
      <c r="AT21" s="14">
        <v>0</v>
      </c>
      <c r="AU21" s="14">
        <v>0</v>
      </c>
      <c r="AV21" s="14">
        <v>0</v>
      </c>
      <c r="AW21" s="14">
        <v>0</v>
      </c>
      <c r="AX21" s="14">
        <v>0</v>
      </c>
      <c r="AY21" s="14">
        <v>0</v>
      </c>
      <c r="AZ21" s="14">
        <v>0</v>
      </c>
      <c r="BA21" s="14">
        <v>0</v>
      </c>
      <c r="BB21" s="14">
        <v>4030</v>
      </c>
      <c r="BC21" s="14">
        <v>36854</v>
      </c>
      <c r="BD21" s="14">
        <v>0</v>
      </c>
      <c r="BE21" s="14">
        <v>179</v>
      </c>
      <c r="BF21" s="14">
        <v>210</v>
      </c>
      <c r="BG21" s="14">
        <v>0</v>
      </c>
      <c r="BH21" s="14">
        <v>245</v>
      </c>
      <c r="BI21" s="14">
        <v>230</v>
      </c>
      <c r="BJ21" s="14">
        <v>0</v>
      </c>
      <c r="BK21" s="14">
        <v>0</v>
      </c>
      <c r="BL21" s="14">
        <v>0</v>
      </c>
      <c r="BM21" s="14">
        <v>0</v>
      </c>
      <c r="BN21" s="14">
        <v>0</v>
      </c>
      <c r="BO21" s="14">
        <v>0</v>
      </c>
      <c r="BP21" s="14">
        <v>0</v>
      </c>
      <c r="BQ21" s="14">
        <v>0</v>
      </c>
      <c r="BR21" s="14">
        <v>0</v>
      </c>
      <c r="BS21" s="14">
        <v>2022.27</v>
      </c>
      <c r="BT21" s="14">
        <v>13056.68</v>
      </c>
      <c r="BU21" s="14">
        <v>0</v>
      </c>
      <c r="BV21" s="14">
        <v>0</v>
      </c>
      <c r="BW21" s="14">
        <v>0</v>
      </c>
      <c r="BX21" s="14">
        <v>0</v>
      </c>
      <c r="BY21" s="14">
        <v>10094.6</v>
      </c>
      <c r="BZ21" s="14">
        <v>1897.28</v>
      </c>
      <c r="CA21" s="14">
        <v>0</v>
      </c>
      <c r="CB21" s="14">
        <v>0</v>
      </c>
      <c r="CC21" s="14">
        <v>0</v>
      </c>
      <c r="CD21" s="14">
        <v>0</v>
      </c>
      <c r="CE21" s="14">
        <v>245</v>
      </c>
      <c r="CF21" s="14">
        <v>230</v>
      </c>
      <c r="CG21" s="14">
        <v>7738</v>
      </c>
      <c r="CH21" s="14">
        <v>0.09</v>
      </c>
      <c r="CI21" s="14">
        <v>0.36</v>
      </c>
      <c r="CJ21" s="14">
        <v>0.09</v>
      </c>
      <c r="CK21" s="14">
        <v>0</v>
      </c>
      <c r="CL21" s="14">
        <v>310.41000000000003</v>
      </c>
      <c r="CM21" s="14">
        <v>1425.72</v>
      </c>
      <c r="CN21" s="14">
        <v>0</v>
      </c>
      <c r="CO21" s="14">
        <v>0</v>
      </c>
      <c r="CP21" s="14">
        <v>0</v>
      </c>
      <c r="CQ21" s="14">
        <v>0</v>
      </c>
      <c r="CR21" s="14" t="s">
        <v>108</v>
      </c>
      <c r="CS21" s="14">
        <v>0</v>
      </c>
      <c r="CT21" s="14">
        <v>0</v>
      </c>
      <c r="CU21" s="14">
        <v>0</v>
      </c>
      <c r="CV21" s="14">
        <v>0</v>
      </c>
      <c r="CW21" s="14">
        <v>0</v>
      </c>
      <c r="CX21" s="14">
        <v>0</v>
      </c>
    </row>
    <row r="22" spans="1:102" x14ac:dyDescent="0.25">
      <c r="A22" s="14">
        <v>1089425</v>
      </c>
      <c r="B22" s="14">
        <v>65</v>
      </c>
      <c r="C22" s="14" t="s">
        <v>99</v>
      </c>
      <c r="D22" s="14" t="s">
        <v>100</v>
      </c>
      <c r="E22" s="14">
        <v>5302790001</v>
      </c>
      <c r="F22" s="14" t="s">
        <v>130</v>
      </c>
      <c r="G22" s="14" t="s">
        <v>102</v>
      </c>
      <c r="H22" s="14" t="s">
        <v>103</v>
      </c>
      <c r="I22" s="14">
        <v>73007990</v>
      </c>
      <c r="J22" s="14">
        <v>0</v>
      </c>
      <c r="K22" s="14">
        <v>1159901</v>
      </c>
      <c r="L22" s="14">
        <v>0</v>
      </c>
      <c r="M22" s="14">
        <v>201701</v>
      </c>
      <c r="N22" s="14">
        <v>20161214</v>
      </c>
      <c r="O22" s="14">
        <v>0</v>
      </c>
      <c r="P22" s="14">
        <v>20170114</v>
      </c>
      <c r="Q22" s="14">
        <v>0</v>
      </c>
      <c r="R22" s="14">
        <v>31</v>
      </c>
      <c r="S22" s="14">
        <v>20170126</v>
      </c>
      <c r="T22" s="14">
        <v>20170218</v>
      </c>
      <c r="U22" s="14">
        <v>153800</v>
      </c>
      <c r="V22" s="14">
        <v>20990.41</v>
      </c>
      <c r="W22" s="14">
        <v>25</v>
      </c>
      <c r="X22" s="14">
        <v>654.27</v>
      </c>
      <c r="Y22" s="14">
        <v>2518.85</v>
      </c>
      <c r="Z22" s="14">
        <v>1007.54</v>
      </c>
      <c r="AA22" s="14">
        <v>839.61</v>
      </c>
      <c r="AB22" s="14">
        <v>545.75</v>
      </c>
      <c r="AC22" s="14">
        <v>0</v>
      </c>
      <c r="AD22" s="14">
        <v>0</v>
      </c>
      <c r="AE22" s="14">
        <v>0</v>
      </c>
      <c r="AF22" s="14">
        <v>83961.72</v>
      </c>
      <c r="AG22" s="14">
        <v>24055.01</v>
      </c>
      <c r="AH22" s="14">
        <v>88654.76</v>
      </c>
      <c r="AI22" s="14">
        <v>19189.28</v>
      </c>
      <c r="AJ22" s="14">
        <v>1907.25</v>
      </c>
      <c r="AK22" s="14">
        <v>19993.7</v>
      </c>
      <c r="AL22" s="14">
        <v>79704.240000000005</v>
      </c>
      <c r="AM22" s="14">
        <v>84615.99</v>
      </c>
      <c r="AN22" s="14">
        <v>0</v>
      </c>
      <c r="AO22" s="14">
        <v>0</v>
      </c>
      <c r="AP22" s="14">
        <v>0</v>
      </c>
      <c r="AQ22" s="14" t="s">
        <v>104</v>
      </c>
      <c r="AR22" s="14">
        <v>0</v>
      </c>
      <c r="AS22" s="14">
        <v>0</v>
      </c>
      <c r="AT22" s="14">
        <v>0</v>
      </c>
      <c r="AU22" s="14">
        <v>0</v>
      </c>
      <c r="AV22" s="14">
        <v>0</v>
      </c>
      <c r="AW22" s="14">
        <v>0</v>
      </c>
      <c r="AX22" s="14">
        <v>0</v>
      </c>
      <c r="AY22" s="14">
        <v>0</v>
      </c>
      <c r="AZ22" s="14">
        <v>0</v>
      </c>
      <c r="BA22" s="14">
        <v>0</v>
      </c>
      <c r="BB22" s="14">
        <v>14619</v>
      </c>
      <c r="BC22" s="14">
        <v>139181</v>
      </c>
      <c r="BD22" s="14">
        <v>0</v>
      </c>
      <c r="BE22" s="14">
        <v>234</v>
      </c>
      <c r="BF22" s="14">
        <v>264</v>
      </c>
      <c r="BG22" s="14">
        <v>0</v>
      </c>
      <c r="BH22" s="14">
        <v>350</v>
      </c>
      <c r="BI22" s="14">
        <v>350</v>
      </c>
      <c r="BJ22" s="14">
        <v>0</v>
      </c>
      <c r="BK22" s="14">
        <v>0</v>
      </c>
      <c r="BL22" s="14">
        <v>0</v>
      </c>
      <c r="BM22" s="14">
        <v>0</v>
      </c>
      <c r="BN22" s="14">
        <v>0</v>
      </c>
      <c r="BO22" s="14">
        <v>0</v>
      </c>
      <c r="BP22" s="14">
        <v>0</v>
      </c>
      <c r="BQ22" s="14">
        <v>0</v>
      </c>
      <c r="BR22" s="14">
        <v>0</v>
      </c>
      <c r="BS22" s="14">
        <v>7089.35</v>
      </c>
      <c r="BT22" s="14">
        <v>46962.42</v>
      </c>
      <c r="BU22" s="14">
        <v>0</v>
      </c>
      <c r="BV22" s="14">
        <v>0</v>
      </c>
      <c r="BW22" s="14">
        <v>0</v>
      </c>
      <c r="BX22" s="14">
        <v>0</v>
      </c>
      <c r="BY22" s="14">
        <v>6810.27</v>
      </c>
      <c r="BZ22" s="14">
        <v>2109.27</v>
      </c>
      <c r="CA22" s="14">
        <v>0</v>
      </c>
      <c r="CB22" s="14">
        <v>0</v>
      </c>
      <c r="CC22" s="14">
        <v>0</v>
      </c>
      <c r="CD22" s="14">
        <v>0</v>
      </c>
      <c r="CE22" s="14">
        <v>350</v>
      </c>
      <c r="CF22" s="14">
        <v>350</v>
      </c>
      <c r="CG22" s="14">
        <v>10689</v>
      </c>
      <c r="CH22" s="14">
        <v>9.6000000000000002E-2</v>
      </c>
      <c r="CI22" s="14">
        <v>0.38400000000000001</v>
      </c>
      <c r="CJ22" s="14">
        <v>9.6000000000000002E-2</v>
      </c>
      <c r="CK22" s="14">
        <v>0</v>
      </c>
      <c r="CL22" s="14">
        <v>722.07</v>
      </c>
      <c r="CM22" s="14">
        <v>3316.48</v>
      </c>
      <c r="CN22" s="14">
        <v>0</v>
      </c>
      <c r="CO22" s="14">
        <v>0</v>
      </c>
      <c r="CP22" s="14">
        <v>0</v>
      </c>
      <c r="CQ22" s="14">
        <v>0</v>
      </c>
      <c r="CR22" s="14" t="s">
        <v>108</v>
      </c>
      <c r="CS22" s="14">
        <v>0</v>
      </c>
      <c r="CT22" s="14">
        <v>0</v>
      </c>
      <c r="CU22" s="14">
        <v>0</v>
      </c>
      <c r="CV22" s="14">
        <v>0</v>
      </c>
      <c r="CW22" s="14">
        <v>0</v>
      </c>
      <c r="CX22" s="14">
        <v>0</v>
      </c>
    </row>
    <row r="23" spans="1:102" x14ac:dyDescent="0.25">
      <c r="A23" s="14">
        <v>1100496</v>
      </c>
      <c r="B23" s="14">
        <v>21</v>
      </c>
      <c r="C23" s="14" t="s">
        <v>105</v>
      </c>
      <c r="D23" s="14" t="s">
        <v>100</v>
      </c>
      <c r="E23" s="14">
        <v>5302790001</v>
      </c>
      <c r="F23" s="14" t="s">
        <v>131</v>
      </c>
      <c r="G23" s="14" t="s">
        <v>102</v>
      </c>
      <c r="H23" s="14" t="s">
        <v>103</v>
      </c>
      <c r="I23" s="14">
        <v>70300000</v>
      </c>
      <c r="J23" s="14">
        <v>0</v>
      </c>
      <c r="K23" s="14">
        <v>98380</v>
      </c>
      <c r="L23" s="14">
        <v>1</v>
      </c>
      <c r="M23" s="14">
        <v>201701</v>
      </c>
      <c r="N23" s="14">
        <v>20161212</v>
      </c>
      <c r="O23" s="14">
        <v>1759</v>
      </c>
      <c r="P23" s="14">
        <v>20170110</v>
      </c>
      <c r="Q23" s="14">
        <v>1759</v>
      </c>
      <c r="R23" s="14">
        <v>29</v>
      </c>
      <c r="S23" s="14">
        <v>20170202</v>
      </c>
      <c r="T23" s="14">
        <v>20170218</v>
      </c>
      <c r="U23" s="14">
        <v>14.5</v>
      </c>
      <c r="V23" s="14">
        <v>1.97</v>
      </c>
      <c r="W23" s="14">
        <v>12</v>
      </c>
      <c r="X23" s="14">
        <v>2.19</v>
      </c>
      <c r="Y23" s="14">
        <v>0.49</v>
      </c>
      <c r="Z23" s="14">
        <v>0.19</v>
      </c>
      <c r="AA23" s="14">
        <v>0.16</v>
      </c>
      <c r="AB23" s="14">
        <v>0.1</v>
      </c>
      <c r="AC23" s="14">
        <v>0</v>
      </c>
      <c r="AD23" s="14">
        <v>0.84</v>
      </c>
      <c r="AE23" s="14">
        <v>0</v>
      </c>
      <c r="AF23" s="14">
        <v>16.47</v>
      </c>
      <c r="AG23" s="14">
        <v>2.56</v>
      </c>
      <c r="AH23" s="14">
        <v>9.52</v>
      </c>
      <c r="AI23" s="14">
        <v>2.0499999999999998</v>
      </c>
      <c r="AJ23" s="14">
        <v>0.2</v>
      </c>
      <c r="AK23" s="14">
        <v>2.14</v>
      </c>
      <c r="AL23" s="14">
        <v>18.559999999999999</v>
      </c>
      <c r="AM23" s="14">
        <v>19.5</v>
      </c>
      <c r="AN23" s="14">
        <v>0</v>
      </c>
      <c r="AO23" s="14">
        <v>30</v>
      </c>
      <c r="AP23" s="14">
        <v>7</v>
      </c>
      <c r="AQ23" s="14" t="s">
        <v>104</v>
      </c>
      <c r="AR23" s="14">
        <v>0</v>
      </c>
      <c r="AS23" s="14">
        <v>0</v>
      </c>
      <c r="AT23" s="14">
        <v>0</v>
      </c>
      <c r="AU23" s="14">
        <v>0</v>
      </c>
      <c r="AV23" s="14">
        <v>0</v>
      </c>
      <c r="AW23" s="14">
        <v>0</v>
      </c>
      <c r="AX23" s="14">
        <v>0</v>
      </c>
      <c r="AY23" s="14" t="s">
        <v>107</v>
      </c>
      <c r="AZ23" s="14" t="s">
        <v>107</v>
      </c>
      <c r="BA23" s="14" t="s">
        <v>107</v>
      </c>
      <c r="BB23" s="14">
        <v>0</v>
      </c>
      <c r="BC23" s="14">
        <v>0</v>
      </c>
      <c r="BD23" s="14">
        <v>0</v>
      </c>
      <c r="BE23" s="14">
        <v>0</v>
      </c>
      <c r="BF23" s="14">
        <v>0</v>
      </c>
      <c r="BG23" s="14">
        <v>0</v>
      </c>
      <c r="BH23" s="14">
        <v>0</v>
      </c>
      <c r="BI23" s="14">
        <v>0</v>
      </c>
      <c r="BJ23" s="14">
        <v>0</v>
      </c>
      <c r="BK23" s="14">
        <v>0</v>
      </c>
      <c r="BL23" s="14">
        <v>0</v>
      </c>
      <c r="BM23" s="14">
        <v>0</v>
      </c>
      <c r="BN23" s="14">
        <v>0</v>
      </c>
      <c r="BO23" s="14">
        <v>0</v>
      </c>
      <c r="BP23" s="14">
        <v>0</v>
      </c>
      <c r="BQ23" s="14">
        <v>0</v>
      </c>
      <c r="BR23" s="14">
        <v>0</v>
      </c>
      <c r="BS23" s="14">
        <v>0</v>
      </c>
      <c r="BT23" s="14">
        <v>0</v>
      </c>
      <c r="BU23" s="14">
        <v>0</v>
      </c>
      <c r="BV23" s="14">
        <v>0</v>
      </c>
      <c r="BW23" s="14">
        <v>0</v>
      </c>
      <c r="BX23" s="14">
        <v>0</v>
      </c>
      <c r="BY23" s="14">
        <v>0</v>
      </c>
      <c r="BZ23" s="14">
        <v>0</v>
      </c>
      <c r="CA23" s="14">
        <v>0</v>
      </c>
      <c r="CB23" s="14">
        <v>0</v>
      </c>
      <c r="CC23" s="14">
        <v>0</v>
      </c>
      <c r="CD23" s="14">
        <v>0</v>
      </c>
      <c r="CE23" s="14">
        <v>0</v>
      </c>
      <c r="CF23" s="14">
        <v>0</v>
      </c>
      <c r="CG23" s="14">
        <v>22300</v>
      </c>
      <c r="CH23" s="14">
        <v>1</v>
      </c>
      <c r="CI23" s="14">
        <v>0</v>
      </c>
      <c r="CJ23" s="14">
        <v>0</v>
      </c>
      <c r="CK23" s="14">
        <v>0</v>
      </c>
      <c r="CL23" s="14">
        <v>0.14000000000000001</v>
      </c>
      <c r="CM23" s="14">
        <v>0.65</v>
      </c>
      <c r="CN23" s="14">
        <v>0</v>
      </c>
      <c r="CO23" s="14">
        <v>0</v>
      </c>
      <c r="CP23" s="14">
        <v>0</v>
      </c>
      <c r="CQ23" s="14">
        <v>0</v>
      </c>
      <c r="CR23" s="14" t="s">
        <v>108</v>
      </c>
      <c r="CS23" s="14">
        <v>220</v>
      </c>
      <c r="CT23" s="14" t="s">
        <v>109</v>
      </c>
      <c r="CU23" s="14">
        <v>201</v>
      </c>
      <c r="CV23" s="14" t="s">
        <v>109</v>
      </c>
      <c r="CW23" s="14">
        <v>231</v>
      </c>
      <c r="CX23" s="14" t="s">
        <v>109</v>
      </c>
    </row>
    <row r="24" spans="1:102" x14ac:dyDescent="0.25">
      <c r="A24" s="14">
        <v>466453</v>
      </c>
      <c r="B24" s="14">
        <v>75</v>
      </c>
      <c r="C24" s="14" t="s">
        <v>99</v>
      </c>
      <c r="D24" s="14" t="s">
        <v>100</v>
      </c>
      <c r="E24" s="14">
        <v>5302790001</v>
      </c>
      <c r="F24" s="14" t="s">
        <v>101</v>
      </c>
      <c r="G24" s="14" t="s">
        <v>102</v>
      </c>
      <c r="H24" s="14" t="s">
        <v>103</v>
      </c>
      <c r="I24" s="14">
        <v>70610000</v>
      </c>
      <c r="J24" s="14">
        <v>0</v>
      </c>
      <c r="K24" s="14">
        <v>1211223</v>
      </c>
      <c r="L24" s="14">
        <v>0</v>
      </c>
      <c r="M24" s="14">
        <v>201702</v>
      </c>
      <c r="N24" s="14">
        <v>20170110</v>
      </c>
      <c r="O24" s="14">
        <v>0</v>
      </c>
      <c r="P24" s="14">
        <v>20170210</v>
      </c>
      <c r="Q24" s="14">
        <v>0</v>
      </c>
      <c r="R24" s="14">
        <v>31</v>
      </c>
      <c r="S24" s="14">
        <v>20170217</v>
      </c>
      <c r="T24" s="14">
        <v>20170318</v>
      </c>
      <c r="U24" s="14">
        <v>15960</v>
      </c>
      <c r="V24" s="14">
        <v>2158.83</v>
      </c>
      <c r="W24" s="14">
        <v>25</v>
      </c>
      <c r="X24" s="14">
        <v>702.62</v>
      </c>
      <c r="Y24" s="14">
        <v>259.06</v>
      </c>
      <c r="Z24" s="14">
        <v>103.62</v>
      </c>
      <c r="AA24" s="14">
        <v>86.35</v>
      </c>
      <c r="AB24" s="14">
        <v>56.12</v>
      </c>
      <c r="AC24" s="14">
        <v>0</v>
      </c>
      <c r="AD24" s="14">
        <v>0</v>
      </c>
      <c r="AE24" s="14">
        <v>0</v>
      </c>
      <c r="AF24" s="14">
        <v>8635.3700000000008</v>
      </c>
      <c r="AG24" s="14">
        <v>2474.0100000000002</v>
      </c>
      <c r="AH24" s="14">
        <v>9515.17</v>
      </c>
      <c r="AI24" s="14">
        <v>2059.5500000000002</v>
      </c>
      <c r="AJ24" s="14">
        <v>204.7</v>
      </c>
      <c r="AK24" s="14">
        <v>2145.88</v>
      </c>
      <c r="AL24" s="14">
        <v>8832.84</v>
      </c>
      <c r="AM24" s="14">
        <v>9337.99</v>
      </c>
      <c r="AN24" s="14">
        <v>0</v>
      </c>
      <c r="AO24" s="14">
        <v>0</v>
      </c>
      <c r="AP24" s="14">
        <v>0</v>
      </c>
      <c r="AQ24" s="14" t="s">
        <v>104</v>
      </c>
      <c r="AR24" s="14">
        <v>0</v>
      </c>
      <c r="AS24" s="14">
        <v>0</v>
      </c>
      <c r="AT24" s="14">
        <v>0</v>
      </c>
      <c r="AU24" s="14">
        <v>0</v>
      </c>
      <c r="AV24" s="14">
        <v>0</v>
      </c>
      <c r="AW24" s="14">
        <v>0</v>
      </c>
      <c r="AX24" s="14">
        <v>0</v>
      </c>
      <c r="AY24" s="14">
        <v>0</v>
      </c>
      <c r="AZ24" s="14">
        <v>0</v>
      </c>
      <c r="BA24" s="14">
        <v>0</v>
      </c>
      <c r="BB24" s="14">
        <v>1288</v>
      </c>
      <c r="BC24" s="14">
        <v>14672</v>
      </c>
      <c r="BD24" s="14">
        <v>0</v>
      </c>
      <c r="BE24" s="14">
        <v>0</v>
      </c>
      <c r="BF24" s="14">
        <v>0</v>
      </c>
      <c r="BG24" s="14">
        <v>55</v>
      </c>
      <c r="BH24" s="14">
        <v>0</v>
      </c>
      <c r="BI24" s="14">
        <v>0</v>
      </c>
      <c r="BJ24" s="14">
        <v>0</v>
      </c>
      <c r="BK24" s="14">
        <v>0</v>
      </c>
      <c r="BL24" s="14">
        <v>0</v>
      </c>
      <c r="BM24" s="14">
        <v>0</v>
      </c>
      <c r="BN24" s="14">
        <v>0</v>
      </c>
      <c r="BO24" s="14">
        <v>0</v>
      </c>
      <c r="BP24" s="14">
        <v>0</v>
      </c>
      <c r="BQ24" s="14">
        <v>0</v>
      </c>
      <c r="BR24" s="14">
        <v>0</v>
      </c>
      <c r="BS24" s="14">
        <v>1225.8800000000001</v>
      </c>
      <c r="BT24" s="14">
        <v>4921.17</v>
      </c>
      <c r="BU24" s="14">
        <v>0</v>
      </c>
      <c r="BV24" s="14">
        <v>0</v>
      </c>
      <c r="BW24" s="14">
        <v>0</v>
      </c>
      <c r="BX24" s="14">
        <v>329.49</v>
      </c>
      <c r="BY24" s="14">
        <v>0</v>
      </c>
      <c r="BZ24" s="14">
        <v>0</v>
      </c>
      <c r="CA24" s="14">
        <v>0</v>
      </c>
      <c r="CB24" s="14">
        <v>0</v>
      </c>
      <c r="CC24" s="14">
        <v>0</v>
      </c>
      <c r="CD24" s="14">
        <v>55</v>
      </c>
      <c r="CE24" s="14">
        <v>0</v>
      </c>
      <c r="CF24" s="14">
        <v>0</v>
      </c>
      <c r="CG24" s="14">
        <v>8058</v>
      </c>
      <c r="CH24" s="14">
        <v>7.1999999999999995E-2</v>
      </c>
      <c r="CI24" s="14">
        <v>0.28799999999999998</v>
      </c>
      <c r="CJ24" s="14">
        <v>7.1999999999999995E-2</v>
      </c>
      <c r="CK24" s="14">
        <v>0</v>
      </c>
      <c r="CL24" s="14">
        <v>67.349999999999994</v>
      </c>
      <c r="CM24" s="14">
        <v>311.73</v>
      </c>
      <c r="CN24" s="14">
        <v>0</v>
      </c>
      <c r="CO24" s="14">
        <v>0</v>
      </c>
      <c r="CP24" s="14">
        <v>0</v>
      </c>
      <c r="CQ24" s="14">
        <v>0</v>
      </c>
      <c r="CR24" s="14">
        <v>329.49</v>
      </c>
      <c r="CS24" s="14">
        <v>0</v>
      </c>
      <c r="CT24" s="14">
        <v>0</v>
      </c>
      <c r="CU24" s="14">
        <v>0</v>
      </c>
      <c r="CV24" s="14">
        <v>0</v>
      </c>
      <c r="CW24" s="14">
        <v>0</v>
      </c>
      <c r="CX24" s="14">
        <v>0</v>
      </c>
    </row>
    <row r="25" spans="1:102" x14ac:dyDescent="0.25">
      <c r="A25" s="14">
        <v>471550</v>
      </c>
      <c r="B25" s="14">
        <v>21</v>
      </c>
      <c r="C25" s="14" t="s">
        <v>105</v>
      </c>
      <c r="D25" s="14" t="s">
        <v>100</v>
      </c>
      <c r="E25" s="14">
        <v>5302790001</v>
      </c>
      <c r="F25" s="14" t="s">
        <v>106</v>
      </c>
      <c r="G25" s="14" t="s">
        <v>102</v>
      </c>
      <c r="H25" s="14" t="s">
        <v>103</v>
      </c>
      <c r="I25" s="14">
        <v>70362070</v>
      </c>
      <c r="J25" s="14">
        <v>0</v>
      </c>
      <c r="K25" s="14">
        <v>76645</v>
      </c>
      <c r="L25" s="14">
        <v>1</v>
      </c>
      <c r="M25" s="14">
        <v>201702</v>
      </c>
      <c r="N25" s="14">
        <v>20170104</v>
      </c>
      <c r="O25" s="14">
        <v>8954</v>
      </c>
      <c r="P25" s="14">
        <v>20170203</v>
      </c>
      <c r="Q25" s="14">
        <v>9522</v>
      </c>
      <c r="R25" s="14">
        <v>30</v>
      </c>
      <c r="S25" s="14">
        <v>20170302</v>
      </c>
      <c r="T25" s="14">
        <v>20170318</v>
      </c>
      <c r="U25" s="14">
        <v>275.70999999999998</v>
      </c>
      <c r="V25" s="14">
        <v>91.9</v>
      </c>
      <c r="W25" s="14">
        <v>25</v>
      </c>
      <c r="X25" s="14">
        <v>48.22</v>
      </c>
      <c r="Y25" s="14">
        <v>11.02</v>
      </c>
      <c r="Z25" s="14">
        <v>4.41</v>
      </c>
      <c r="AA25" s="14">
        <v>3.67</v>
      </c>
      <c r="AB25" s="14">
        <v>2.38</v>
      </c>
      <c r="AC25" s="14">
        <v>0</v>
      </c>
      <c r="AD25" s="14">
        <v>0</v>
      </c>
      <c r="AE25" s="14">
        <v>0</v>
      </c>
      <c r="AF25" s="14">
        <v>367.61</v>
      </c>
      <c r="AG25" s="14">
        <v>105.3</v>
      </c>
      <c r="AH25" s="14">
        <v>179.25</v>
      </c>
      <c r="AI25" s="14">
        <v>38.79</v>
      </c>
      <c r="AJ25" s="14">
        <v>3.85</v>
      </c>
      <c r="AK25" s="14">
        <v>40.42</v>
      </c>
      <c r="AL25" s="14">
        <v>394.35</v>
      </c>
      <c r="AM25" s="14">
        <v>415.83</v>
      </c>
      <c r="AN25" s="14">
        <v>568</v>
      </c>
      <c r="AO25" s="14">
        <v>568</v>
      </c>
      <c r="AP25" s="14">
        <v>575</v>
      </c>
      <c r="AQ25" s="14" t="s">
        <v>104</v>
      </c>
      <c r="AR25" s="14">
        <v>0</v>
      </c>
      <c r="AS25" s="14">
        <v>0</v>
      </c>
      <c r="AT25" s="14">
        <v>0</v>
      </c>
      <c r="AU25" s="14">
        <v>0</v>
      </c>
      <c r="AV25" s="14">
        <v>0</v>
      </c>
      <c r="AW25" s="14">
        <v>0</v>
      </c>
      <c r="AX25" s="14">
        <v>0</v>
      </c>
      <c r="AY25" s="14" t="s">
        <v>107</v>
      </c>
      <c r="AZ25" s="14" t="s">
        <v>107</v>
      </c>
      <c r="BA25" s="14" t="s">
        <v>107</v>
      </c>
      <c r="BB25" s="14">
        <v>0</v>
      </c>
      <c r="BC25" s="14">
        <v>0</v>
      </c>
      <c r="BD25" s="14">
        <v>0</v>
      </c>
      <c r="BE25" s="14">
        <v>0</v>
      </c>
      <c r="BF25" s="14">
        <v>0</v>
      </c>
      <c r="BG25" s="14">
        <v>0</v>
      </c>
      <c r="BH25" s="14">
        <v>0</v>
      </c>
      <c r="BI25" s="14">
        <v>0</v>
      </c>
      <c r="BJ25" s="14">
        <v>0</v>
      </c>
      <c r="BK25" s="14">
        <v>0</v>
      </c>
      <c r="BL25" s="14">
        <v>0</v>
      </c>
      <c r="BM25" s="14">
        <v>0</v>
      </c>
      <c r="BN25" s="14">
        <v>0</v>
      </c>
      <c r="BO25" s="14">
        <v>0</v>
      </c>
      <c r="BP25" s="14">
        <v>0</v>
      </c>
      <c r="BQ25" s="14">
        <v>0</v>
      </c>
      <c r="BR25" s="14">
        <v>0</v>
      </c>
      <c r="BS25" s="14">
        <v>0</v>
      </c>
      <c r="BT25" s="14">
        <v>0</v>
      </c>
      <c r="BU25" s="14">
        <v>0</v>
      </c>
      <c r="BV25" s="14">
        <v>0</v>
      </c>
      <c r="BW25" s="14">
        <v>0</v>
      </c>
      <c r="BX25" s="14">
        <v>0</v>
      </c>
      <c r="BY25" s="14">
        <v>0</v>
      </c>
      <c r="BZ25" s="14">
        <v>0</v>
      </c>
      <c r="CA25" s="14">
        <v>0</v>
      </c>
      <c r="CB25" s="14">
        <v>0</v>
      </c>
      <c r="CC25" s="14">
        <v>0</v>
      </c>
      <c r="CD25" s="14">
        <v>0</v>
      </c>
      <c r="CE25" s="14">
        <v>0</v>
      </c>
      <c r="CF25" s="14">
        <v>0</v>
      </c>
      <c r="CG25" s="14">
        <v>8540</v>
      </c>
      <c r="CH25" s="14">
        <v>1</v>
      </c>
      <c r="CI25" s="14">
        <v>0</v>
      </c>
      <c r="CJ25" s="14">
        <v>0</v>
      </c>
      <c r="CK25" s="14">
        <v>0</v>
      </c>
      <c r="CL25" s="14">
        <v>2.86</v>
      </c>
      <c r="CM25" s="14">
        <v>13.27</v>
      </c>
      <c r="CN25" s="14">
        <v>0</v>
      </c>
      <c r="CO25" s="14">
        <v>0</v>
      </c>
      <c r="CP25" s="14">
        <v>0</v>
      </c>
      <c r="CQ25" s="14">
        <v>0</v>
      </c>
      <c r="CR25" s="14" t="s">
        <v>108</v>
      </c>
      <c r="CS25" s="14">
        <v>220</v>
      </c>
      <c r="CT25" s="14" t="s">
        <v>109</v>
      </c>
      <c r="CU25" s="14">
        <v>201</v>
      </c>
      <c r="CV25" s="14" t="s">
        <v>109</v>
      </c>
      <c r="CW25" s="14">
        <v>231</v>
      </c>
      <c r="CX25" s="14" t="s">
        <v>109</v>
      </c>
    </row>
    <row r="26" spans="1:102" x14ac:dyDescent="0.25">
      <c r="A26" s="14">
        <v>471551</v>
      </c>
      <c r="B26" s="14">
        <v>23</v>
      </c>
      <c r="C26" s="14" t="s">
        <v>110</v>
      </c>
      <c r="D26" s="14" t="s">
        <v>100</v>
      </c>
      <c r="E26" s="14">
        <v>5302790001</v>
      </c>
      <c r="F26" s="14" t="s">
        <v>111</v>
      </c>
      <c r="G26" s="14" t="s">
        <v>102</v>
      </c>
      <c r="H26" s="14" t="s">
        <v>103</v>
      </c>
      <c r="I26" s="14">
        <v>70362070</v>
      </c>
      <c r="J26" s="14">
        <v>0</v>
      </c>
      <c r="K26" s="14">
        <v>1229984</v>
      </c>
      <c r="L26" s="14">
        <v>40</v>
      </c>
      <c r="M26" s="14">
        <v>201702</v>
      </c>
      <c r="N26" s="14">
        <v>20170104</v>
      </c>
      <c r="O26" s="14">
        <v>16237</v>
      </c>
      <c r="P26" s="14">
        <v>20170203</v>
      </c>
      <c r="Q26" s="14">
        <v>16399</v>
      </c>
      <c r="R26" s="14">
        <v>30</v>
      </c>
      <c r="S26" s="14">
        <v>20170302</v>
      </c>
      <c r="T26" s="14">
        <v>20170318</v>
      </c>
      <c r="U26" s="14">
        <v>3145.41</v>
      </c>
      <c r="V26" s="14">
        <v>1048.46</v>
      </c>
      <c r="W26" s="14">
        <v>25</v>
      </c>
      <c r="X26" s="14">
        <v>693.17</v>
      </c>
      <c r="Y26" s="14">
        <v>125.81</v>
      </c>
      <c r="Z26" s="14">
        <v>50.32</v>
      </c>
      <c r="AA26" s="14">
        <v>41.93</v>
      </c>
      <c r="AB26" s="14">
        <v>27.26</v>
      </c>
      <c r="AC26" s="14">
        <v>0</v>
      </c>
      <c r="AD26" s="14">
        <v>0</v>
      </c>
      <c r="AE26" s="14">
        <v>0</v>
      </c>
      <c r="AF26" s="14">
        <v>4193.87</v>
      </c>
      <c r="AG26" s="14">
        <v>1201.53</v>
      </c>
      <c r="AH26" s="14">
        <v>2044.69</v>
      </c>
      <c r="AI26" s="14">
        <v>442.56</v>
      </c>
      <c r="AJ26" s="14">
        <v>43.98</v>
      </c>
      <c r="AK26" s="14">
        <v>461.11</v>
      </c>
      <c r="AL26" s="14">
        <v>4641.72</v>
      </c>
      <c r="AM26" s="14">
        <v>4887.04</v>
      </c>
      <c r="AN26" s="14">
        <v>6480</v>
      </c>
      <c r="AO26" s="14">
        <v>6480</v>
      </c>
      <c r="AP26" s="14">
        <v>7203</v>
      </c>
      <c r="AQ26" s="14" t="s">
        <v>104</v>
      </c>
      <c r="AR26" s="14">
        <v>0</v>
      </c>
      <c r="AS26" s="14">
        <v>0</v>
      </c>
      <c r="AT26" s="14">
        <v>0</v>
      </c>
      <c r="AU26" s="14">
        <v>0</v>
      </c>
      <c r="AV26" s="14">
        <v>0</v>
      </c>
      <c r="AW26" s="14">
        <v>0</v>
      </c>
      <c r="AX26" s="14">
        <v>0</v>
      </c>
      <c r="AY26" s="14" t="s">
        <v>107</v>
      </c>
      <c r="AZ26" s="14" t="s">
        <v>107</v>
      </c>
      <c r="BA26" s="14" t="s">
        <v>107</v>
      </c>
      <c r="BB26" s="14">
        <v>0</v>
      </c>
      <c r="BC26" s="14">
        <v>0</v>
      </c>
      <c r="BD26" s="14">
        <v>0</v>
      </c>
      <c r="BE26" s="14">
        <v>0</v>
      </c>
      <c r="BF26" s="14">
        <v>0</v>
      </c>
      <c r="BG26" s="14">
        <v>0</v>
      </c>
      <c r="BH26" s="14">
        <v>0</v>
      </c>
      <c r="BI26" s="14">
        <v>0</v>
      </c>
      <c r="BJ26" s="14">
        <v>0</v>
      </c>
      <c r="BK26" s="14">
        <v>0</v>
      </c>
      <c r="BL26" s="14">
        <v>0</v>
      </c>
      <c r="BM26" s="14">
        <v>0</v>
      </c>
      <c r="BN26" s="14">
        <v>0</v>
      </c>
      <c r="BO26" s="14">
        <v>0</v>
      </c>
      <c r="BP26" s="14">
        <v>0</v>
      </c>
      <c r="BQ26" s="14">
        <v>0</v>
      </c>
      <c r="BR26" s="14">
        <v>0</v>
      </c>
      <c r="BS26" s="14">
        <v>0</v>
      </c>
      <c r="BT26" s="14">
        <v>0</v>
      </c>
      <c r="BU26" s="14">
        <v>0</v>
      </c>
      <c r="BV26" s="14">
        <v>0</v>
      </c>
      <c r="BW26" s="14">
        <v>0</v>
      </c>
      <c r="BX26" s="14">
        <v>0</v>
      </c>
      <c r="BY26" s="14">
        <v>0</v>
      </c>
      <c r="BZ26" s="14">
        <v>0</v>
      </c>
      <c r="CA26" s="14">
        <v>0</v>
      </c>
      <c r="CB26" s="14">
        <v>0</v>
      </c>
      <c r="CC26" s="14">
        <v>0</v>
      </c>
      <c r="CD26" s="14">
        <v>0</v>
      </c>
      <c r="CE26" s="14">
        <v>0</v>
      </c>
      <c r="CF26" s="14">
        <v>0</v>
      </c>
      <c r="CG26" s="14">
        <v>8541</v>
      </c>
      <c r="CH26" s="14">
        <v>40</v>
      </c>
      <c r="CI26" s="14">
        <v>0</v>
      </c>
      <c r="CJ26" s="14">
        <v>40</v>
      </c>
      <c r="CK26" s="14">
        <v>0</v>
      </c>
      <c r="CL26" s="14">
        <v>32.71</v>
      </c>
      <c r="CM26" s="14">
        <v>151.38999999999999</v>
      </c>
      <c r="CN26" s="14">
        <v>0</v>
      </c>
      <c r="CO26" s="14">
        <v>0</v>
      </c>
      <c r="CP26" s="14">
        <v>0</v>
      </c>
      <c r="CQ26" s="14">
        <v>0</v>
      </c>
      <c r="CR26" s="14" t="s">
        <v>108</v>
      </c>
      <c r="CS26" s="14">
        <v>220</v>
      </c>
      <c r="CT26" s="14">
        <v>380</v>
      </c>
      <c r="CU26" s="14">
        <v>201</v>
      </c>
      <c r="CV26" s="14">
        <v>348</v>
      </c>
      <c r="CW26" s="14">
        <v>231</v>
      </c>
      <c r="CX26" s="14">
        <v>399</v>
      </c>
    </row>
    <row r="27" spans="1:102" x14ac:dyDescent="0.25">
      <c r="A27" s="14">
        <v>471552</v>
      </c>
      <c r="B27" s="14">
        <v>21</v>
      </c>
      <c r="C27" s="14" t="s">
        <v>105</v>
      </c>
      <c r="D27" s="14" t="s">
        <v>100</v>
      </c>
      <c r="E27" s="14">
        <v>5302790001</v>
      </c>
      <c r="F27" s="14" t="s">
        <v>112</v>
      </c>
      <c r="G27" s="14" t="s">
        <v>102</v>
      </c>
      <c r="H27" s="14" t="s">
        <v>103</v>
      </c>
      <c r="I27" s="14">
        <v>70362030</v>
      </c>
      <c r="J27" s="14">
        <v>0</v>
      </c>
      <c r="K27" s="14">
        <v>525960</v>
      </c>
      <c r="L27" s="14">
        <v>1</v>
      </c>
      <c r="M27" s="14">
        <v>201702</v>
      </c>
      <c r="N27" s="14">
        <v>20170104</v>
      </c>
      <c r="O27" s="14">
        <v>3108</v>
      </c>
      <c r="P27" s="14">
        <v>20170203</v>
      </c>
      <c r="Q27" s="14">
        <v>3673</v>
      </c>
      <c r="R27" s="14">
        <v>30</v>
      </c>
      <c r="S27" s="14">
        <v>20170302</v>
      </c>
      <c r="T27" s="14">
        <v>20170318</v>
      </c>
      <c r="U27" s="14">
        <v>274.25</v>
      </c>
      <c r="V27" s="14">
        <v>91.41</v>
      </c>
      <c r="W27" s="14">
        <v>25</v>
      </c>
      <c r="X27" s="14">
        <v>40.19</v>
      </c>
      <c r="Y27" s="14">
        <v>10.96</v>
      </c>
      <c r="Z27" s="14">
        <v>4.38</v>
      </c>
      <c r="AA27" s="14">
        <v>3.65</v>
      </c>
      <c r="AB27" s="14">
        <v>2.37</v>
      </c>
      <c r="AC27" s="14">
        <v>0</v>
      </c>
      <c r="AD27" s="14">
        <v>0</v>
      </c>
      <c r="AE27" s="14">
        <v>0</v>
      </c>
      <c r="AF27" s="14">
        <v>365.66</v>
      </c>
      <c r="AG27" s="14">
        <v>104.74</v>
      </c>
      <c r="AH27" s="14">
        <v>178.3</v>
      </c>
      <c r="AI27" s="14">
        <v>38.590000000000003</v>
      </c>
      <c r="AJ27" s="14">
        <v>3.83</v>
      </c>
      <c r="AK27" s="14">
        <v>40.200000000000003</v>
      </c>
      <c r="AL27" s="14">
        <v>384.49</v>
      </c>
      <c r="AM27" s="14">
        <v>405.85</v>
      </c>
      <c r="AN27" s="14">
        <v>565</v>
      </c>
      <c r="AO27" s="14">
        <v>565</v>
      </c>
      <c r="AP27" s="14">
        <v>503</v>
      </c>
      <c r="AQ27" s="14" t="s">
        <v>104</v>
      </c>
      <c r="AR27" s="14">
        <v>0</v>
      </c>
      <c r="AS27" s="14">
        <v>0</v>
      </c>
      <c r="AT27" s="14">
        <v>0</v>
      </c>
      <c r="AU27" s="14">
        <v>0</v>
      </c>
      <c r="AV27" s="14">
        <v>0</v>
      </c>
      <c r="AW27" s="14">
        <v>0</v>
      </c>
      <c r="AX27" s="14">
        <v>0</v>
      </c>
      <c r="AY27" s="14" t="s">
        <v>107</v>
      </c>
      <c r="AZ27" s="14" t="s">
        <v>107</v>
      </c>
      <c r="BA27" s="14" t="s">
        <v>107</v>
      </c>
      <c r="BB27" s="14">
        <v>0</v>
      </c>
      <c r="BC27" s="14">
        <v>0</v>
      </c>
      <c r="BD27" s="14">
        <v>0</v>
      </c>
      <c r="BE27" s="14">
        <v>0</v>
      </c>
      <c r="BF27" s="14">
        <v>0</v>
      </c>
      <c r="BG27" s="14">
        <v>0</v>
      </c>
      <c r="BH27" s="14">
        <v>0</v>
      </c>
      <c r="BI27" s="14">
        <v>0</v>
      </c>
      <c r="BJ27" s="14">
        <v>0</v>
      </c>
      <c r="BK27" s="14">
        <v>0</v>
      </c>
      <c r="BL27" s="14">
        <v>0</v>
      </c>
      <c r="BM27" s="14">
        <v>0</v>
      </c>
      <c r="BN27" s="14">
        <v>0</v>
      </c>
      <c r="BO27" s="14">
        <v>0</v>
      </c>
      <c r="BP27" s="14">
        <v>0</v>
      </c>
      <c r="BQ27" s="14">
        <v>0</v>
      </c>
      <c r="BR27" s="14">
        <v>0</v>
      </c>
      <c r="BS27" s="14">
        <v>0</v>
      </c>
      <c r="BT27" s="14">
        <v>0</v>
      </c>
      <c r="BU27" s="14">
        <v>0</v>
      </c>
      <c r="BV27" s="14">
        <v>0</v>
      </c>
      <c r="BW27" s="14">
        <v>0</v>
      </c>
      <c r="BX27" s="14">
        <v>0</v>
      </c>
      <c r="BY27" s="14">
        <v>0</v>
      </c>
      <c r="BZ27" s="14">
        <v>0</v>
      </c>
      <c r="CA27" s="14">
        <v>0</v>
      </c>
      <c r="CB27" s="14">
        <v>0</v>
      </c>
      <c r="CC27" s="14">
        <v>0</v>
      </c>
      <c r="CD27" s="14">
        <v>0</v>
      </c>
      <c r="CE27" s="14">
        <v>0</v>
      </c>
      <c r="CF27" s="14">
        <v>0</v>
      </c>
      <c r="CG27" s="14">
        <v>8565</v>
      </c>
      <c r="CH27" s="14">
        <v>1</v>
      </c>
      <c r="CI27" s="14">
        <v>0</v>
      </c>
      <c r="CJ27" s="14">
        <v>0</v>
      </c>
      <c r="CK27" s="14">
        <v>0</v>
      </c>
      <c r="CL27" s="14">
        <v>2.85</v>
      </c>
      <c r="CM27" s="14">
        <v>13.2</v>
      </c>
      <c r="CN27" s="14">
        <v>0</v>
      </c>
      <c r="CO27" s="14">
        <v>0</v>
      </c>
      <c r="CP27" s="14">
        <v>0</v>
      </c>
      <c r="CQ27" s="14">
        <v>0</v>
      </c>
      <c r="CR27" s="14" t="s">
        <v>108</v>
      </c>
      <c r="CS27" s="14">
        <v>220</v>
      </c>
      <c r="CT27" s="14" t="s">
        <v>109</v>
      </c>
      <c r="CU27" s="14">
        <v>201</v>
      </c>
      <c r="CV27" s="14" t="s">
        <v>109</v>
      </c>
      <c r="CW27" s="14">
        <v>231</v>
      </c>
      <c r="CX27" s="14" t="s">
        <v>109</v>
      </c>
    </row>
    <row r="28" spans="1:102" x14ac:dyDescent="0.25">
      <c r="A28" s="14">
        <v>471553</v>
      </c>
      <c r="B28" s="14">
        <v>23</v>
      </c>
      <c r="C28" s="14" t="s">
        <v>110</v>
      </c>
      <c r="D28" s="14" t="s">
        <v>100</v>
      </c>
      <c r="E28" s="14">
        <v>5302790001</v>
      </c>
      <c r="F28" s="14" t="s">
        <v>113</v>
      </c>
      <c r="G28" s="14" t="s">
        <v>102</v>
      </c>
      <c r="H28" s="14" t="s">
        <v>103</v>
      </c>
      <c r="I28" s="14">
        <v>70362030</v>
      </c>
      <c r="J28" s="14">
        <v>0</v>
      </c>
      <c r="K28" s="14">
        <v>1230287</v>
      </c>
      <c r="L28" s="14">
        <v>40</v>
      </c>
      <c r="M28" s="14">
        <v>201702</v>
      </c>
      <c r="N28" s="14">
        <v>20170104</v>
      </c>
      <c r="O28" s="14">
        <v>15671</v>
      </c>
      <c r="P28" s="14">
        <v>20170203</v>
      </c>
      <c r="Q28" s="14">
        <v>15869</v>
      </c>
      <c r="R28" s="14">
        <v>30</v>
      </c>
      <c r="S28" s="14">
        <v>20170302</v>
      </c>
      <c r="T28" s="14">
        <v>20170318</v>
      </c>
      <c r="U28" s="14">
        <v>3844.38</v>
      </c>
      <c r="V28" s="14">
        <v>1281.46</v>
      </c>
      <c r="W28" s="14">
        <v>25</v>
      </c>
      <c r="X28" s="14">
        <v>693.17</v>
      </c>
      <c r="Y28" s="14">
        <v>153.77000000000001</v>
      </c>
      <c r="Z28" s="14">
        <v>61.51</v>
      </c>
      <c r="AA28" s="14">
        <v>51.25</v>
      </c>
      <c r="AB28" s="14">
        <v>33.31</v>
      </c>
      <c r="AC28" s="14">
        <v>0</v>
      </c>
      <c r="AD28" s="14">
        <v>0</v>
      </c>
      <c r="AE28" s="14">
        <v>0</v>
      </c>
      <c r="AF28" s="14">
        <v>5125.84</v>
      </c>
      <c r="AG28" s="14">
        <v>1468.54</v>
      </c>
      <c r="AH28" s="14">
        <v>2499.0500000000002</v>
      </c>
      <c r="AI28" s="14">
        <v>540.91</v>
      </c>
      <c r="AJ28" s="14">
        <v>53.76</v>
      </c>
      <c r="AK28" s="14">
        <v>563.58000000000004</v>
      </c>
      <c r="AL28" s="14">
        <v>5519.17</v>
      </c>
      <c r="AM28" s="14">
        <v>5819.01</v>
      </c>
      <c r="AN28" s="14">
        <v>7920</v>
      </c>
      <c r="AO28" s="14">
        <v>7920</v>
      </c>
      <c r="AP28" s="14">
        <v>8076</v>
      </c>
      <c r="AQ28" s="14" t="s">
        <v>104</v>
      </c>
      <c r="AR28" s="14">
        <v>0</v>
      </c>
      <c r="AS28" s="14">
        <v>0</v>
      </c>
      <c r="AT28" s="14">
        <v>0</v>
      </c>
      <c r="AU28" s="14">
        <v>0</v>
      </c>
      <c r="AV28" s="14">
        <v>0</v>
      </c>
      <c r="AW28" s="14">
        <v>0</v>
      </c>
      <c r="AX28" s="14">
        <v>0</v>
      </c>
      <c r="AY28" s="14" t="s">
        <v>107</v>
      </c>
      <c r="AZ28" s="14" t="s">
        <v>107</v>
      </c>
      <c r="BA28" s="14" t="s">
        <v>107</v>
      </c>
      <c r="BB28" s="14">
        <v>0</v>
      </c>
      <c r="BC28" s="14">
        <v>0</v>
      </c>
      <c r="BD28" s="14">
        <v>0</v>
      </c>
      <c r="BE28" s="14">
        <v>0</v>
      </c>
      <c r="BF28" s="14">
        <v>0</v>
      </c>
      <c r="BG28" s="14">
        <v>0</v>
      </c>
      <c r="BH28" s="14">
        <v>0</v>
      </c>
      <c r="BI28" s="14">
        <v>0</v>
      </c>
      <c r="BJ28" s="14">
        <v>0</v>
      </c>
      <c r="BK28" s="14">
        <v>0</v>
      </c>
      <c r="BL28" s="14">
        <v>0</v>
      </c>
      <c r="BM28" s="14">
        <v>0</v>
      </c>
      <c r="BN28" s="14">
        <v>0</v>
      </c>
      <c r="BO28" s="14">
        <v>0</v>
      </c>
      <c r="BP28" s="14">
        <v>0</v>
      </c>
      <c r="BQ28" s="14">
        <v>0</v>
      </c>
      <c r="BR28" s="14">
        <v>0</v>
      </c>
      <c r="BS28" s="14">
        <v>0</v>
      </c>
      <c r="BT28" s="14">
        <v>0</v>
      </c>
      <c r="BU28" s="14">
        <v>0</v>
      </c>
      <c r="BV28" s="14">
        <v>0</v>
      </c>
      <c r="BW28" s="14">
        <v>0</v>
      </c>
      <c r="BX28" s="14">
        <v>0</v>
      </c>
      <c r="BY28" s="14">
        <v>0</v>
      </c>
      <c r="BZ28" s="14">
        <v>0</v>
      </c>
      <c r="CA28" s="14">
        <v>0</v>
      </c>
      <c r="CB28" s="14">
        <v>0</v>
      </c>
      <c r="CC28" s="14">
        <v>0</v>
      </c>
      <c r="CD28" s="14">
        <v>0</v>
      </c>
      <c r="CE28" s="14">
        <v>0</v>
      </c>
      <c r="CF28" s="14">
        <v>0</v>
      </c>
      <c r="CG28" s="14">
        <v>8567</v>
      </c>
      <c r="CH28" s="14">
        <v>40</v>
      </c>
      <c r="CI28" s="14">
        <v>0</v>
      </c>
      <c r="CJ28" s="14">
        <v>40</v>
      </c>
      <c r="CK28" s="14">
        <v>0</v>
      </c>
      <c r="CL28" s="14">
        <v>39.979999999999997</v>
      </c>
      <c r="CM28" s="14">
        <v>185.04</v>
      </c>
      <c r="CN28" s="14">
        <v>0</v>
      </c>
      <c r="CO28" s="14">
        <v>0</v>
      </c>
      <c r="CP28" s="14">
        <v>0</v>
      </c>
      <c r="CQ28" s="14">
        <v>0</v>
      </c>
      <c r="CR28" s="14" t="s">
        <v>108</v>
      </c>
      <c r="CS28" s="14">
        <v>220</v>
      </c>
      <c r="CT28" s="14">
        <v>380</v>
      </c>
      <c r="CU28" s="14">
        <v>201</v>
      </c>
      <c r="CV28" s="14">
        <v>348</v>
      </c>
      <c r="CW28" s="14">
        <v>231</v>
      </c>
      <c r="CX28" s="14">
        <v>399</v>
      </c>
    </row>
    <row r="29" spans="1:102" x14ac:dyDescent="0.25">
      <c r="A29" s="14">
        <v>471554</v>
      </c>
      <c r="B29" s="14">
        <v>21</v>
      </c>
      <c r="C29" s="14" t="s">
        <v>105</v>
      </c>
      <c r="D29" s="14" t="s">
        <v>100</v>
      </c>
      <c r="E29" s="14">
        <v>5302790001</v>
      </c>
      <c r="F29" s="14" t="s">
        <v>114</v>
      </c>
      <c r="G29" s="14" t="s">
        <v>102</v>
      </c>
      <c r="H29" s="14" t="s">
        <v>103</v>
      </c>
      <c r="I29" s="14">
        <v>70362040</v>
      </c>
      <c r="J29" s="14">
        <v>0</v>
      </c>
      <c r="K29" s="14">
        <v>77130</v>
      </c>
      <c r="L29" s="14">
        <v>1</v>
      </c>
      <c r="M29" s="14">
        <v>201702</v>
      </c>
      <c r="N29" s="14">
        <v>20170104</v>
      </c>
      <c r="O29" s="14">
        <v>4312</v>
      </c>
      <c r="P29" s="14">
        <v>20170203</v>
      </c>
      <c r="Q29" s="14">
        <v>5059</v>
      </c>
      <c r="R29" s="14">
        <v>30</v>
      </c>
      <c r="S29" s="14">
        <v>20170302</v>
      </c>
      <c r="T29" s="14">
        <v>20170318</v>
      </c>
      <c r="U29" s="14">
        <v>362.6</v>
      </c>
      <c r="V29" s="14">
        <v>120.86</v>
      </c>
      <c r="W29" s="14">
        <v>25</v>
      </c>
      <c r="X29" s="14">
        <v>57.23</v>
      </c>
      <c r="Y29" s="14">
        <v>14.5</v>
      </c>
      <c r="Z29" s="14">
        <v>5.8</v>
      </c>
      <c r="AA29" s="14">
        <v>4.83</v>
      </c>
      <c r="AB29" s="14">
        <v>3.14</v>
      </c>
      <c r="AC29" s="14">
        <v>0</v>
      </c>
      <c r="AD29" s="14">
        <v>0</v>
      </c>
      <c r="AE29" s="14">
        <v>0</v>
      </c>
      <c r="AF29" s="14">
        <v>483.46</v>
      </c>
      <c r="AG29" s="14">
        <v>138.5</v>
      </c>
      <c r="AH29" s="14">
        <v>235.73</v>
      </c>
      <c r="AI29" s="14">
        <v>51.01</v>
      </c>
      <c r="AJ29" s="14">
        <v>5.07</v>
      </c>
      <c r="AK29" s="14">
        <v>53.15</v>
      </c>
      <c r="AL29" s="14">
        <v>512.41999999999996</v>
      </c>
      <c r="AM29" s="14">
        <v>540.69000000000005</v>
      </c>
      <c r="AN29" s="14">
        <v>747</v>
      </c>
      <c r="AO29" s="14">
        <v>747</v>
      </c>
      <c r="AP29" s="14">
        <v>716</v>
      </c>
      <c r="AQ29" s="14" t="s">
        <v>104</v>
      </c>
      <c r="AR29" s="14">
        <v>0</v>
      </c>
      <c r="AS29" s="14">
        <v>0</v>
      </c>
      <c r="AT29" s="14">
        <v>0</v>
      </c>
      <c r="AU29" s="14">
        <v>0</v>
      </c>
      <c r="AV29" s="14">
        <v>0</v>
      </c>
      <c r="AW29" s="14">
        <v>0</v>
      </c>
      <c r="AX29" s="14">
        <v>0</v>
      </c>
      <c r="AY29" s="14" t="s">
        <v>107</v>
      </c>
      <c r="AZ29" s="14" t="s">
        <v>107</v>
      </c>
      <c r="BA29" s="14" t="s">
        <v>107</v>
      </c>
      <c r="BB29" s="14">
        <v>0</v>
      </c>
      <c r="BC29" s="14">
        <v>0</v>
      </c>
      <c r="BD29" s="14">
        <v>0</v>
      </c>
      <c r="BE29" s="14">
        <v>0</v>
      </c>
      <c r="BF29" s="14">
        <v>0</v>
      </c>
      <c r="BG29" s="14">
        <v>0</v>
      </c>
      <c r="BH29" s="14">
        <v>0</v>
      </c>
      <c r="BI29" s="14">
        <v>0</v>
      </c>
      <c r="BJ29" s="14">
        <v>0</v>
      </c>
      <c r="BK29" s="14">
        <v>0</v>
      </c>
      <c r="BL29" s="14">
        <v>0</v>
      </c>
      <c r="BM29" s="14">
        <v>0</v>
      </c>
      <c r="BN29" s="14">
        <v>0</v>
      </c>
      <c r="BO29" s="14">
        <v>0</v>
      </c>
      <c r="BP29" s="14">
        <v>0</v>
      </c>
      <c r="BQ29" s="14">
        <v>0</v>
      </c>
      <c r="BR29" s="14">
        <v>0</v>
      </c>
      <c r="BS29" s="14">
        <v>0</v>
      </c>
      <c r="BT29" s="14">
        <v>0</v>
      </c>
      <c r="BU29" s="14">
        <v>0</v>
      </c>
      <c r="BV29" s="14">
        <v>0</v>
      </c>
      <c r="BW29" s="14">
        <v>0</v>
      </c>
      <c r="BX29" s="14">
        <v>0</v>
      </c>
      <c r="BY29" s="14">
        <v>0</v>
      </c>
      <c r="BZ29" s="14">
        <v>0</v>
      </c>
      <c r="CA29" s="14">
        <v>0</v>
      </c>
      <c r="CB29" s="14">
        <v>0</v>
      </c>
      <c r="CC29" s="14">
        <v>0</v>
      </c>
      <c r="CD29" s="14">
        <v>0</v>
      </c>
      <c r="CE29" s="14">
        <v>0</v>
      </c>
      <c r="CF29" s="14">
        <v>0</v>
      </c>
      <c r="CG29" s="14">
        <v>8595</v>
      </c>
      <c r="CH29" s="14">
        <v>1</v>
      </c>
      <c r="CI29" s="14">
        <v>0</v>
      </c>
      <c r="CJ29" s="14">
        <v>0</v>
      </c>
      <c r="CK29" s="14">
        <v>0</v>
      </c>
      <c r="CL29" s="14">
        <v>3.77</v>
      </c>
      <c r="CM29" s="14">
        <v>17.45</v>
      </c>
      <c r="CN29" s="14">
        <v>0</v>
      </c>
      <c r="CO29" s="14">
        <v>0</v>
      </c>
      <c r="CP29" s="14">
        <v>0</v>
      </c>
      <c r="CQ29" s="14">
        <v>0</v>
      </c>
      <c r="CR29" s="14" t="s">
        <v>108</v>
      </c>
      <c r="CS29" s="14">
        <v>220</v>
      </c>
      <c r="CT29" s="14" t="s">
        <v>109</v>
      </c>
      <c r="CU29" s="14">
        <v>201</v>
      </c>
      <c r="CV29" s="14" t="s">
        <v>109</v>
      </c>
      <c r="CW29" s="14">
        <v>231</v>
      </c>
      <c r="CX29" s="14" t="s">
        <v>109</v>
      </c>
    </row>
    <row r="30" spans="1:102" x14ac:dyDescent="0.25">
      <c r="A30" s="14">
        <v>471555</v>
      </c>
      <c r="B30" s="14">
        <v>23</v>
      </c>
      <c r="C30" s="14" t="s">
        <v>110</v>
      </c>
      <c r="D30" s="14" t="s">
        <v>100</v>
      </c>
      <c r="E30" s="14">
        <v>5302790001</v>
      </c>
      <c r="F30" s="14" t="s">
        <v>115</v>
      </c>
      <c r="G30" s="14" t="s">
        <v>102</v>
      </c>
      <c r="H30" s="14" t="s">
        <v>103</v>
      </c>
      <c r="I30" s="14">
        <v>70362040</v>
      </c>
      <c r="J30" s="14">
        <v>0</v>
      </c>
      <c r="K30" s="14">
        <v>1230258</v>
      </c>
      <c r="L30" s="14">
        <v>60</v>
      </c>
      <c r="M30" s="14">
        <v>201702</v>
      </c>
      <c r="N30" s="14">
        <v>20170104</v>
      </c>
      <c r="O30" s="14">
        <v>9215</v>
      </c>
      <c r="P30" s="14">
        <v>20170203</v>
      </c>
      <c r="Q30" s="14">
        <v>9312</v>
      </c>
      <c r="R30" s="14">
        <v>30</v>
      </c>
      <c r="S30" s="14">
        <v>20170302</v>
      </c>
      <c r="T30" s="14">
        <v>20170318</v>
      </c>
      <c r="U30" s="14">
        <v>2825.04</v>
      </c>
      <c r="V30" s="14">
        <v>941.67</v>
      </c>
      <c r="W30" s="14">
        <v>25</v>
      </c>
      <c r="X30" s="14">
        <v>589.80999999999995</v>
      </c>
      <c r="Y30" s="14">
        <v>113</v>
      </c>
      <c r="Z30" s="14">
        <v>45.2</v>
      </c>
      <c r="AA30" s="14">
        <v>37.659999999999997</v>
      </c>
      <c r="AB30" s="14">
        <v>24.48</v>
      </c>
      <c r="AC30" s="14">
        <v>0</v>
      </c>
      <c r="AD30" s="14">
        <v>0</v>
      </c>
      <c r="AE30" s="14">
        <v>0</v>
      </c>
      <c r="AF30" s="14">
        <v>3766.71</v>
      </c>
      <c r="AG30" s="14">
        <v>1079.1500000000001</v>
      </c>
      <c r="AH30" s="14">
        <v>1836.42</v>
      </c>
      <c r="AI30" s="14">
        <v>397.49</v>
      </c>
      <c r="AJ30" s="14">
        <v>39.5</v>
      </c>
      <c r="AK30" s="14">
        <v>414.15</v>
      </c>
      <c r="AL30" s="14">
        <v>4136.18</v>
      </c>
      <c r="AM30" s="14">
        <v>4356.5200000000004</v>
      </c>
      <c r="AN30" s="14">
        <v>5820</v>
      </c>
      <c r="AO30" s="14">
        <v>5820</v>
      </c>
      <c r="AP30" s="14">
        <v>6670</v>
      </c>
      <c r="AQ30" s="14" t="s">
        <v>104</v>
      </c>
      <c r="AR30" s="14">
        <v>0</v>
      </c>
      <c r="AS30" s="14">
        <v>0</v>
      </c>
      <c r="AT30" s="14">
        <v>0</v>
      </c>
      <c r="AU30" s="14">
        <v>0</v>
      </c>
      <c r="AV30" s="14">
        <v>0</v>
      </c>
      <c r="AW30" s="14">
        <v>0</v>
      </c>
      <c r="AX30" s="14">
        <v>0</v>
      </c>
      <c r="AY30" s="14" t="s">
        <v>107</v>
      </c>
      <c r="AZ30" s="14" t="s">
        <v>107</v>
      </c>
      <c r="BA30" s="14" t="s">
        <v>107</v>
      </c>
      <c r="BB30" s="14">
        <v>0</v>
      </c>
      <c r="BC30" s="14">
        <v>0</v>
      </c>
      <c r="BD30" s="14">
        <v>0</v>
      </c>
      <c r="BE30" s="14">
        <v>0</v>
      </c>
      <c r="BF30" s="14">
        <v>0</v>
      </c>
      <c r="BG30" s="14">
        <v>0</v>
      </c>
      <c r="BH30" s="14">
        <v>0</v>
      </c>
      <c r="BI30" s="14">
        <v>0</v>
      </c>
      <c r="BJ30" s="14">
        <v>0</v>
      </c>
      <c r="BK30" s="14">
        <v>0</v>
      </c>
      <c r="BL30" s="14">
        <v>0</v>
      </c>
      <c r="BM30" s="14">
        <v>0</v>
      </c>
      <c r="BN30" s="14">
        <v>0</v>
      </c>
      <c r="BO30" s="14">
        <v>0</v>
      </c>
      <c r="BP30" s="14">
        <v>0</v>
      </c>
      <c r="BQ30" s="14">
        <v>0</v>
      </c>
      <c r="BR30" s="14">
        <v>0</v>
      </c>
      <c r="BS30" s="14">
        <v>0</v>
      </c>
      <c r="BT30" s="14">
        <v>0</v>
      </c>
      <c r="BU30" s="14">
        <v>0</v>
      </c>
      <c r="BV30" s="14">
        <v>0</v>
      </c>
      <c r="BW30" s="14">
        <v>0</v>
      </c>
      <c r="BX30" s="14">
        <v>0</v>
      </c>
      <c r="BY30" s="14">
        <v>0</v>
      </c>
      <c r="BZ30" s="14">
        <v>0</v>
      </c>
      <c r="CA30" s="14">
        <v>0</v>
      </c>
      <c r="CB30" s="14">
        <v>0</v>
      </c>
      <c r="CC30" s="14">
        <v>0</v>
      </c>
      <c r="CD30" s="14">
        <v>0</v>
      </c>
      <c r="CE30" s="14">
        <v>0</v>
      </c>
      <c r="CF30" s="14">
        <v>0</v>
      </c>
      <c r="CG30" s="14">
        <v>8596</v>
      </c>
      <c r="CH30" s="14">
        <v>60</v>
      </c>
      <c r="CI30" s="14">
        <v>0</v>
      </c>
      <c r="CJ30" s="14">
        <v>60</v>
      </c>
      <c r="CK30" s="14">
        <v>0</v>
      </c>
      <c r="CL30" s="14">
        <v>29.38</v>
      </c>
      <c r="CM30" s="14">
        <v>135.97</v>
      </c>
      <c r="CN30" s="14">
        <v>0</v>
      </c>
      <c r="CO30" s="14">
        <v>0</v>
      </c>
      <c r="CP30" s="14">
        <v>0</v>
      </c>
      <c r="CQ30" s="14">
        <v>0</v>
      </c>
      <c r="CR30" s="14" t="s">
        <v>108</v>
      </c>
      <c r="CS30" s="14">
        <v>220</v>
      </c>
      <c r="CT30" s="14">
        <v>380</v>
      </c>
      <c r="CU30" s="14">
        <v>201</v>
      </c>
      <c r="CV30" s="14">
        <v>348</v>
      </c>
      <c r="CW30" s="14">
        <v>231</v>
      </c>
      <c r="CX30" s="14">
        <v>399</v>
      </c>
    </row>
    <row r="31" spans="1:102" x14ac:dyDescent="0.25">
      <c r="A31" s="14">
        <v>472913</v>
      </c>
      <c r="B31" s="14">
        <v>23</v>
      </c>
      <c r="C31" s="14" t="s">
        <v>110</v>
      </c>
      <c r="D31" s="14" t="s">
        <v>100</v>
      </c>
      <c r="E31" s="14">
        <v>5302790001</v>
      </c>
      <c r="F31" s="14" t="s">
        <v>116</v>
      </c>
      <c r="G31" s="14" t="s">
        <v>102</v>
      </c>
      <c r="H31" s="14" t="s">
        <v>103</v>
      </c>
      <c r="I31" s="14">
        <v>71630315</v>
      </c>
      <c r="J31" s="14">
        <v>0</v>
      </c>
      <c r="K31" s="14">
        <v>147550</v>
      </c>
      <c r="L31" s="14">
        <v>10</v>
      </c>
      <c r="M31" s="14">
        <v>201702</v>
      </c>
      <c r="N31" s="14">
        <v>20170120</v>
      </c>
      <c r="O31" s="14">
        <v>3365</v>
      </c>
      <c r="P31" s="14">
        <v>20170218</v>
      </c>
      <c r="Q31" s="14">
        <v>4036</v>
      </c>
      <c r="R31" s="14">
        <v>29</v>
      </c>
      <c r="S31" s="14">
        <v>20170302</v>
      </c>
      <c r="T31" s="14">
        <v>20170318</v>
      </c>
      <c r="U31" s="14">
        <v>3257.05</v>
      </c>
      <c r="V31" s="14">
        <v>1085.68</v>
      </c>
      <c r="W31" s="14">
        <v>25</v>
      </c>
      <c r="X31" s="14">
        <v>693.17</v>
      </c>
      <c r="Y31" s="14">
        <v>130.28</v>
      </c>
      <c r="Z31" s="14">
        <v>52.11</v>
      </c>
      <c r="AA31" s="14">
        <v>43.42</v>
      </c>
      <c r="AB31" s="14">
        <v>28.22</v>
      </c>
      <c r="AC31" s="14">
        <v>0</v>
      </c>
      <c r="AD31" s="14">
        <v>0</v>
      </c>
      <c r="AE31" s="14">
        <v>178.66</v>
      </c>
      <c r="AF31" s="14">
        <v>4342.7299999999996</v>
      </c>
      <c r="AG31" s="14">
        <v>1244.18</v>
      </c>
      <c r="AH31" s="14">
        <v>2117.2600000000002</v>
      </c>
      <c r="AI31" s="14">
        <v>458.27</v>
      </c>
      <c r="AJ31" s="14">
        <v>45.54</v>
      </c>
      <c r="AK31" s="14">
        <v>477.48</v>
      </c>
      <c r="AL31" s="14">
        <v>4603.21</v>
      </c>
      <c r="AM31" s="14">
        <v>4857.24</v>
      </c>
      <c r="AN31" s="14">
        <v>6710</v>
      </c>
      <c r="AO31" s="14">
        <v>6710</v>
      </c>
      <c r="AP31" s="14">
        <v>9058</v>
      </c>
      <c r="AQ31" s="14" t="s">
        <v>104</v>
      </c>
      <c r="AR31" s="14">
        <v>0</v>
      </c>
      <c r="AS31" s="14">
        <v>0</v>
      </c>
      <c r="AT31" s="14">
        <v>0</v>
      </c>
      <c r="AU31" s="14">
        <v>0</v>
      </c>
      <c r="AV31" s="14">
        <v>0</v>
      </c>
      <c r="AW31" s="14">
        <v>0</v>
      </c>
      <c r="AX31" s="14">
        <v>0</v>
      </c>
      <c r="AY31" s="14" t="s">
        <v>107</v>
      </c>
      <c r="AZ31" s="14" t="s">
        <v>107</v>
      </c>
      <c r="BA31" s="14" t="s">
        <v>107</v>
      </c>
      <c r="BB31" s="14">
        <v>0</v>
      </c>
      <c r="BC31" s="14">
        <v>0</v>
      </c>
      <c r="BD31" s="14">
        <v>0</v>
      </c>
      <c r="BE31" s="14">
        <v>0</v>
      </c>
      <c r="BF31" s="14">
        <v>0</v>
      </c>
      <c r="BG31" s="14">
        <v>0</v>
      </c>
      <c r="BH31" s="14">
        <v>0</v>
      </c>
      <c r="BI31" s="14">
        <v>0</v>
      </c>
      <c r="BJ31" s="14">
        <v>0</v>
      </c>
      <c r="BK31" s="14">
        <v>0</v>
      </c>
      <c r="BL31" s="14">
        <v>0</v>
      </c>
      <c r="BM31" s="14">
        <v>0</v>
      </c>
      <c r="BN31" s="14">
        <v>0</v>
      </c>
      <c r="BO31" s="14">
        <v>0</v>
      </c>
      <c r="BP31" s="14">
        <v>0</v>
      </c>
      <c r="BQ31" s="14">
        <v>0</v>
      </c>
      <c r="BR31" s="14">
        <v>0</v>
      </c>
      <c r="BS31" s="14">
        <v>0</v>
      </c>
      <c r="BT31" s="14">
        <v>0</v>
      </c>
      <c r="BU31" s="14">
        <v>0</v>
      </c>
      <c r="BV31" s="14">
        <v>0</v>
      </c>
      <c r="BW31" s="14">
        <v>0</v>
      </c>
      <c r="BX31" s="14">
        <v>0</v>
      </c>
      <c r="BY31" s="14">
        <v>0</v>
      </c>
      <c r="BZ31" s="14">
        <v>0</v>
      </c>
      <c r="CA31" s="14">
        <v>0</v>
      </c>
      <c r="CB31" s="14">
        <v>0</v>
      </c>
      <c r="CC31" s="14">
        <v>0</v>
      </c>
      <c r="CD31" s="14">
        <v>0</v>
      </c>
      <c r="CE31" s="14">
        <v>0</v>
      </c>
      <c r="CF31" s="14">
        <v>0</v>
      </c>
      <c r="CG31" s="14">
        <v>53642</v>
      </c>
      <c r="CH31" s="14">
        <v>10</v>
      </c>
      <c r="CI31" s="14">
        <v>0</v>
      </c>
      <c r="CJ31" s="14">
        <v>0</v>
      </c>
      <c r="CK31" s="14">
        <v>0</v>
      </c>
      <c r="CL31" s="14">
        <v>33.869999999999997</v>
      </c>
      <c r="CM31" s="14">
        <v>156.77000000000001</v>
      </c>
      <c r="CN31" s="14">
        <v>0</v>
      </c>
      <c r="CO31" s="14">
        <v>0</v>
      </c>
      <c r="CP31" s="14">
        <v>0</v>
      </c>
      <c r="CQ31" s="14">
        <v>0</v>
      </c>
      <c r="CR31" s="14" t="s">
        <v>108</v>
      </c>
      <c r="CS31" s="14">
        <v>220</v>
      </c>
      <c r="CT31" s="14">
        <v>380</v>
      </c>
      <c r="CU31" s="14">
        <v>201</v>
      </c>
      <c r="CV31" s="14">
        <v>348</v>
      </c>
      <c r="CW31" s="14">
        <v>231</v>
      </c>
      <c r="CX31" s="14">
        <v>399</v>
      </c>
    </row>
    <row r="32" spans="1:102" x14ac:dyDescent="0.25">
      <c r="A32" s="14">
        <v>491042</v>
      </c>
      <c r="B32" s="14">
        <v>76</v>
      </c>
      <c r="C32" s="14" t="s">
        <v>117</v>
      </c>
      <c r="D32" s="14" t="s">
        <v>100</v>
      </c>
      <c r="E32" s="14">
        <v>5302790001</v>
      </c>
      <c r="F32" s="14" t="s">
        <v>118</v>
      </c>
      <c r="G32" s="14" t="s">
        <v>102</v>
      </c>
      <c r="H32" s="14" t="s">
        <v>103</v>
      </c>
      <c r="I32" s="14">
        <v>70800000</v>
      </c>
      <c r="J32" s="14">
        <v>0</v>
      </c>
      <c r="K32" s="14">
        <v>53155689</v>
      </c>
      <c r="L32" s="14">
        <v>0</v>
      </c>
      <c r="M32" s="14">
        <v>201702</v>
      </c>
      <c r="N32" s="14">
        <v>20170110</v>
      </c>
      <c r="O32" s="14">
        <v>0</v>
      </c>
      <c r="P32" s="14">
        <v>20170210</v>
      </c>
      <c r="Q32" s="14">
        <v>0</v>
      </c>
      <c r="R32" s="14">
        <v>31</v>
      </c>
      <c r="S32" s="14">
        <v>20170217</v>
      </c>
      <c r="T32" s="14">
        <v>20170318</v>
      </c>
      <c r="U32" s="14">
        <v>225759</v>
      </c>
      <c r="V32" s="14">
        <v>36427.21</v>
      </c>
      <c r="W32" s="14">
        <v>25</v>
      </c>
      <c r="X32" s="14">
        <v>702.62</v>
      </c>
      <c r="Y32" s="14">
        <v>4371.26</v>
      </c>
      <c r="Z32" s="14">
        <v>1748.5</v>
      </c>
      <c r="AA32" s="14">
        <v>1457.08</v>
      </c>
      <c r="AB32" s="14">
        <v>947.1</v>
      </c>
      <c r="AC32" s="14">
        <v>0</v>
      </c>
      <c r="AD32" s="14">
        <v>0</v>
      </c>
      <c r="AE32" s="14">
        <v>0</v>
      </c>
      <c r="AF32" s="14">
        <v>145708.89000000001</v>
      </c>
      <c r="AG32" s="14">
        <v>41745.57</v>
      </c>
      <c r="AH32" s="14">
        <v>131376.78</v>
      </c>
      <c r="AI32" s="14">
        <v>28436.44</v>
      </c>
      <c r="AJ32" s="14">
        <v>2826.34</v>
      </c>
      <c r="AK32" s="14">
        <v>29628.5</v>
      </c>
      <c r="AL32" s="14">
        <v>137887.57</v>
      </c>
      <c r="AM32" s="14">
        <v>146411.51</v>
      </c>
      <c r="AN32" s="14">
        <v>0</v>
      </c>
      <c r="AO32" s="14">
        <v>0</v>
      </c>
      <c r="AP32" s="14">
        <v>0</v>
      </c>
      <c r="AQ32" s="14" t="s">
        <v>104</v>
      </c>
      <c r="AR32" s="14">
        <v>0</v>
      </c>
      <c r="AS32" s="14">
        <v>0</v>
      </c>
      <c r="AT32" s="14">
        <v>0</v>
      </c>
      <c r="AU32" s="14">
        <v>0</v>
      </c>
      <c r="AV32" s="14">
        <v>0</v>
      </c>
      <c r="AW32" s="14">
        <v>0</v>
      </c>
      <c r="AX32" s="14">
        <v>0</v>
      </c>
      <c r="AY32" s="14">
        <v>0</v>
      </c>
      <c r="AZ32" s="14">
        <v>0</v>
      </c>
      <c r="BA32" s="14">
        <v>0</v>
      </c>
      <c r="BB32" s="14">
        <v>20663</v>
      </c>
      <c r="BC32" s="14">
        <v>205096</v>
      </c>
      <c r="BD32" s="14">
        <v>0</v>
      </c>
      <c r="BE32" s="14">
        <v>0</v>
      </c>
      <c r="BF32" s="14">
        <v>0</v>
      </c>
      <c r="BG32" s="14">
        <v>755</v>
      </c>
      <c r="BH32" s="14">
        <v>0</v>
      </c>
      <c r="BI32" s="14">
        <v>0</v>
      </c>
      <c r="BJ32" s="14">
        <v>0</v>
      </c>
      <c r="BK32" s="14">
        <v>0</v>
      </c>
      <c r="BL32" s="14">
        <v>0</v>
      </c>
      <c r="BM32" s="14">
        <v>0</v>
      </c>
      <c r="BN32" s="14">
        <v>0</v>
      </c>
      <c r="BO32" s="14">
        <v>0</v>
      </c>
      <c r="BP32" s="14">
        <v>0</v>
      </c>
      <c r="BQ32" s="14">
        <v>0</v>
      </c>
      <c r="BR32" s="14">
        <v>0</v>
      </c>
      <c r="BS32" s="14">
        <v>30861.27</v>
      </c>
      <c r="BT32" s="14">
        <v>72229.429999999993</v>
      </c>
      <c r="BU32" s="14">
        <v>0</v>
      </c>
      <c r="BV32" s="14">
        <v>0</v>
      </c>
      <c r="BW32" s="14">
        <v>0</v>
      </c>
      <c r="BX32" s="14">
        <v>6190.98</v>
      </c>
      <c r="BY32" s="14">
        <v>0</v>
      </c>
      <c r="BZ32" s="14">
        <v>0</v>
      </c>
      <c r="CA32" s="14">
        <v>0</v>
      </c>
      <c r="CB32" s="14">
        <v>0</v>
      </c>
      <c r="CC32" s="14">
        <v>0</v>
      </c>
      <c r="CD32" s="14">
        <v>755</v>
      </c>
      <c r="CE32" s="14">
        <v>650</v>
      </c>
      <c r="CF32" s="14">
        <v>730</v>
      </c>
      <c r="CG32" s="14">
        <v>8109</v>
      </c>
      <c r="CH32" s="14">
        <v>0.09</v>
      </c>
      <c r="CI32" s="14">
        <v>0.36</v>
      </c>
      <c r="CJ32" s="14">
        <v>0.09</v>
      </c>
      <c r="CK32" s="14">
        <v>0</v>
      </c>
      <c r="CL32" s="14">
        <v>1136.52</v>
      </c>
      <c r="CM32" s="14">
        <v>5260.09</v>
      </c>
      <c r="CN32" s="14">
        <v>0</v>
      </c>
      <c r="CO32" s="14">
        <v>0</v>
      </c>
      <c r="CP32" s="14">
        <v>0</v>
      </c>
      <c r="CQ32" s="14">
        <v>0</v>
      </c>
      <c r="CR32" s="14" t="s">
        <v>108</v>
      </c>
      <c r="CS32" s="14">
        <v>0</v>
      </c>
      <c r="CT32" s="14">
        <v>0</v>
      </c>
      <c r="CU32" s="14">
        <v>0</v>
      </c>
      <c r="CV32" s="14">
        <v>0</v>
      </c>
      <c r="CW32" s="14">
        <v>0</v>
      </c>
      <c r="CX32" s="14">
        <v>0</v>
      </c>
    </row>
    <row r="33" spans="1:102" x14ac:dyDescent="0.25">
      <c r="A33" s="14">
        <v>491747</v>
      </c>
      <c r="B33" s="14">
        <v>76</v>
      </c>
      <c r="C33" s="14" t="s">
        <v>117</v>
      </c>
      <c r="D33" s="14" t="s">
        <v>100</v>
      </c>
      <c r="E33" s="14">
        <v>5302790001</v>
      </c>
      <c r="F33" s="14" t="s">
        <v>119</v>
      </c>
      <c r="G33" s="14" t="s">
        <v>102</v>
      </c>
      <c r="H33" s="14" t="s">
        <v>103</v>
      </c>
      <c r="I33" s="14">
        <v>70800000</v>
      </c>
      <c r="J33" s="14">
        <v>0</v>
      </c>
      <c r="K33" s="14">
        <v>53166065</v>
      </c>
      <c r="L33" s="14">
        <v>0</v>
      </c>
      <c r="M33" s="14">
        <v>201702</v>
      </c>
      <c r="N33" s="14">
        <v>20170110</v>
      </c>
      <c r="O33" s="14">
        <v>0</v>
      </c>
      <c r="P33" s="14">
        <v>20170210</v>
      </c>
      <c r="Q33" s="14">
        <v>0</v>
      </c>
      <c r="R33" s="14">
        <v>31</v>
      </c>
      <c r="S33" s="14">
        <v>20170217</v>
      </c>
      <c r="T33" s="14">
        <v>20170318</v>
      </c>
      <c r="U33" s="14">
        <v>114140</v>
      </c>
      <c r="V33" s="14">
        <v>20290.3</v>
      </c>
      <c r="W33" s="14">
        <v>25</v>
      </c>
      <c r="X33" s="14">
        <v>702.62</v>
      </c>
      <c r="Y33" s="14">
        <v>2434.83</v>
      </c>
      <c r="Z33" s="14">
        <v>973.93</v>
      </c>
      <c r="AA33" s="14">
        <v>811.61</v>
      </c>
      <c r="AB33" s="14">
        <v>527.54</v>
      </c>
      <c r="AC33" s="14">
        <v>0</v>
      </c>
      <c r="AD33" s="14">
        <v>0</v>
      </c>
      <c r="AE33" s="14">
        <v>0</v>
      </c>
      <c r="AF33" s="14">
        <v>81161.279999999999</v>
      </c>
      <c r="AG33" s="14">
        <v>23252.67</v>
      </c>
      <c r="AH33" s="14">
        <v>65763.98</v>
      </c>
      <c r="AI33" s="14">
        <v>14234.58</v>
      </c>
      <c r="AJ33" s="14">
        <v>1414.79</v>
      </c>
      <c r="AK33" s="14">
        <v>14831.29</v>
      </c>
      <c r="AL33" s="14">
        <v>77115.990000000005</v>
      </c>
      <c r="AM33" s="14">
        <v>81863.899999999994</v>
      </c>
      <c r="AN33" s="14">
        <v>0</v>
      </c>
      <c r="AO33" s="14">
        <v>0</v>
      </c>
      <c r="AP33" s="14">
        <v>0</v>
      </c>
      <c r="AQ33" s="14" t="s">
        <v>104</v>
      </c>
      <c r="AR33" s="14">
        <v>0</v>
      </c>
      <c r="AS33" s="14">
        <v>0</v>
      </c>
      <c r="AT33" s="14">
        <v>0</v>
      </c>
      <c r="AU33" s="14">
        <v>0</v>
      </c>
      <c r="AV33" s="14">
        <v>0</v>
      </c>
      <c r="AW33" s="14">
        <v>0</v>
      </c>
      <c r="AX33" s="14">
        <v>0</v>
      </c>
      <c r="AY33" s="14">
        <v>0</v>
      </c>
      <c r="AZ33" s="14">
        <v>0</v>
      </c>
      <c r="BA33" s="14">
        <v>0</v>
      </c>
      <c r="BB33" s="14">
        <v>14577</v>
      </c>
      <c r="BC33" s="14">
        <v>99563</v>
      </c>
      <c r="BD33" s="14">
        <v>0</v>
      </c>
      <c r="BE33" s="14">
        <v>0</v>
      </c>
      <c r="BF33" s="14">
        <v>0</v>
      </c>
      <c r="BG33" s="14">
        <v>490</v>
      </c>
      <c r="BH33" s="14">
        <v>0</v>
      </c>
      <c r="BI33" s="14">
        <v>0</v>
      </c>
      <c r="BJ33" s="14">
        <v>0</v>
      </c>
      <c r="BK33" s="14">
        <v>1</v>
      </c>
      <c r="BL33" s="14">
        <v>62</v>
      </c>
      <c r="BM33" s="14">
        <v>0</v>
      </c>
      <c r="BN33" s="14">
        <v>0</v>
      </c>
      <c r="BO33" s="14">
        <v>0</v>
      </c>
      <c r="BP33" s="14">
        <v>0</v>
      </c>
      <c r="BQ33" s="14">
        <v>0.28999999999999998</v>
      </c>
      <c r="BR33" s="14">
        <v>17.71</v>
      </c>
      <c r="BS33" s="14">
        <v>21771.51</v>
      </c>
      <c r="BT33" s="14">
        <v>35063.480000000003</v>
      </c>
      <c r="BU33" s="14">
        <v>0</v>
      </c>
      <c r="BV33" s="14">
        <v>0</v>
      </c>
      <c r="BW33" s="14">
        <v>0</v>
      </c>
      <c r="BX33" s="14">
        <v>4017.99</v>
      </c>
      <c r="BY33" s="14">
        <v>0</v>
      </c>
      <c r="BZ33" s="14">
        <v>0</v>
      </c>
      <c r="CA33" s="14">
        <v>0</v>
      </c>
      <c r="CB33" s="14">
        <v>0</v>
      </c>
      <c r="CC33" s="14">
        <v>0</v>
      </c>
      <c r="CD33" s="14">
        <v>490</v>
      </c>
      <c r="CE33" s="14">
        <v>410</v>
      </c>
      <c r="CF33" s="14">
        <v>450</v>
      </c>
      <c r="CG33" s="14">
        <v>8134</v>
      </c>
      <c r="CH33" s="14">
        <v>0.09</v>
      </c>
      <c r="CI33" s="14">
        <v>0.36</v>
      </c>
      <c r="CJ33" s="14">
        <v>0.09</v>
      </c>
      <c r="CK33" s="14">
        <v>0</v>
      </c>
      <c r="CL33" s="14">
        <v>633.04999999999995</v>
      </c>
      <c r="CM33" s="14">
        <v>2929.92</v>
      </c>
      <c r="CN33" s="14">
        <v>0</v>
      </c>
      <c r="CO33" s="14">
        <v>0</v>
      </c>
      <c r="CP33" s="14">
        <v>0</v>
      </c>
      <c r="CQ33" s="14">
        <v>0</v>
      </c>
      <c r="CR33" s="14" t="s">
        <v>108</v>
      </c>
      <c r="CS33" s="14">
        <v>0</v>
      </c>
      <c r="CT33" s="14">
        <v>0</v>
      </c>
      <c r="CU33" s="14">
        <v>0</v>
      </c>
      <c r="CV33" s="14">
        <v>0</v>
      </c>
      <c r="CW33" s="14">
        <v>0</v>
      </c>
      <c r="CX33" s="14">
        <v>0</v>
      </c>
    </row>
    <row r="34" spans="1:102" x14ac:dyDescent="0.25">
      <c r="A34" s="14">
        <v>491750</v>
      </c>
      <c r="B34" s="14">
        <v>66</v>
      </c>
      <c r="C34" s="14" t="s">
        <v>117</v>
      </c>
      <c r="D34" s="14" t="s">
        <v>100</v>
      </c>
      <c r="E34" s="14">
        <v>5302790001</v>
      </c>
      <c r="F34" s="14" t="s">
        <v>120</v>
      </c>
      <c r="G34" s="14" t="s">
        <v>102</v>
      </c>
      <c r="H34" s="14" t="s">
        <v>103</v>
      </c>
      <c r="I34" s="14">
        <v>70800000</v>
      </c>
      <c r="J34" s="14">
        <v>0</v>
      </c>
      <c r="K34" s="14">
        <v>1439402</v>
      </c>
      <c r="L34" s="14">
        <v>0</v>
      </c>
      <c r="M34" s="14">
        <v>201702</v>
      </c>
      <c r="N34" s="14">
        <v>20170110</v>
      </c>
      <c r="O34" s="14">
        <v>0</v>
      </c>
      <c r="P34" s="14">
        <v>20170210</v>
      </c>
      <c r="Q34" s="14">
        <v>0</v>
      </c>
      <c r="R34" s="14">
        <v>31</v>
      </c>
      <c r="S34" s="14">
        <v>20170217</v>
      </c>
      <c r="T34" s="14">
        <v>20170318</v>
      </c>
      <c r="U34" s="14">
        <v>335706</v>
      </c>
      <c r="V34" s="14">
        <v>53946.44</v>
      </c>
      <c r="W34" s="14">
        <v>25</v>
      </c>
      <c r="X34" s="14">
        <v>702.62</v>
      </c>
      <c r="Y34" s="14">
        <v>6473.57</v>
      </c>
      <c r="Z34" s="14">
        <v>2589.42</v>
      </c>
      <c r="AA34" s="14">
        <v>2157.85</v>
      </c>
      <c r="AB34" s="14">
        <v>1402.6</v>
      </c>
      <c r="AC34" s="14">
        <v>0</v>
      </c>
      <c r="AD34" s="14">
        <v>0</v>
      </c>
      <c r="AE34" s="14">
        <v>0</v>
      </c>
      <c r="AF34" s="14">
        <v>215785.82</v>
      </c>
      <c r="AG34" s="14">
        <v>61822.61</v>
      </c>
      <c r="AH34" s="14">
        <v>187144.53</v>
      </c>
      <c r="AI34" s="14">
        <v>40507.35</v>
      </c>
      <c r="AJ34" s="14">
        <v>4026.08</v>
      </c>
      <c r="AK34" s="14">
        <v>42205.43</v>
      </c>
      <c r="AL34" s="14">
        <v>203865</v>
      </c>
      <c r="AM34" s="14">
        <v>216488.44</v>
      </c>
      <c r="AN34" s="14">
        <v>0</v>
      </c>
      <c r="AO34" s="14">
        <v>0</v>
      </c>
      <c r="AP34" s="14">
        <v>0</v>
      </c>
      <c r="AQ34" s="14" t="s">
        <v>104</v>
      </c>
      <c r="AR34" s="14">
        <v>0</v>
      </c>
      <c r="AS34" s="14">
        <v>0</v>
      </c>
      <c r="AT34" s="14">
        <v>0</v>
      </c>
      <c r="AU34" s="14">
        <v>0</v>
      </c>
      <c r="AV34" s="14">
        <v>0</v>
      </c>
      <c r="AW34" s="14">
        <v>0</v>
      </c>
      <c r="AX34" s="14">
        <v>0</v>
      </c>
      <c r="AY34" s="14">
        <v>0</v>
      </c>
      <c r="AZ34" s="14">
        <v>0</v>
      </c>
      <c r="BA34" s="14">
        <v>0</v>
      </c>
      <c r="BB34" s="14">
        <v>30905</v>
      </c>
      <c r="BC34" s="14">
        <v>304801</v>
      </c>
      <c r="BD34" s="14">
        <v>0</v>
      </c>
      <c r="BE34" s="14">
        <v>698</v>
      </c>
      <c r="BF34" s="14">
        <v>828</v>
      </c>
      <c r="BG34" s="14">
        <v>0</v>
      </c>
      <c r="BH34" s="14">
        <v>785</v>
      </c>
      <c r="BI34" s="14">
        <v>845</v>
      </c>
      <c r="BJ34" s="14">
        <v>0</v>
      </c>
      <c r="BK34" s="14">
        <v>0</v>
      </c>
      <c r="BL34" s="14">
        <v>0</v>
      </c>
      <c r="BM34" s="14">
        <v>0</v>
      </c>
      <c r="BN34" s="14">
        <v>0</v>
      </c>
      <c r="BO34" s="14">
        <v>0</v>
      </c>
      <c r="BP34" s="14">
        <v>0</v>
      </c>
      <c r="BQ34" s="14">
        <v>0</v>
      </c>
      <c r="BR34" s="14">
        <v>0</v>
      </c>
      <c r="BS34" s="14">
        <v>15415.95</v>
      </c>
      <c r="BT34" s="14">
        <v>107342.91</v>
      </c>
      <c r="BU34" s="14">
        <v>0</v>
      </c>
      <c r="BV34" s="14">
        <v>0</v>
      </c>
      <c r="BW34" s="14">
        <v>0</v>
      </c>
      <c r="BX34" s="14">
        <v>0</v>
      </c>
      <c r="BY34" s="14">
        <v>32151.54</v>
      </c>
      <c r="BZ34" s="14">
        <v>6928.98</v>
      </c>
      <c r="CA34" s="14">
        <v>0</v>
      </c>
      <c r="CB34" s="14">
        <v>0</v>
      </c>
      <c r="CC34" s="14">
        <v>0</v>
      </c>
      <c r="CD34" s="14">
        <v>0</v>
      </c>
      <c r="CE34" s="14">
        <v>785</v>
      </c>
      <c r="CF34" s="14">
        <v>845</v>
      </c>
      <c r="CG34" s="14">
        <v>8098</v>
      </c>
      <c r="CH34" s="14">
        <v>0.06</v>
      </c>
      <c r="CI34" s="14">
        <v>0.24</v>
      </c>
      <c r="CJ34" s="14">
        <v>0.06</v>
      </c>
      <c r="CK34" s="14">
        <v>0</v>
      </c>
      <c r="CL34" s="14">
        <v>1683.12</v>
      </c>
      <c r="CM34" s="14">
        <v>7789.86</v>
      </c>
      <c r="CN34" s="14">
        <v>0</v>
      </c>
      <c r="CO34" s="14">
        <v>0</v>
      </c>
      <c r="CP34" s="14">
        <v>0</v>
      </c>
      <c r="CQ34" s="14">
        <v>0</v>
      </c>
      <c r="CR34" s="14" t="s">
        <v>108</v>
      </c>
      <c r="CS34" s="14">
        <v>0</v>
      </c>
      <c r="CT34" s="14">
        <v>0</v>
      </c>
      <c r="CU34" s="14">
        <v>0</v>
      </c>
      <c r="CV34" s="14">
        <v>0</v>
      </c>
      <c r="CW34" s="14">
        <v>0</v>
      </c>
      <c r="CX34" s="14">
        <v>0</v>
      </c>
    </row>
    <row r="35" spans="1:102" x14ac:dyDescent="0.25">
      <c r="A35" s="14">
        <v>493169</v>
      </c>
      <c r="B35" s="14">
        <v>76</v>
      </c>
      <c r="C35" s="14" t="s">
        <v>117</v>
      </c>
      <c r="D35" s="14" t="s">
        <v>100</v>
      </c>
      <c r="E35" s="14">
        <v>5302790001</v>
      </c>
      <c r="F35" s="14" t="s">
        <v>121</v>
      </c>
      <c r="G35" s="14" t="s">
        <v>102</v>
      </c>
      <c r="H35" s="14" t="s">
        <v>103</v>
      </c>
      <c r="I35" s="14">
        <v>70800000</v>
      </c>
      <c r="J35" s="14">
        <v>0</v>
      </c>
      <c r="K35" s="14">
        <v>53166067</v>
      </c>
      <c r="L35" s="14">
        <v>0</v>
      </c>
      <c r="M35" s="14">
        <v>201702</v>
      </c>
      <c r="N35" s="14">
        <v>20170110</v>
      </c>
      <c r="O35" s="14">
        <v>0</v>
      </c>
      <c r="P35" s="14">
        <v>20170210</v>
      </c>
      <c r="Q35" s="14">
        <v>0</v>
      </c>
      <c r="R35" s="14">
        <v>31</v>
      </c>
      <c r="S35" s="14">
        <v>20170217</v>
      </c>
      <c r="T35" s="14">
        <v>20170318</v>
      </c>
      <c r="U35" s="14">
        <v>161550</v>
      </c>
      <c r="V35" s="14">
        <v>25691.19</v>
      </c>
      <c r="W35" s="14">
        <v>25</v>
      </c>
      <c r="X35" s="14">
        <v>702.62</v>
      </c>
      <c r="Y35" s="14">
        <v>3082.94</v>
      </c>
      <c r="Z35" s="14">
        <v>1233.17</v>
      </c>
      <c r="AA35" s="14">
        <v>1027.6400000000001</v>
      </c>
      <c r="AB35" s="14">
        <v>667.97</v>
      </c>
      <c r="AC35" s="14">
        <v>0</v>
      </c>
      <c r="AD35" s="14">
        <v>0</v>
      </c>
      <c r="AE35" s="14">
        <v>0</v>
      </c>
      <c r="AF35" s="14">
        <v>102764.83</v>
      </c>
      <c r="AG35" s="14">
        <v>29442.1</v>
      </c>
      <c r="AH35" s="14">
        <v>93810.46</v>
      </c>
      <c r="AI35" s="14">
        <v>20305.23</v>
      </c>
      <c r="AJ35" s="14">
        <v>2018.16</v>
      </c>
      <c r="AK35" s="14">
        <v>21156.43</v>
      </c>
      <c r="AL35" s="14">
        <v>97455.73</v>
      </c>
      <c r="AM35" s="14">
        <v>103467.45</v>
      </c>
      <c r="AN35" s="14">
        <v>0</v>
      </c>
      <c r="AO35" s="14">
        <v>0</v>
      </c>
      <c r="AP35" s="14">
        <v>0</v>
      </c>
      <c r="AQ35" s="14" t="s">
        <v>104</v>
      </c>
      <c r="AR35" s="14">
        <v>0</v>
      </c>
      <c r="AS35" s="14">
        <v>0</v>
      </c>
      <c r="AT35" s="14">
        <v>0</v>
      </c>
      <c r="AU35" s="14">
        <v>0</v>
      </c>
      <c r="AV35" s="14">
        <v>0</v>
      </c>
      <c r="AW35" s="14">
        <v>0</v>
      </c>
      <c r="AX35" s="14">
        <v>0</v>
      </c>
      <c r="AY35" s="14">
        <v>0</v>
      </c>
      <c r="AZ35" s="14">
        <v>0</v>
      </c>
      <c r="BA35" s="14">
        <v>0</v>
      </c>
      <c r="BB35" s="14">
        <v>14275</v>
      </c>
      <c r="BC35" s="14">
        <v>147275</v>
      </c>
      <c r="BD35" s="14">
        <v>0</v>
      </c>
      <c r="BE35" s="14">
        <v>0</v>
      </c>
      <c r="BF35" s="14">
        <v>0</v>
      </c>
      <c r="BG35" s="14">
        <v>474</v>
      </c>
      <c r="BH35" s="14">
        <v>0</v>
      </c>
      <c r="BI35" s="14">
        <v>0</v>
      </c>
      <c r="BJ35" s="14">
        <v>0</v>
      </c>
      <c r="BK35" s="14">
        <v>0</v>
      </c>
      <c r="BL35" s="14">
        <v>0</v>
      </c>
      <c r="BM35" s="14">
        <v>0</v>
      </c>
      <c r="BN35" s="14">
        <v>0</v>
      </c>
      <c r="BO35" s="14">
        <v>0</v>
      </c>
      <c r="BP35" s="14">
        <v>0</v>
      </c>
      <c r="BQ35" s="14">
        <v>0</v>
      </c>
      <c r="BR35" s="14">
        <v>0</v>
      </c>
      <c r="BS35" s="14">
        <v>21320.46</v>
      </c>
      <c r="BT35" s="14">
        <v>51866.39</v>
      </c>
      <c r="BU35" s="14">
        <v>0</v>
      </c>
      <c r="BV35" s="14">
        <v>0</v>
      </c>
      <c r="BW35" s="14">
        <v>0</v>
      </c>
      <c r="BX35" s="14">
        <v>3886.79</v>
      </c>
      <c r="BY35" s="14">
        <v>0</v>
      </c>
      <c r="BZ35" s="14">
        <v>0</v>
      </c>
      <c r="CA35" s="14">
        <v>0</v>
      </c>
      <c r="CB35" s="14">
        <v>0</v>
      </c>
      <c r="CC35" s="14">
        <v>0</v>
      </c>
      <c r="CD35" s="14">
        <v>460</v>
      </c>
      <c r="CE35" s="14">
        <v>380</v>
      </c>
      <c r="CF35" s="14">
        <v>410</v>
      </c>
      <c r="CG35" s="14">
        <v>8135</v>
      </c>
      <c r="CH35" s="14">
        <v>0.18</v>
      </c>
      <c r="CI35" s="14">
        <v>0.72</v>
      </c>
      <c r="CJ35" s="14">
        <v>0.18</v>
      </c>
      <c r="CK35" s="14">
        <v>0</v>
      </c>
      <c r="CL35" s="14">
        <v>801.56</v>
      </c>
      <c r="CM35" s="14">
        <v>3709.81</v>
      </c>
      <c r="CN35" s="14">
        <v>0</v>
      </c>
      <c r="CO35" s="14">
        <v>0</v>
      </c>
      <c r="CP35" s="14">
        <v>0</v>
      </c>
      <c r="CQ35" s="14">
        <v>0</v>
      </c>
      <c r="CR35" s="14" t="s">
        <v>108</v>
      </c>
      <c r="CS35" s="14">
        <v>0</v>
      </c>
      <c r="CT35" s="14">
        <v>0</v>
      </c>
      <c r="CU35" s="14">
        <v>0</v>
      </c>
      <c r="CV35" s="14">
        <v>0</v>
      </c>
      <c r="CW35" s="14">
        <v>0</v>
      </c>
      <c r="CX35" s="14">
        <v>0</v>
      </c>
    </row>
    <row r="36" spans="1:102" x14ac:dyDescent="0.25">
      <c r="A36" s="14">
        <v>510213</v>
      </c>
      <c r="B36" s="14">
        <v>23</v>
      </c>
      <c r="C36" s="14" t="s">
        <v>110</v>
      </c>
      <c r="D36" s="14" t="s">
        <v>100</v>
      </c>
      <c r="E36" s="14">
        <v>5302790001</v>
      </c>
      <c r="F36" s="14" t="s">
        <v>122</v>
      </c>
      <c r="G36" s="14" t="s">
        <v>102</v>
      </c>
      <c r="H36" s="14" t="s">
        <v>103</v>
      </c>
      <c r="I36" s="14">
        <v>70070000</v>
      </c>
      <c r="J36" s="14">
        <v>0</v>
      </c>
      <c r="K36" s="14">
        <v>671714</v>
      </c>
      <c r="L36" s="14">
        <v>1</v>
      </c>
      <c r="M36" s="14">
        <v>201702</v>
      </c>
      <c r="N36" s="14">
        <v>20170104</v>
      </c>
      <c r="O36" s="14">
        <v>30079</v>
      </c>
      <c r="P36" s="14">
        <v>20170203</v>
      </c>
      <c r="Q36" s="14">
        <v>48207</v>
      </c>
      <c r="R36" s="14">
        <v>30</v>
      </c>
      <c r="S36" s="14">
        <v>20170302</v>
      </c>
      <c r="T36" s="14">
        <v>20170318</v>
      </c>
      <c r="U36" s="14">
        <v>8799.3700000000008</v>
      </c>
      <c r="V36" s="14">
        <v>2933.12</v>
      </c>
      <c r="W36" s="14">
        <v>25</v>
      </c>
      <c r="X36" s="14">
        <v>702.62</v>
      </c>
      <c r="Y36" s="14">
        <v>351.97</v>
      </c>
      <c r="Z36" s="14">
        <v>140.78</v>
      </c>
      <c r="AA36" s="14">
        <v>117.32</v>
      </c>
      <c r="AB36" s="14">
        <v>76.260000000000005</v>
      </c>
      <c r="AC36" s="14">
        <v>0</v>
      </c>
      <c r="AD36" s="14">
        <v>0</v>
      </c>
      <c r="AE36" s="14">
        <v>0</v>
      </c>
      <c r="AF36" s="14">
        <v>11732.49</v>
      </c>
      <c r="AG36" s="14">
        <v>3361.35</v>
      </c>
      <c r="AH36" s="14">
        <v>5720.01</v>
      </c>
      <c r="AI36" s="14">
        <v>1238.0899999999999</v>
      </c>
      <c r="AJ36" s="14">
        <v>123.05</v>
      </c>
      <c r="AK36" s="14">
        <v>1289.99</v>
      </c>
      <c r="AL36" s="14">
        <v>11748.78</v>
      </c>
      <c r="AM36" s="14">
        <v>12435.11</v>
      </c>
      <c r="AN36" s="14">
        <v>18128</v>
      </c>
      <c r="AO36" s="14">
        <v>18128</v>
      </c>
      <c r="AP36" s="14">
        <v>18258</v>
      </c>
      <c r="AQ36" s="14" t="s">
        <v>104</v>
      </c>
      <c r="AR36" s="14">
        <v>0</v>
      </c>
      <c r="AS36" s="14">
        <v>0</v>
      </c>
      <c r="AT36" s="14">
        <v>0</v>
      </c>
      <c r="AU36" s="14">
        <v>0</v>
      </c>
      <c r="AV36" s="14">
        <v>0</v>
      </c>
      <c r="AW36" s="14">
        <v>0</v>
      </c>
      <c r="AX36" s="14">
        <v>0</v>
      </c>
      <c r="AY36" s="14" t="s">
        <v>107</v>
      </c>
      <c r="AZ36" s="14" t="s">
        <v>107</v>
      </c>
      <c r="BA36" s="14" t="s">
        <v>107</v>
      </c>
      <c r="BB36" s="14">
        <v>0</v>
      </c>
      <c r="BC36" s="14">
        <v>0</v>
      </c>
      <c r="BD36" s="14">
        <v>0</v>
      </c>
      <c r="BE36" s="14">
        <v>0</v>
      </c>
      <c r="BF36" s="14">
        <v>0</v>
      </c>
      <c r="BG36" s="14">
        <v>0</v>
      </c>
      <c r="BH36" s="14">
        <v>0</v>
      </c>
      <c r="BI36" s="14">
        <v>0</v>
      </c>
      <c r="BJ36" s="14">
        <v>0</v>
      </c>
      <c r="BK36" s="14">
        <v>0</v>
      </c>
      <c r="BL36" s="14">
        <v>0</v>
      </c>
      <c r="BM36" s="14">
        <v>0</v>
      </c>
      <c r="BN36" s="14">
        <v>0</v>
      </c>
      <c r="BO36" s="14">
        <v>0</v>
      </c>
      <c r="BP36" s="14">
        <v>0</v>
      </c>
      <c r="BQ36" s="14">
        <v>0</v>
      </c>
      <c r="BR36" s="14">
        <v>0</v>
      </c>
      <c r="BS36" s="14">
        <v>0</v>
      </c>
      <c r="BT36" s="14">
        <v>0</v>
      </c>
      <c r="BU36" s="14">
        <v>0</v>
      </c>
      <c r="BV36" s="14">
        <v>0</v>
      </c>
      <c r="BW36" s="14">
        <v>0</v>
      </c>
      <c r="BX36" s="14">
        <v>0</v>
      </c>
      <c r="BY36" s="14">
        <v>0</v>
      </c>
      <c r="BZ36" s="14">
        <v>0</v>
      </c>
      <c r="CA36" s="14">
        <v>0</v>
      </c>
      <c r="CB36" s="14">
        <v>0</v>
      </c>
      <c r="CC36" s="14">
        <v>0</v>
      </c>
      <c r="CD36" s="14">
        <v>0</v>
      </c>
      <c r="CE36" s="14">
        <v>0</v>
      </c>
      <c r="CF36" s="14">
        <v>0</v>
      </c>
      <c r="CG36" s="14">
        <v>9034</v>
      </c>
      <c r="CH36" s="14">
        <v>1</v>
      </c>
      <c r="CI36" s="14">
        <v>0</v>
      </c>
      <c r="CJ36" s="14">
        <v>0</v>
      </c>
      <c r="CK36" s="14">
        <v>0</v>
      </c>
      <c r="CL36" s="14">
        <v>91.51</v>
      </c>
      <c r="CM36" s="14">
        <v>423.54</v>
      </c>
      <c r="CN36" s="14">
        <v>0</v>
      </c>
      <c r="CO36" s="14">
        <v>0</v>
      </c>
      <c r="CP36" s="14">
        <v>0</v>
      </c>
      <c r="CQ36" s="14">
        <v>0</v>
      </c>
      <c r="CR36" s="14" t="s">
        <v>108</v>
      </c>
      <c r="CS36" s="14">
        <v>220</v>
      </c>
      <c r="CT36" s="14">
        <v>380</v>
      </c>
      <c r="CU36" s="14">
        <v>201</v>
      </c>
      <c r="CV36" s="14">
        <v>348</v>
      </c>
      <c r="CW36" s="14">
        <v>231</v>
      </c>
      <c r="CX36" s="14">
        <v>399</v>
      </c>
    </row>
    <row r="37" spans="1:102" x14ac:dyDescent="0.25">
      <c r="A37" s="14">
        <v>605120</v>
      </c>
      <c r="B37" s="14">
        <v>75</v>
      </c>
      <c r="C37" s="14" t="s">
        <v>99</v>
      </c>
      <c r="D37" s="14" t="s">
        <v>100</v>
      </c>
      <c r="E37" s="14">
        <v>5302790001</v>
      </c>
      <c r="F37" s="14" t="s">
        <v>123</v>
      </c>
      <c r="G37" s="14" t="s">
        <v>102</v>
      </c>
      <c r="H37" s="14" t="s">
        <v>103</v>
      </c>
      <c r="I37" s="14">
        <v>70800000</v>
      </c>
      <c r="J37" s="14">
        <v>0</v>
      </c>
      <c r="K37" s="14">
        <v>1167030</v>
      </c>
      <c r="L37" s="14">
        <v>0</v>
      </c>
      <c r="M37" s="14">
        <v>201702</v>
      </c>
      <c r="N37" s="14">
        <v>20170110</v>
      </c>
      <c r="O37" s="14">
        <v>0</v>
      </c>
      <c r="P37" s="14">
        <v>20170210</v>
      </c>
      <c r="Q37" s="14">
        <v>0</v>
      </c>
      <c r="R37" s="14">
        <v>31</v>
      </c>
      <c r="S37" s="14">
        <v>20170217</v>
      </c>
      <c r="T37" s="14">
        <v>20170318</v>
      </c>
      <c r="U37" s="14">
        <v>304620</v>
      </c>
      <c r="V37" s="14">
        <v>41291.14</v>
      </c>
      <c r="W37" s="14">
        <v>25</v>
      </c>
      <c r="X37" s="14">
        <v>702.62</v>
      </c>
      <c r="Y37" s="14">
        <v>4954.93</v>
      </c>
      <c r="Z37" s="14">
        <v>1981.97</v>
      </c>
      <c r="AA37" s="14">
        <v>1651.64</v>
      </c>
      <c r="AB37" s="14">
        <v>1073.56</v>
      </c>
      <c r="AC37" s="14">
        <v>0</v>
      </c>
      <c r="AD37" s="14">
        <v>0</v>
      </c>
      <c r="AE37" s="14">
        <v>0</v>
      </c>
      <c r="AF37" s="14">
        <v>165164.60999999999</v>
      </c>
      <c r="AG37" s="14">
        <v>47319.63</v>
      </c>
      <c r="AH37" s="14">
        <v>180971.06</v>
      </c>
      <c r="AI37" s="14">
        <v>39171.1</v>
      </c>
      <c r="AJ37" s="14">
        <v>3893.27</v>
      </c>
      <c r="AK37" s="14">
        <v>40813.160000000003</v>
      </c>
      <c r="AL37" s="14">
        <v>156205.13</v>
      </c>
      <c r="AM37" s="14">
        <v>165867.23000000001</v>
      </c>
      <c r="AN37" s="14">
        <v>0</v>
      </c>
      <c r="AO37" s="14">
        <v>0</v>
      </c>
      <c r="AP37" s="14">
        <v>0</v>
      </c>
      <c r="AQ37" s="14" t="s">
        <v>104</v>
      </c>
      <c r="AR37" s="14">
        <v>0</v>
      </c>
      <c r="AS37" s="14">
        <v>0</v>
      </c>
      <c r="AT37" s="14">
        <v>0</v>
      </c>
      <c r="AU37" s="14">
        <v>0</v>
      </c>
      <c r="AV37" s="14">
        <v>0</v>
      </c>
      <c r="AW37" s="14">
        <v>0</v>
      </c>
      <c r="AX37" s="14">
        <v>0</v>
      </c>
      <c r="AY37" s="14">
        <v>0</v>
      </c>
      <c r="AZ37" s="14">
        <v>0</v>
      </c>
      <c r="BA37" s="14">
        <v>0</v>
      </c>
      <c r="BB37" s="14">
        <v>26016</v>
      </c>
      <c r="BC37" s="14">
        <v>278604</v>
      </c>
      <c r="BD37" s="14">
        <v>0</v>
      </c>
      <c r="BE37" s="14">
        <v>0</v>
      </c>
      <c r="BF37" s="14">
        <v>0</v>
      </c>
      <c r="BG37" s="14">
        <v>945</v>
      </c>
      <c r="BH37" s="14">
        <v>0</v>
      </c>
      <c r="BI37" s="14">
        <v>0</v>
      </c>
      <c r="BJ37" s="14">
        <v>0</v>
      </c>
      <c r="BK37" s="14">
        <v>0</v>
      </c>
      <c r="BL37" s="14">
        <v>13</v>
      </c>
      <c r="BM37" s="14">
        <v>0</v>
      </c>
      <c r="BN37" s="14">
        <v>0</v>
      </c>
      <c r="BO37" s="14">
        <v>0</v>
      </c>
      <c r="BP37" s="14">
        <v>0</v>
      </c>
      <c r="BQ37" s="14">
        <v>0</v>
      </c>
      <c r="BR37" s="14">
        <v>3.72</v>
      </c>
      <c r="BS37" s="14">
        <v>24761.25</v>
      </c>
      <c r="BT37" s="14">
        <v>93447.33</v>
      </c>
      <c r="BU37" s="14">
        <v>0</v>
      </c>
      <c r="BV37" s="14">
        <v>0</v>
      </c>
      <c r="BW37" s="14">
        <v>0</v>
      </c>
      <c r="BX37" s="14">
        <v>5661.17</v>
      </c>
      <c r="BY37" s="14">
        <v>0</v>
      </c>
      <c r="BZ37" s="14">
        <v>0</v>
      </c>
      <c r="CA37" s="14">
        <v>0</v>
      </c>
      <c r="CB37" s="14">
        <v>0</v>
      </c>
      <c r="CC37" s="14">
        <v>0</v>
      </c>
      <c r="CD37" s="14">
        <v>945</v>
      </c>
      <c r="CE37" s="14">
        <v>870</v>
      </c>
      <c r="CF37" s="14">
        <v>990</v>
      </c>
      <c r="CG37" s="14">
        <v>8143</v>
      </c>
      <c r="CH37" s="14">
        <v>0.24</v>
      </c>
      <c r="CI37" s="14">
        <v>0.96</v>
      </c>
      <c r="CJ37" s="14">
        <v>0.24</v>
      </c>
      <c r="CK37" s="14">
        <v>0</v>
      </c>
      <c r="CL37" s="14">
        <v>1288.28</v>
      </c>
      <c r="CM37" s="14">
        <v>5962.44</v>
      </c>
      <c r="CN37" s="14">
        <v>0</v>
      </c>
      <c r="CO37" s="14">
        <v>0</v>
      </c>
      <c r="CP37" s="14">
        <v>0</v>
      </c>
      <c r="CQ37" s="14">
        <v>0</v>
      </c>
      <c r="CR37" s="14">
        <v>5661.17</v>
      </c>
      <c r="CS37" s="14">
        <v>0</v>
      </c>
      <c r="CT37" s="14">
        <v>0</v>
      </c>
      <c r="CU37" s="14">
        <v>0</v>
      </c>
      <c r="CV37" s="14">
        <v>0</v>
      </c>
      <c r="CW37" s="14">
        <v>0</v>
      </c>
      <c r="CX37" s="14">
        <v>0</v>
      </c>
    </row>
    <row r="38" spans="1:102" x14ac:dyDescent="0.25">
      <c r="A38" s="14">
        <v>623849</v>
      </c>
      <c r="B38" s="14">
        <v>76</v>
      </c>
      <c r="C38" s="14" t="s">
        <v>117</v>
      </c>
      <c r="D38" s="14" t="s">
        <v>100</v>
      </c>
      <c r="E38" s="14">
        <v>5302790001</v>
      </c>
      <c r="F38" s="14" t="s">
        <v>124</v>
      </c>
      <c r="G38" s="14" t="s">
        <v>102</v>
      </c>
      <c r="H38" s="14" t="s">
        <v>103</v>
      </c>
      <c r="I38" s="14">
        <v>70800000</v>
      </c>
      <c r="J38" s="14">
        <v>0</v>
      </c>
      <c r="K38" s="14">
        <v>53166135</v>
      </c>
      <c r="L38" s="14">
        <v>0</v>
      </c>
      <c r="M38" s="14">
        <v>201702</v>
      </c>
      <c r="N38" s="14">
        <v>20170110</v>
      </c>
      <c r="O38" s="14">
        <v>0</v>
      </c>
      <c r="P38" s="14">
        <v>20170210</v>
      </c>
      <c r="Q38" s="14">
        <v>0</v>
      </c>
      <c r="R38" s="14">
        <v>31</v>
      </c>
      <c r="S38" s="14">
        <v>20170217</v>
      </c>
      <c r="T38" s="14">
        <v>20170318</v>
      </c>
      <c r="U38" s="14">
        <v>242534</v>
      </c>
      <c r="V38" s="14">
        <v>41473.22</v>
      </c>
      <c r="W38" s="14">
        <v>25</v>
      </c>
      <c r="X38" s="14">
        <v>702.62</v>
      </c>
      <c r="Y38" s="14">
        <v>4976.78</v>
      </c>
      <c r="Z38" s="14">
        <v>1990.71</v>
      </c>
      <c r="AA38" s="14">
        <v>1658.92</v>
      </c>
      <c r="AB38" s="14">
        <v>1078.3</v>
      </c>
      <c r="AC38" s="14">
        <v>0</v>
      </c>
      <c r="AD38" s="14">
        <v>0</v>
      </c>
      <c r="AE38" s="14">
        <v>0</v>
      </c>
      <c r="AF38" s="14">
        <v>165892.97</v>
      </c>
      <c r="AG38" s="14">
        <v>47528.3</v>
      </c>
      <c r="AH38" s="14">
        <v>139634.88</v>
      </c>
      <c r="AI38" s="14">
        <v>30223.9</v>
      </c>
      <c r="AJ38" s="14">
        <v>3003.99</v>
      </c>
      <c r="AK38" s="14">
        <v>31490.89</v>
      </c>
      <c r="AL38" s="14">
        <v>156890.88</v>
      </c>
      <c r="AM38" s="14">
        <v>166595.59</v>
      </c>
      <c r="AN38" s="14">
        <v>0</v>
      </c>
      <c r="AO38" s="14">
        <v>0</v>
      </c>
      <c r="AP38" s="14">
        <v>0</v>
      </c>
      <c r="AQ38" s="14" t="s">
        <v>104</v>
      </c>
      <c r="AR38" s="14">
        <v>0</v>
      </c>
      <c r="AS38" s="14">
        <v>0</v>
      </c>
      <c r="AT38" s="14">
        <v>0</v>
      </c>
      <c r="AU38" s="14">
        <v>0</v>
      </c>
      <c r="AV38" s="14">
        <v>0</v>
      </c>
      <c r="AW38" s="14">
        <v>0</v>
      </c>
      <c r="AX38" s="14">
        <v>0</v>
      </c>
      <c r="AY38" s="14">
        <v>0</v>
      </c>
      <c r="AZ38" s="14">
        <v>0</v>
      </c>
      <c r="BA38" s="14">
        <v>0</v>
      </c>
      <c r="BB38" s="14">
        <v>26080</v>
      </c>
      <c r="BC38" s="14">
        <v>216454</v>
      </c>
      <c r="BD38" s="14">
        <v>0</v>
      </c>
      <c r="BE38" s="14">
        <v>0</v>
      </c>
      <c r="BF38" s="14">
        <v>0</v>
      </c>
      <c r="BG38" s="14">
        <v>855</v>
      </c>
      <c r="BH38" s="14">
        <v>0</v>
      </c>
      <c r="BI38" s="14">
        <v>0</v>
      </c>
      <c r="BJ38" s="14">
        <v>0</v>
      </c>
      <c r="BK38" s="14">
        <v>1255</v>
      </c>
      <c r="BL38" s="14">
        <v>6541</v>
      </c>
      <c r="BM38" s="14">
        <v>0</v>
      </c>
      <c r="BN38" s="14">
        <v>0</v>
      </c>
      <c r="BO38" s="14">
        <v>0</v>
      </c>
      <c r="BP38" s="14">
        <v>0</v>
      </c>
      <c r="BQ38" s="14">
        <v>358.59</v>
      </c>
      <c r="BR38" s="14">
        <v>1868.92</v>
      </c>
      <c r="BS38" s="14">
        <v>38951.85</v>
      </c>
      <c r="BT38" s="14">
        <v>76229.42</v>
      </c>
      <c r="BU38" s="14">
        <v>0</v>
      </c>
      <c r="BV38" s="14">
        <v>0</v>
      </c>
      <c r="BW38" s="14">
        <v>0</v>
      </c>
      <c r="BX38" s="14">
        <v>7010.97</v>
      </c>
      <c r="BY38" s="14">
        <v>0</v>
      </c>
      <c r="BZ38" s="14">
        <v>0</v>
      </c>
      <c r="CA38" s="14">
        <v>0</v>
      </c>
      <c r="CB38" s="14">
        <v>0</v>
      </c>
      <c r="CC38" s="14">
        <v>0</v>
      </c>
      <c r="CD38" s="14">
        <v>855</v>
      </c>
      <c r="CE38" s="14">
        <v>730</v>
      </c>
      <c r="CF38" s="14">
        <v>850</v>
      </c>
      <c r="CG38" s="14">
        <v>8138</v>
      </c>
      <c r="CH38" s="14">
        <v>0.15</v>
      </c>
      <c r="CI38" s="14">
        <v>0.6</v>
      </c>
      <c r="CJ38" s="14">
        <v>0.15</v>
      </c>
      <c r="CK38" s="14">
        <v>0</v>
      </c>
      <c r="CL38" s="14">
        <v>1293.96</v>
      </c>
      <c r="CM38" s="14">
        <v>5988.73</v>
      </c>
      <c r="CN38" s="14">
        <v>0</v>
      </c>
      <c r="CO38" s="14">
        <v>0</v>
      </c>
      <c r="CP38" s="14">
        <v>0</v>
      </c>
      <c r="CQ38" s="14">
        <v>0</v>
      </c>
      <c r="CR38" s="14" t="s">
        <v>108</v>
      </c>
      <c r="CS38" s="14">
        <v>0</v>
      </c>
      <c r="CT38" s="14">
        <v>0</v>
      </c>
      <c r="CU38" s="14">
        <v>0</v>
      </c>
      <c r="CV38" s="14">
        <v>0</v>
      </c>
      <c r="CW38" s="14">
        <v>0</v>
      </c>
      <c r="CX38" s="14">
        <v>0</v>
      </c>
    </row>
    <row r="39" spans="1:102" x14ac:dyDescent="0.25">
      <c r="A39" s="14">
        <v>675051</v>
      </c>
      <c r="B39" s="14">
        <v>66</v>
      </c>
      <c r="C39" s="14" t="s">
        <v>117</v>
      </c>
      <c r="D39" s="14" t="s">
        <v>100</v>
      </c>
      <c r="E39" s="14">
        <v>5302790001</v>
      </c>
      <c r="F39" s="14" t="s">
        <v>125</v>
      </c>
      <c r="G39" s="14" t="s">
        <v>102</v>
      </c>
      <c r="H39" s="14" t="s">
        <v>103</v>
      </c>
      <c r="I39" s="14">
        <v>70800000</v>
      </c>
      <c r="J39" s="14">
        <v>0</v>
      </c>
      <c r="K39" s="14">
        <v>1159616</v>
      </c>
      <c r="L39" s="14">
        <v>0</v>
      </c>
      <c r="M39" s="14">
        <v>201702</v>
      </c>
      <c r="N39" s="14">
        <v>20170110</v>
      </c>
      <c r="O39" s="14">
        <v>0</v>
      </c>
      <c r="P39" s="14">
        <v>20170210</v>
      </c>
      <c r="Q39" s="14">
        <v>0</v>
      </c>
      <c r="R39" s="14">
        <v>31</v>
      </c>
      <c r="S39" s="14">
        <v>20170217</v>
      </c>
      <c r="T39" s="14">
        <v>20170318</v>
      </c>
      <c r="U39" s="14">
        <v>238011</v>
      </c>
      <c r="V39" s="14">
        <v>36778.519999999997</v>
      </c>
      <c r="W39" s="14">
        <v>25</v>
      </c>
      <c r="X39" s="14">
        <v>702.62</v>
      </c>
      <c r="Y39" s="14">
        <v>4413.42</v>
      </c>
      <c r="Z39" s="14">
        <v>1765.37</v>
      </c>
      <c r="AA39" s="14">
        <v>1471.14</v>
      </c>
      <c r="AB39" s="14">
        <v>956.24</v>
      </c>
      <c r="AC39" s="14">
        <v>0</v>
      </c>
      <c r="AD39" s="14">
        <v>0</v>
      </c>
      <c r="AE39" s="14">
        <v>0</v>
      </c>
      <c r="AF39" s="14">
        <v>147114.19</v>
      </c>
      <c r="AG39" s="14">
        <v>42148.18</v>
      </c>
      <c r="AH39" s="14">
        <v>133833.07</v>
      </c>
      <c r="AI39" s="14">
        <v>28968.11</v>
      </c>
      <c r="AJ39" s="14">
        <v>2879.18</v>
      </c>
      <c r="AK39" s="14">
        <v>30182.46</v>
      </c>
      <c r="AL39" s="14">
        <v>139210.64000000001</v>
      </c>
      <c r="AM39" s="14">
        <v>147816.81</v>
      </c>
      <c r="AN39" s="14">
        <v>0</v>
      </c>
      <c r="AO39" s="14">
        <v>0</v>
      </c>
      <c r="AP39" s="14">
        <v>0</v>
      </c>
      <c r="AQ39" s="14" t="s">
        <v>104</v>
      </c>
      <c r="AR39" s="14">
        <v>0</v>
      </c>
      <c r="AS39" s="14">
        <v>0</v>
      </c>
      <c r="AT39" s="14">
        <v>0</v>
      </c>
      <c r="AU39" s="14">
        <v>0</v>
      </c>
      <c r="AV39" s="14">
        <v>0</v>
      </c>
      <c r="AW39" s="14">
        <v>0</v>
      </c>
      <c r="AX39" s="14">
        <v>0</v>
      </c>
      <c r="AY39" s="14">
        <v>0</v>
      </c>
      <c r="AZ39" s="14">
        <v>0</v>
      </c>
      <c r="BA39" s="14">
        <v>0</v>
      </c>
      <c r="BB39" s="14">
        <v>25713</v>
      </c>
      <c r="BC39" s="14">
        <v>212298</v>
      </c>
      <c r="BD39" s="14">
        <v>0</v>
      </c>
      <c r="BE39" s="14">
        <v>418</v>
      </c>
      <c r="BF39" s="14">
        <v>447</v>
      </c>
      <c r="BG39" s="14">
        <v>0</v>
      </c>
      <c r="BH39" s="14">
        <v>455</v>
      </c>
      <c r="BI39" s="14">
        <v>447</v>
      </c>
      <c r="BJ39" s="14">
        <v>0</v>
      </c>
      <c r="BK39" s="14">
        <v>0</v>
      </c>
      <c r="BL39" s="14">
        <v>0</v>
      </c>
      <c r="BM39" s="14">
        <v>0</v>
      </c>
      <c r="BN39" s="14">
        <v>0</v>
      </c>
      <c r="BO39" s="14">
        <v>0</v>
      </c>
      <c r="BP39" s="14">
        <v>0</v>
      </c>
      <c r="BQ39" s="14">
        <v>0</v>
      </c>
      <c r="BR39" s="14">
        <v>0</v>
      </c>
      <c r="BS39" s="14">
        <v>12826.09</v>
      </c>
      <c r="BT39" s="14">
        <v>74765.789999999994</v>
      </c>
      <c r="BU39" s="14">
        <v>0</v>
      </c>
      <c r="BV39" s="14">
        <v>0</v>
      </c>
      <c r="BW39" s="14">
        <v>0</v>
      </c>
      <c r="BX39" s="14">
        <v>0</v>
      </c>
      <c r="BY39" s="14">
        <v>18635.599999999999</v>
      </c>
      <c r="BZ39" s="14">
        <v>3665.39</v>
      </c>
      <c r="CA39" s="14">
        <v>0</v>
      </c>
      <c r="CB39" s="14">
        <v>0</v>
      </c>
      <c r="CC39" s="14">
        <v>442.8</v>
      </c>
      <c r="CD39" s="14">
        <v>0</v>
      </c>
      <c r="CE39" s="14">
        <v>455</v>
      </c>
      <c r="CF39" s="14">
        <v>420</v>
      </c>
      <c r="CG39" s="14">
        <v>8111</v>
      </c>
      <c r="CH39" s="14">
        <v>0.06</v>
      </c>
      <c r="CI39" s="14">
        <v>0.24</v>
      </c>
      <c r="CJ39" s="14">
        <v>0.06</v>
      </c>
      <c r="CK39" s="14">
        <v>0</v>
      </c>
      <c r="CL39" s="14">
        <v>1147.49</v>
      </c>
      <c r="CM39" s="14">
        <v>5310.82</v>
      </c>
      <c r="CN39" s="14">
        <v>0</v>
      </c>
      <c r="CO39" s="14">
        <v>0</v>
      </c>
      <c r="CP39" s="14">
        <v>0</v>
      </c>
      <c r="CQ39" s="14">
        <v>0</v>
      </c>
      <c r="CR39" s="14" t="s">
        <v>108</v>
      </c>
      <c r="CS39" s="14">
        <v>0</v>
      </c>
      <c r="CT39" s="14">
        <v>0</v>
      </c>
      <c r="CU39" s="14">
        <v>0</v>
      </c>
      <c r="CV39" s="14">
        <v>0</v>
      </c>
      <c r="CW39" s="14">
        <v>0</v>
      </c>
      <c r="CX39" s="14">
        <v>0</v>
      </c>
    </row>
    <row r="40" spans="1:102" x14ac:dyDescent="0.25">
      <c r="A40" s="14">
        <v>856960</v>
      </c>
      <c r="B40" s="14">
        <v>23</v>
      </c>
      <c r="C40" s="14" t="s">
        <v>110</v>
      </c>
      <c r="D40" s="14" t="s">
        <v>100</v>
      </c>
      <c r="E40" s="14">
        <v>5302790001</v>
      </c>
      <c r="F40" s="14" t="s">
        <v>126</v>
      </c>
      <c r="G40" s="14" t="s">
        <v>102</v>
      </c>
      <c r="H40" s="14" t="s">
        <v>103</v>
      </c>
      <c r="I40" s="14">
        <v>70362030</v>
      </c>
      <c r="J40" s="14">
        <v>0</v>
      </c>
      <c r="K40" s="14">
        <v>1010284</v>
      </c>
      <c r="L40" s="14">
        <v>1</v>
      </c>
      <c r="M40" s="14">
        <v>201702</v>
      </c>
      <c r="N40" s="14">
        <v>20170104</v>
      </c>
      <c r="O40" s="14">
        <v>382</v>
      </c>
      <c r="P40" s="14">
        <v>20170203</v>
      </c>
      <c r="Q40" s="14">
        <v>382</v>
      </c>
      <c r="R40" s="14">
        <v>30</v>
      </c>
      <c r="S40" s="14">
        <v>20170302</v>
      </c>
      <c r="T40" s="14">
        <v>20170318</v>
      </c>
      <c r="U40" s="14">
        <v>48.1</v>
      </c>
      <c r="V40" s="14">
        <v>6.55</v>
      </c>
      <c r="W40" s="14">
        <v>12</v>
      </c>
      <c r="X40" s="14">
        <v>2.35</v>
      </c>
      <c r="Y40" s="14">
        <v>1.63</v>
      </c>
      <c r="Z40" s="14">
        <v>0.65</v>
      </c>
      <c r="AA40" s="14">
        <v>0.54</v>
      </c>
      <c r="AB40" s="14">
        <v>0.35</v>
      </c>
      <c r="AC40" s="14">
        <v>0</v>
      </c>
      <c r="AD40" s="14">
        <v>0</v>
      </c>
      <c r="AE40" s="14">
        <v>0</v>
      </c>
      <c r="AF40" s="14">
        <v>54.65</v>
      </c>
      <c r="AG40" s="14">
        <v>8.5299999999999994</v>
      </c>
      <c r="AH40" s="14">
        <v>31.53</v>
      </c>
      <c r="AI40" s="14">
        <v>6.82</v>
      </c>
      <c r="AJ40" s="14">
        <v>0.67</v>
      </c>
      <c r="AK40" s="14">
        <v>7.1</v>
      </c>
      <c r="AL40" s="14">
        <v>53.83</v>
      </c>
      <c r="AM40" s="14">
        <v>57</v>
      </c>
      <c r="AN40" s="14">
        <v>0</v>
      </c>
      <c r="AO40" s="14">
        <v>100</v>
      </c>
      <c r="AP40" s="14">
        <v>0</v>
      </c>
      <c r="AQ40" s="14" t="s">
        <v>104</v>
      </c>
      <c r="AR40" s="14">
        <v>0</v>
      </c>
      <c r="AS40" s="14">
        <v>0</v>
      </c>
      <c r="AT40" s="14">
        <v>0</v>
      </c>
      <c r="AU40" s="14">
        <v>0</v>
      </c>
      <c r="AV40" s="14">
        <v>0</v>
      </c>
      <c r="AW40" s="14">
        <v>0</v>
      </c>
      <c r="AX40" s="14">
        <v>0</v>
      </c>
      <c r="AY40" s="14" t="s">
        <v>107</v>
      </c>
      <c r="AZ40" s="14" t="s">
        <v>107</v>
      </c>
      <c r="BA40" s="14" t="s">
        <v>107</v>
      </c>
      <c r="BB40" s="14">
        <v>0</v>
      </c>
      <c r="BC40" s="14">
        <v>0</v>
      </c>
      <c r="BD40" s="14">
        <v>0</v>
      </c>
      <c r="BE40" s="14">
        <v>0</v>
      </c>
      <c r="BF40" s="14">
        <v>0</v>
      </c>
      <c r="BG40" s="14">
        <v>0</v>
      </c>
      <c r="BH40" s="14">
        <v>0</v>
      </c>
      <c r="BI40" s="14">
        <v>0</v>
      </c>
      <c r="BJ40" s="14">
        <v>0</v>
      </c>
      <c r="BK40" s="14">
        <v>0</v>
      </c>
      <c r="BL40" s="14">
        <v>0</v>
      </c>
      <c r="BM40" s="14">
        <v>0</v>
      </c>
      <c r="BN40" s="14">
        <v>0</v>
      </c>
      <c r="BO40" s="14">
        <v>0</v>
      </c>
      <c r="BP40" s="14">
        <v>0</v>
      </c>
      <c r="BQ40" s="14">
        <v>0</v>
      </c>
      <c r="BR40" s="14">
        <v>0</v>
      </c>
      <c r="BS40" s="14">
        <v>0</v>
      </c>
      <c r="BT40" s="14">
        <v>0</v>
      </c>
      <c r="BU40" s="14">
        <v>0</v>
      </c>
      <c r="BV40" s="14">
        <v>0</v>
      </c>
      <c r="BW40" s="14">
        <v>0</v>
      </c>
      <c r="BX40" s="14">
        <v>0</v>
      </c>
      <c r="BY40" s="14">
        <v>0</v>
      </c>
      <c r="BZ40" s="14">
        <v>0</v>
      </c>
      <c r="CA40" s="14">
        <v>0</v>
      </c>
      <c r="CB40" s="14">
        <v>0</v>
      </c>
      <c r="CC40" s="14">
        <v>0</v>
      </c>
      <c r="CD40" s="14">
        <v>0</v>
      </c>
      <c r="CE40" s="14">
        <v>0</v>
      </c>
      <c r="CF40" s="14">
        <v>0</v>
      </c>
      <c r="CG40" s="14">
        <v>8564</v>
      </c>
      <c r="CH40" s="14">
        <v>1</v>
      </c>
      <c r="CI40" s="14">
        <v>0</v>
      </c>
      <c r="CJ40" s="14">
        <v>0</v>
      </c>
      <c r="CK40" s="14">
        <v>0</v>
      </c>
      <c r="CL40" s="14">
        <v>0.42</v>
      </c>
      <c r="CM40" s="14">
        <v>1.97</v>
      </c>
      <c r="CN40" s="14">
        <v>0</v>
      </c>
      <c r="CO40" s="14">
        <v>0</v>
      </c>
      <c r="CP40" s="14">
        <v>0</v>
      </c>
      <c r="CQ40" s="14">
        <v>0</v>
      </c>
      <c r="CR40" s="14" t="s">
        <v>108</v>
      </c>
      <c r="CS40" s="14">
        <v>220</v>
      </c>
      <c r="CT40" s="14">
        <v>380</v>
      </c>
      <c r="CU40" s="14">
        <v>201</v>
      </c>
      <c r="CV40" s="14">
        <v>348</v>
      </c>
      <c r="CW40" s="14">
        <v>231</v>
      </c>
      <c r="CX40" s="14">
        <v>399</v>
      </c>
    </row>
    <row r="41" spans="1:102" x14ac:dyDescent="0.25">
      <c r="A41" s="14">
        <v>856967</v>
      </c>
      <c r="B41" s="14">
        <v>23</v>
      </c>
      <c r="C41" s="14" t="s">
        <v>110</v>
      </c>
      <c r="D41" s="14" t="s">
        <v>100</v>
      </c>
      <c r="E41" s="14">
        <v>5302790001</v>
      </c>
      <c r="F41" s="14" t="s">
        <v>127</v>
      </c>
      <c r="G41" s="14" t="s">
        <v>102</v>
      </c>
      <c r="H41" s="14" t="s">
        <v>103</v>
      </c>
      <c r="I41" s="14">
        <v>70362040</v>
      </c>
      <c r="J41" s="14">
        <v>0</v>
      </c>
      <c r="K41" s="14">
        <v>1010286</v>
      </c>
      <c r="L41" s="14">
        <v>1</v>
      </c>
      <c r="M41" s="14">
        <v>201702</v>
      </c>
      <c r="N41" s="14">
        <v>20170104</v>
      </c>
      <c r="O41" s="14">
        <v>63</v>
      </c>
      <c r="P41" s="14">
        <v>20170203</v>
      </c>
      <c r="Q41" s="14">
        <v>64</v>
      </c>
      <c r="R41" s="14">
        <v>30</v>
      </c>
      <c r="S41" s="14">
        <v>20170302</v>
      </c>
      <c r="T41" s="14">
        <v>20170318</v>
      </c>
      <c r="U41" s="14">
        <v>48.1</v>
      </c>
      <c r="V41" s="14">
        <v>6.55</v>
      </c>
      <c r="W41" s="14">
        <v>12</v>
      </c>
      <c r="X41" s="14">
        <v>2.35</v>
      </c>
      <c r="Y41" s="14">
        <v>1.63</v>
      </c>
      <c r="Z41" s="14">
        <v>0.65</v>
      </c>
      <c r="AA41" s="14">
        <v>0.54</v>
      </c>
      <c r="AB41" s="14">
        <v>0.35</v>
      </c>
      <c r="AC41" s="14">
        <v>0</v>
      </c>
      <c r="AD41" s="14">
        <v>0</v>
      </c>
      <c r="AE41" s="14">
        <v>0</v>
      </c>
      <c r="AF41" s="14">
        <v>54.65</v>
      </c>
      <c r="AG41" s="14">
        <v>8.5299999999999994</v>
      </c>
      <c r="AH41" s="14">
        <v>31.53</v>
      </c>
      <c r="AI41" s="14">
        <v>6.82</v>
      </c>
      <c r="AJ41" s="14">
        <v>0.67</v>
      </c>
      <c r="AK41" s="14">
        <v>7.1</v>
      </c>
      <c r="AL41" s="14">
        <v>53.83</v>
      </c>
      <c r="AM41" s="14">
        <v>57</v>
      </c>
      <c r="AN41" s="14">
        <v>1</v>
      </c>
      <c r="AO41" s="14">
        <v>100</v>
      </c>
      <c r="AP41" s="14">
        <v>0</v>
      </c>
      <c r="AQ41" s="14" t="s">
        <v>104</v>
      </c>
      <c r="AR41" s="14">
        <v>0</v>
      </c>
      <c r="AS41" s="14">
        <v>0</v>
      </c>
      <c r="AT41" s="14">
        <v>0</v>
      </c>
      <c r="AU41" s="14">
        <v>0</v>
      </c>
      <c r="AV41" s="14">
        <v>0</v>
      </c>
      <c r="AW41" s="14">
        <v>0</v>
      </c>
      <c r="AX41" s="14">
        <v>0</v>
      </c>
      <c r="AY41" s="14" t="s">
        <v>107</v>
      </c>
      <c r="AZ41" s="14" t="s">
        <v>107</v>
      </c>
      <c r="BA41" s="14" t="s">
        <v>107</v>
      </c>
      <c r="BB41" s="14">
        <v>0</v>
      </c>
      <c r="BC41" s="14">
        <v>0</v>
      </c>
      <c r="BD41" s="14">
        <v>0</v>
      </c>
      <c r="BE41" s="14">
        <v>0</v>
      </c>
      <c r="BF41" s="14">
        <v>0</v>
      </c>
      <c r="BG41" s="14">
        <v>0</v>
      </c>
      <c r="BH41" s="14">
        <v>0</v>
      </c>
      <c r="BI41" s="14">
        <v>0</v>
      </c>
      <c r="BJ41" s="14">
        <v>0</v>
      </c>
      <c r="BK41" s="14">
        <v>0</v>
      </c>
      <c r="BL41" s="14">
        <v>0</v>
      </c>
      <c r="BM41" s="14">
        <v>0</v>
      </c>
      <c r="BN41" s="14">
        <v>0</v>
      </c>
      <c r="BO41" s="14">
        <v>0</v>
      </c>
      <c r="BP41" s="14">
        <v>0</v>
      </c>
      <c r="BQ41" s="14">
        <v>0</v>
      </c>
      <c r="BR41" s="14">
        <v>0</v>
      </c>
      <c r="BS41" s="14">
        <v>0</v>
      </c>
      <c r="BT41" s="14">
        <v>0</v>
      </c>
      <c r="BU41" s="14">
        <v>0</v>
      </c>
      <c r="BV41" s="14">
        <v>0</v>
      </c>
      <c r="BW41" s="14">
        <v>0</v>
      </c>
      <c r="BX41" s="14">
        <v>0</v>
      </c>
      <c r="BY41" s="14">
        <v>0</v>
      </c>
      <c r="BZ41" s="14">
        <v>0</v>
      </c>
      <c r="CA41" s="14">
        <v>0</v>
      </c>
      <c r="CB41" s="14">
        <v>0</v>
      </c>
      <c r="CC41" s="14">
        <v>0</v>
      </c>
      <c r="CD41" s="14">
        <v>0</v>
      </c>
      <c r="CE41" s="14">
        <v>0</v>
      </c>
      <c r="CF41" s="14">
        <v>0</v>
      </c>
      <c r="CG41" s="14">
        <v>8594</v>
      </c>
      <c r="CH41" s="14">
        <v>1</v>
      </c>
      <c r="CI41" s="14">
        <v>0</v>
      </c>
      <c r="CJ41" s="14">
        <v>0</v>
      </c>
      <c r="CK41" s="14">
        <v>0</v>
      </c>
      <c r="CL41" s="14">
        <v>0.42</v>
      </c>
      <c r="CM41" s="14">
        <v>1.97</v>
      </c>
      <c r="CN41" s="14">
        <v>0</v>
      </c>
      <c r="CO41" s="14">
        <v>0</v>
      </c>
      <c r="CP41" s="14">
        <v>0</v>
      </c>
      <c r="CQ41" s="14">
        <v>0</v>
      </c>
      <c r="CR41" s="14" t="s">
        <v>108</v>
      </c>
      <c r="CS41" s="14">
        <v>220</v>
      </c>
      <c r="CT41" s="14">
        <v>380</v>
      </c>
      <c r="CU41" s="14">
        <v>201</v>
      </c>
      <c r="CV41" s="14">
        <v>348</v>
      </c>
      <c r="CW41" s="14">
        <v>231</v>
      </c>
      <c r="CX41" s="14">
        <v>399</v>
      </c>
    </row>
    <row r="42" spans="1:102" x14ac:dyDescent="0.25">
      <c r="A42" s="14">
        <v>856969</v>
      </c>
      <c r="B42" s="14">
        <v>23</v>
      </c>
      <c r="C42" s="14" t="s">
        <v>110</v>
      </c>
      <c r="D42" s="14" t="s">
        <v>100</v>
      </c>
      <c r="E42" s="14">
        <v>5302790001</v>
      </c>
      <c r="F42" s="14" t="s">
        <v>128</v>
      </c>
      <c r="G42" s="14" t="s">
        <v>102</v>
      </c>
      <c r="H42" s="14" t="s">
        <v>103</v>
      </c>
      <c r="I42" s="14">
        <v>70362070</v>
      </c>
      <c r="J42" s="14">
        <v>0</v>
      </c>
      <c r="K42" s="14">
        <v>1116288</v>
      </c>
      <c r="L42" s="14">
        <v>1</v>
      </c>
      <c r="M42" s="14">
        <v>201702</v>
      </c>
      <c r="N42" s="14">
        <v>20170104</v>
      </c>
      <c r="O42" s="14">
        <v>12268</v>
      </c>
      <c r="P42" s="14">
        <v>20170203</v>
      </c>
      <c r="Q42" s="14">
        <v>12268</v>
      </c>
      <c r="R42" s="14">
        <v>30</v>
      </c>
      <c r="S42" s="14">
        <v>20170302</v>
      </c>
      <c r="T42" s="14">
        <v>20170318</v>
      </c>
      <c r="U42" s="14">
        <v>48.1</v>
      </c>
      <c r="V42" s="14">
        <v>6.55</v>
      </c>
      <c r="W42" s="14">
        <v>12</v>
      </c>
      <c r="X42" s="14">
        <v>2.35</v>
      </c>
      <c r="Y42" s="14">
        <v>1.63</v>
      </c>
      <c r="Z42" s="14">
        <v>0.65</v>
      </c>
      <c r="AA42" s="14">
        <v>0.54</v>
      </c>
      <c r="AB42" s="14">
        <v>0.35</v>
      </c>
      <c r="AC42" s="14">
        <v>0</v>
      </c>
      <c r="AD42" s="14">
        <v>0</v>
      </c>
      <c r="AE42" s="14">
        <v>0</v>
      </c>
      <c r="AF42" s="14">
        <v>54.65</v>
      </c>
      <c r="AG42" s="14">
        <v>8.5299999999999994</v>
      </c>
      <c r="AH42" s="14">
        <v>31.53</v>
      </c>
      <c r="AI42" s="14">
        <v>6.82</v>
      </c>
      <c r="AJ42" s="14">
        <v>0.67</v>
      </c>
      <c r="AK42" s="14">
        <v>7.1</v>
      </c>
      <c r="AL42" s="14">
        <v>53.83</v>
      </c>
      <c r="AM42" s="14">
        <v>57</v>
      </c>
      <c r="AN42" s="14">
        <v>0</v>
      </c>
      <c r="AO42" s="14">
        <v>100</v>
      </c>
      <c r="AP42" s="14">
        <v>0</v>
      </c>
      <c r="AQ42" s="14" t="s">
        <v>104</v>
      </c>
      <c r="AR42" s="14">
        <v>0</v>
      </c>
      <c r="AS42" s="14">
        <v>0</v>
      </c>
      <c r="AT42" s="14">
        <v>0</v>
      </c>
      <c r="AU42" s="14">
        <v>0</v>
      </c>
      <c r="AV42" s="14">
        <v>0</v>
      </c>
      <c r="AW42" s="14">
        <v>0</v>
      </c>
      <c r="AX42" s="14">
        <v>0</v>
      </c>
      <c r="AY42" s="14" t="s">
        <v>107</v>
      </c>
      <c r="AZ42" s="14" t="s">
        <v>107</v>
      </c>
      <c r="BA42" s="14" t="s">
        <v>107</v>
      </c>
      <c r="BB42" s="14">
        <v>0</v>
      </c>
      <c r="BC42" s="14">
        <v>0</v>
      </c>
      <c r="BD42" s="14">
        <v>0</v>
      </c>
      <c r="BE42" s="14">
        <v>0</v>
      </c>
      <c r="BF42" s="14">
        <v>0</v>
      </c>
      <c r="BG42" s="14">
        <v>0</v>
      </c>
      <c r="BH42" s="14">
        <v>0</v>
      </c>
      <c r="BI42" s="14">
        <v>0</v>
      </c>
      <c r="BJ42" s="14">
        <v>0</v>
      </c>
      <c r="BK42" s="14">
        <v>0</v>
      </c>
      <c r="BL42" s="14">
        <v>0</v>
      </c>
      <c r="BM42" s="14">
        <v>0</v>
      </c>
      <c r="BN42" s="14">
        <v>0</v>
      </c>
      <c r="BO42" s="14">
        <v>0</v>
      </c>
      <c r="BP42" s="14">
        <v>0</v>
      </c>
      <c r="BQ42" s="14">
        <v>0</v>
      </c>
      <c r="BR42" s="14">
        <v>0</v>
      </c>
      <c r="BS42" s="14">
        <v>0</v>
      </c>
      <c r="BT42" s="14">
        <v>0</v>
      </c>
      <c r="BU42" s="14">
        <v>0</v>
      </c>
      <c r="BV42" s="14">
        <v>0</v>
      </c>
      <c r="BW42" s="14">
        <v>0</v>
      </c>
      <c r="BX42" s="14">
        <v>0</v>
      </c>
      <c r="BY42" s="14">
        <v>0</v>
      </c>
      <c r="BZ42" s="14">
        <v>0</v>
      </c>
      <c r="CA42" s="14">
        <v>0</v>
      </c>
      <c r="CB42" s="14">
        <v>0</v>
      </c>
      <c r="CC42" s="14">
        <v>0</v>
      </c>
      <c r="CD42" s="14">
        <v>0</v>
      </c>
      <c r="CE42" s="14">
        <v>0</v>
      </c>
      <c r="CF42" s="14">
        <v>0</v>
      </c>
      <c r="CG42" s="14">
        <v>8539</v>
      </c>
      <c r="CH42" s="14">
        <v>1</v>
      </c>
      <c r="CI42" s="14">
        <v>0</v>
      </c>
      <c r="CJ42" s="14">
        <v>0</v>
      </c>
      <c r="CK42" s="14">
        <v>0</v>
      </c>
      <c r="CL42" s="14">
        <v>0.42</v>
      </c>
      <c r="CM42" s="14">
        <v>1.97</v>
      </c>
      <c r="CN42" s="14">
        <v>0</v>
      </c>
      <c r="CO42" s="14">
        <v>0</v>
      </c>
      <c r="CP42" s="14">
        <v>0</v>
      </c>
      <c r="CQ42" s="14">
        <v>0</v>
      </c>
      <c r="CR42" s="14" t="s">
        <v>108</v>
      </c>
      <c r="CS42" s="14">
        <v>220</v>
      </c>
      <c r="CT42" s="14">
        <v>380</v>
      </c>
      <c r="CU42" s="14">
        <v>201</v>
      </c>
      <c r="CV42" s="14">
        <v>348</v>
      </c>
      <c r="CW42" s="14">
        <v>231</v>
      </c>
      <c r="CX42" s="14">
        <v>399</v>
      </c>
    </row>
    <row r="43" spans="1:102" x14ac:dyDescent="0.25">
      <c r="A43" s="14">
        <v>966027</v>
      </c>
      <c r="B43" s="14">
        <v>66</v>
      </c>
      <c r="C43" s="14" t="s">
        <v>117</v>
      </c>
      <c r="D43" s="14" t="s">
        <v>100</v>
      </c>
      <c r="E43" s="14">
        <v>5302790001</v>
      </c>
      <c r="F43" s="14" t="s">
        <v>129</v>
      </c>
      <c r="G43" s="14" t="s">
        <v>102</v>
      </c>
      <c r="H43" s="14" t="s">
        <v>103</v>
      </c>
      <c r="I43" s="14">
        <v>70000000</v>
      </c>
      <c r="J43" s="14">
        <v>0</v>
      </c>
      <c r="K43" s="14">
        <v>53155342</v>
      </c>
      <c r="L43" s="14">
        <v>0</v>
      </c>
      <c r="M43" s="14">
        <v>201702</v>
      </c>
      <c r="N43" s="14">
        <v>20170110</v>
      </c>
      <c r="O43" s="14">
        <v>0</v>
      </c>
      <c r="P43" s="14">
        <v>20170210</v>
      </c>
      <c r="Q43" s="14">
        <v>0</v>
      </c>
      <c r="R43" s="14">
        <v>31</v>
      </c>
      <c r="S43" s="14">
        <v>20170217</v>
      </c>
      <c r="T43" s="14">
        <v>20170318</v>
      </c>
      <c r="U43" s="14">
        <v>78245</v>
      </c>
      <c r="V43" s="14">
        <v>13570.51</v>
      </c>
      <c r="W43" s="14">
        <v>25</v>
      </c>
      <c r="X43" s="14">
        <v>702.62</v>
      </c>
      <c r="Y43" s="14">
        <v>1628.46</v>
      </c>
      <c r="Z43" s="14">
        <v>651.38</v>
      </c>
      <c r="AA43" s="14">
        <v>542.82000000000005</v>
      </c>
      <c r="AB43" s="14">
        <v>352.83</v>
      </c>
      <c r="AC43" s="14">
        <v>0</v>
      </c>
      <c r="AD43" s="14">
        <v>0</v>
      </c>
      <c r="AE43" s="14">
        <v>0</v>
      </c>
      <c r="AF43" s="14">
        <v>54282.06</v>
      </c>
      <c r="AG43" s="14">
        <v>15551.8</v>
      </c>
      <c r="AH43" s="14">
        <v>42838.27</v>
      </c>
      <c r="AI43" s="14">
        <v>9272.32</v>
      </c>
      <c r="AJ43" s="14">
        <v>921.59</v>
      </c>
      <c r="AK43" s="14">
        <v>9661.02</v>
      </c>
      <c r="AL43" s="14">
        <v>51809.19</v>
      </c>
      <c r="AM43" s="14">
        <v>54984.68</v>
      </c>
      <c r="AN43" s="14">
        <v>0</v>
      </c>
      <c r="AO43" s="14">
        <v>0</v>
      </c>
      <c r="AP43" s="14">
        <v>0</v>
      </c>
      <c r="AQ43" s="14" t="s">
        <v>104</v>
      </c>
      <c r="AR43" s="14">
        <v>0</v>
      </c>
      <c r="AS43" s="14">
        <v>0</v>
      </c>
      <c r="AT43" s="14">
        <v>0</v>
      </c>
      <c r="AU43" s="14">
        <v>0</v>
      </c>
      <c r="AV43" s="14">
        <v>0</v>
      </c>
      <c r="AW43" s="14">
        <v>0</v>
      </c>
      <c r="AX43" s="14">
        <v>0</v>
      </c>
      <c r="AY43" s="14">
        <v>0</v>
      </c>
      <c r="AZ43" s="14">
        <v>0</v>
      </c>
      <c r="BA43" s="14">
        <v>0</v>
      </c>
      <c r="BB43" s="14">
        <v>8423</v>
      </c>
      <c r="BC43" s="14">
        <v>69822</v>
      </c>
      <c r="BD43" s="14">
        <v>0</v>
      </c>
      <c r="BE43" s="14">
        <v>155</v>
      </c>
      <c r="BF43" s="14">
        <v>204</v>
      </c>
      <c r="BG43" s="14">
        <v>0</v>
      </c>
      <c r="BH43" s="14">
        <v>245</v>
      </c>
      <c r="BI43" s="14">
        <v>230</v>
      </c>
      <c r="BJ43" s="14">
        <v>0</v>
      </c>
      <c r="BK43" s="14">
        <v>0</v>
      </c>
      <c r="BL43" s="14">
        <v>0</v>
      </c>
      <c r="BM43" s="14">
        <v>0</v>
      </c>
      <c r="BN43" s="14">
        <v>0</v>
      </c>
      <c r="BO43" s="14">
        <v>0</v>
      </c>
      <c r="BP43" s="14">
        <v>0</v>
      </c>
      <c r="BQ43" s="14">
        <v>0</v>
      </c>
      <c r="BR43" s="14">
        <v>0</v>
      </c>
      <c r="BS43" s="14">
        <v>4201.54</v>
      </c>
      <c r="BT43" s="14">
        <v>24589.47</v>
      </c>
      <c r="BU43" s="14">
        <v>0</v>
      </c>
      <c r="BV43" s="14">
        <v>0</v>
      </c>
      <c r="BW43" s="14">
        <v>0</v>
      </c>
      <c r="BX43" s="14">
        <v>0</v>
      </c>
      <c r="BY43" s="14">
        <v>10034.549999999999</v>
      </c>
      <c r="BZ43" s="14">
        <v>1885.99</v>
      </c>
      <c r="CA43" s="14">
        <v>0</v>
      </c>
      <c r="CB43" s="14">
        <v>0</v>
      </c>
      <c r="CC43" s="14">
        <v>0</v>
      </c>
      <c r="CD43" s="14">
        <v>0</v>
      </c>
      <c r="CE43" s="14">
        <v>245</v>
      </c>
      <c r="CF43" s="14">
        <v>230</v>
      </c>
      <c r="CG43" s="14">
        <v>8103</v>
      </c>
      <c r="CH43" s="14">
        <v>0.09</v>
      </c>
      <c r="CI43" s="14">
        <v>0.36</v>
      </c>
      <c r="CJ43" s="14">
        <v>0.09</v>
      </c>
      <c r="CK43" s="14">
        <v>0</v>
      </c>
      <c r="CL43" s="14">
        <v>423.4</v>
      </c>
      <c r="CM43" s="14">
        <v>1959.58</v>
      </c>
      <c r="CN43" s="14">
        <v>0</v>
      </c>
      <c r="CO43" s="14">
        <v>0</v>
      </c>
      <c r="CP43" s="14">
        <v>0</v>
      </c>
      <c r="CQ43" s="14">
        <v>0</v>
      </c>
      <c r="CR43" s="14" t="s">
        <v>108</v>
      </c>
      <c r="CS43" s="14">
        <v>0</v>
      </c>
      <c r="CT43" s="14">
        <v>0</v>
      </c>
      <c r="CU43" s="14">
        <v>0</v>
      </c>
      <c r="CV43" s="14">
        <v>0</v>
      </c>
      <c r="CW43" s="14">
        <v>0</v>
      </c>
      <c r="CX43" s="14">
        <v>0</v>
      </c>
    </row>
    <row r="44" spans="1:102" x14ac:dyDescent="0.25">
      <c r="A44" s="14">
        <v>1089425</v>
      </c>
      <c r="B44" s="14">
        <v>65</v>
      </c>
      <c r="C44" s="14" t="s">
        <v>99</v>
      </c>
      <c r="D44" s="14" t="s">
        <v>100</v>
      </c>
      <c r="E44" s="14">
        <v>5302790001</v>
      </c>
      <c r="F44" s="14" t="s">
        <v>130</v>
      </c>
      <c r="G44" s="14" t="s">
        <v>102</v>
      </c>
      <c r="H44" s="14" t="s">
        <v>103</v>
      </c>
      <c r="I44" s="14">
        <v>73007990</v>
      </c>
      <c r="J44" s="14">
        <v>0</v>
      </c>
      <c r="K44" s="14">
        <v>1159901</v>
      </c>
      <c r="L44" s="14">
        <v>0</v>
      </c>
      <c r="M44" s="14">
        <v>201702</v>
      </c>
      <c r="N44" s="14">
        <v>20170114</v>
      </c>
      <c r="O44" s="14">
        <v>0</v>
      </c>
      <c r="P44" s="14">
        <v>20170214</v>
      </c>
      <c r="Q44" s="14">
        <v>0</v>
      </c>
      <c r="R44" s="14">
        <v>31</v>
      </c>
      <c r="S44" s="14">
        <v>20170221</v>
      </c>
      <c r="T44" s="14">
        <v>20170318</v>
      </c>
      <c r="U44" s="14">
        <v>150433</v>
      </c>
      <c r="V44" s="14">
        <v>20412.91</v>
      </c>
      <c r="W44" s="14">
        <v>25</v>
      </c>
      <c r="X44" s="14">
        <v>702.62</v>
      </c>
      <c r="Y44" s="14">
        <v>2449.5500000000002</v>
      </c>
      <c r="Z44" s="14">
        <v>979.82</v>
      </c>
      <c r="AA44" s="14">
        <v>816.51</v>
      </c>
      <c r="AB44" s="14">
        <v>530.73</v>
      </c>
      <c r="AC44" s="14">
        <v>0</v>
      </c>
      <c r="AD44" s="14">
        <v>0</v>
      </c>
      <c r="AE44" s="14">
        <v>0</v>
      </c>
      <c r="AF44" s="14">
        <v>81651.710000000006</v>
      </c>
      <c r="AG44" s="14">
        <v>23393.19</v>
      </c>
      <c r="AH44" s="14">
        <v>86806.32</v>
      </c>
      <c r="AI44" s="14">
        <v>18789.18</v>
      </c>
      <c r="AJ44" s="14">
        <v>1867.48</v>
      </c>
      <c r="AK44" s="14">
        <v>19576.830000000002</v>
      </c>
      <c r="AL44" s="14">
        <v>77577.72</v>
      </c>
      <c r="AM44" s="14">
        <v>82354.33</v>
      </c>
      <c r="AN44" s="14">
        <v>0</v>
      </c>
      <c r="AO44" s="14">
        <v>0</v>
      </c>
      <c r="AP44" s="14">
        <v>0</v>
      </c>
      <c r="AQ44" s="14" t="s">
        <v>104</v>
      </c>
      <c r="AR44" s="14">
        <v>0</v>
      </c>
      <c r="AS44" s="14">
        <v>0</v>
      </c>
      <c r="AT44" s="14">
        <v>0</v>
      </c>
      <c r="AU44" s="14">
        <v>0</v>
      </c>
      <c r="AV44" s="14">
        <v>0</v>
      </c>
      <c r="AW44" s="14">
        <v>0</v>
      </c>
      <c r="AX44" s="14">
        <v>0</v>
      </c>
      <c r="AY44" s="14">
        <v>0</v>
      </c>
      <c r="AZ44" s="14">
        <v>0</v>
      </c>
      <c r="BA44" s="14">
        <v>0</v>
      </c>
      <c r="BB44" s="14">
        <v>13060</v>
      </c>
      <c r="BC44" s="14">
        <v>137373</v>
      </c>
      <c r="BD44" s="14">
        <v>0</v>
      </c>
      <c r="BE44" s="14">
        <v>219</v>
      </c>
      <c r="BF44" s="14">
        <v>220</v>
      </c>
      <c r="BG44" s="14">
        <v>0</v>
      </c>
      <c r="BH44" s="14">
        <v>350</v>
      </c>
      <c r="BI44" s="14">
        <v>350</v>
      </c>
      <c r="BJ44" s="14">
        <v>0</v>
      </c>
      <c r="BK44" s="14">
        <v>0</v>
      </c>
      <c r="BL44" s="14">
        <v>0</v>
      </c>
      <c r="BM44" s="14">
        <v>0</v>
      </c>
      <c r="BN44" s="14">
        <v>0</v>
      </c>
      <c r="BO44" s="14">
        <v>0</v>
      </c>
      <c r="BP44" s="14">
        <v>0</v>
      </c>
      <c r="BQ44" s="14">
        <v>0</v>
      </c>
      <c r="BR44" s="14">
        <v>0</v>
      </c>
      <c r="BS44" s="14">
        <v>6295.65</v>
      </c>
      <c r="BT44" s="14">
        <v>46076.66</v>
      </c>
      <c r="BU44" s="14">
        <v>0</v>
      </c>
      <c r="BV44" s="14">
        <v>0</v>
      </c>
      <c r="BW44" s="14">
        <v>0</v>
      </c>
      <c r="BX44" s="14">
        <v>0</v>
      </c>
      <c r="BY44" s="14">
        <v>6769.76</v>
      </c>
      <c r="BZ44" s="14">
        <v>2096.73</v>
      </c>
      <c r="CA44" s="14">
        <v>0</v>
      </c>
      <c r="CB44" s="14">
        <v>0</v>
      </c>
      <c r="CC44" s="14">
        <v>0</v>
      </c>
      <c r="CD44" s="14">
        <v>0</v>
      </c>
      <c r="CE44" s="14">
        <v>350</v>
      </c>
      <c r="CF44" s="14">
        <v>350</v>
      </c>
      <c r="CG44" s="14">
        <v>10076</v>
      </c>
      <c r="CH44" s="14">
        <v>9.6000000000000002E-2</v>
      </c>
      <c r="CI44" s="14">
        <v>0.38400000000000001</v>
      </c>
      <c r="CJ44" s="14">
        <v>9.6000000000000002E-2</v>
      </c>
      <c r="CK44" s="14">
        <v>0</v>
      </c>
      <c r="CL44" s="14">
        <v>636.88</v>
      </c>
      <c r="CM44" s="14">
        <v>2947.62</v>
      </c>
      <c r="CN44" s="14">
        <v>0</v>
      </c>
      <c r="CO44" s="14">
        <v>0</v>
      </c>
      <c r="CP44" s="14">
        <v>0</v>
      </c>
      <c r="CQ44" s="14">
        <v>0</v>
      </c>
      <c r="CR44" s="14" t="s">
        <v>108</v>
      </c>
      <c r="CS44" s="14">
        <v>0</v>
      </c>
      <c r="CT44" s="14">
        <v>0</v>
      </c>
      <c r="CU44" s="14">
        <v>0</v>
      </c>
      <c r="CV44" s="14">
        <v>0</v>
      </c>
      <c r="CW44" s="14">
        <v>0</v>
      </c>
      <c r="CX44" s="14">
        <v>0</v>
      </c>
    </row>
    <row r="45" spans="1:102" x14ac:dyDescent="0.25">
      <c r="A45" s="14">
        <v>1100496</v>
      </c>
      <c r="B45" s="14">
        <v>21</v>
      </c>
      <c r="C45" s="14" t="s">
        <v>105</v>
      </c>
      <c r="D45" s="14" t="s">
        <v>100</v>
      </c>
      <c r="E45" s="14">
        <v>5302790001</v>
      </c>
      <c r="F45" s="14" t="s">
        <v>131</v>
      </c>
      <c r="G45" s="14" t="s">
        <v>102</v>
      </c>
      <c r="H45" s="14" t="s">
        <v>103</v>
      </c>
      <c r="I45" s="14">
        <v>70300000</v>
      </c>
      <c r="J45" s="14">
        <v>0</v>
      </c>
      <c r="K45" s="14">
        <v>98380</v>
      </c>
      <c r="L45" s="14">
        <v>1</v>
      </c>
      <c r="M45" s="14">
        <v>201702</v>
      </c>
      <c r="N45" s="14">
        <v>20170110</v>
      </c>
      <c r="O45" s="14">
        <v>1759</v>
      </c>
      <c r="P45" s="14">
        <v>20170208</v>
      </c>
      <c r="Q45" s="14">
        <v>1760</v>
      </c>
      <c r="R45" s="14">
        <v>29</v>
      </c>
      <c r="S45" s="14">
        <v>20170302</v>
      </c>
      <c r="T45" s="14">
        <v>20170318</v>
      </c>
      <c r="U45" s="14">
        <v>14.43</v>
      </c>
      <c r="V45" s="14">
        <v>1.96</v>
      </c>
      <c r="W45" s="14">
        <v>12</v>
      </c>
      <c r="X45" s="14">
        <v>2.35</v>
      </c>
      <c r="Y45" s="14">
        <v>0.49</v>
      </c>
      <c r="Z45" s="14">
        <v>0.19</v>
      </c>
      <c r="AA45" s="14">
        <v>0.16</v>
      </c>
      <c r="AB45" s="14">
        <v>0.1</v>
      </c>
      <c r="AC45" s="14">
        <v>0</v>
      </c>
      <c r="AD45" s="14">
        <v>0</v>
      </c>
      <c r="AE45" s="14">
        <v>0</v>
      </c>
      <c r="AF45" s="14">
        <v>16.39</v>
      </c>
      <c r="AG45" s="14">
        <v>2.5499999999999998</v>
      </c>
      <c r="AH45" s="14">
        <v>9.4700000000000006</v>
      </c>
      <c r="AI45" s="14">
        <v>2.04</v>
      </c>
      <c r="AJ45" s="14">
        <v>0.2</v>
      </c>
      <c r="AK45" s="14">
        <v>2.13</v>
      </c>
      <c r="AL45" s="14">
        <v>17.8</v>
      </c>
      <c r="AM45" s="14">
        <v>18.739999999999998</v>
      </c>
      <c r="AN45" s="14">
        <v>1</v>
      </c>
      <c r="AO45" s="14">
        <v>30</v>
      </c>
      <c r="AP45" s="14">
        <v>7</v>
      </c>
      <c r="AQ45" s="14" t="s">
        <v>104</v>
      </c>
      <c r="AR45" s="14">
        <v>0</v>
      </c>
      <c r="AS45" s="14">
        <v>0</v>
      </c>
      <c r="AT45" s="14">
        <v>0</v>
      </c>
      <c r="AU45" s="14">
        <v>0</v>
      </c>
      <c r="AV45" s="14">
        <v>0</v>
      </c>
      <c r="AW45" s="14">
        <v>0</v>
      </c>
      <c r="AX45" s="14">
        <v>0</v>
      </c>
      <c r="AY45" s="14" t="s">
        <v>107</v>
      </c>
      <c r="AZ45" s="14" t="s">
        <v>107</v>
      </c>
      <c r="BA45" s="14" t="s">
        <v>107</v>
      </c>
      <c r="BB45" s="14">
        <v>0</v>
      </c>
      <c r="BC45" s="14">
        <v>0</v>
      </c>
      <c r="BD45" s="14">
        <v>0</v>
      </c>
      <c r="BE45" s="14">
        <v>0</v>
      </c>
      <c r="BF45" s="14">
        <v>0</v>
      </c>
      <c r="BG45" s="14">
        <v>0</v>
      </c>
      <c r="BH45" s="14">
        <v>0</v>
      </c>
      <c r="BI45" s="14">
        <v>0</v>
      </c>
      <c r="BJ45" s="14">
        <v>0</v>
      </c>
      <c r="BK45" s="14">
        <v>0</v>
      </c>
      <c r="BL45" s="14">
        <v>0</v>
      </c>
      <c r="BM45" s="14">
        <v>0</v>
      </c>
      <c r="BN45" s="14">
        <v>0</v>
      </c>
      <c r="BO45" s="14">
        <v>0</v>
      </c>
      <c r="BP45" s="14">
        <v>0</v>
      </c>
      <c r="BQ45" s="14">
        <v>0</v>
      </c>
      <c r="BR45" s="14">
        <v>0</v>
      </c>
      <c r="BS45" s="14">
        <v>0</v>
      </c>
      <c r="BT45" s="14">
        <v>0</v>
      </c>
      <c r="BU45" s="14">
        <v>0</v>
      </c>
      <c r="BV45" s="14">
        <v>0</v>
      </c>
      <c r="BW45" s="14">
        <v>0</v>
      </c>
      <c r="BX45" s="14">
        <v>0</v>
      </c>
      <c r="BY45" s="14">
        <v>0</v>
      </c>
      <c r="BZ45" s="14">
        <v>0</v>
      </c>
      <c r="CA45" s="14">
        <v>0</v>
      </c>
      <c r="CB45" s="14">
        <v>0</v>
      </c>
      <c r="CC45" s="14">
        <v>0</v>
      </c>
      <c r="CD45" s="14">
        <v>0</v>
      </c>
      <c r="CE45" s="14">
        <v>0</v>
      </c>
      <c r="CF45" s="14">
        <v>0</v>
      </c>
      <c r="CG45" s="14">
        <v>22613</v>
      </c>
      <c r="CH45" s="14">
        <v>1</v>
      </c>
      <c r="CI45" s="14">
        <v>0</v>
      </c>
      <c r="CJ45" s="14">
        <v>0</v>
      </c>
      <c r="CK45" s="14">
        <v>0</v>
      </c>
      <c r="CL45" s="14">
        <v>0.12</v>
      </c>
      <c r="CM45" s="14">
        <v>0.59</v>
      </c>
      <c r="CN45" s="14">
        <v>0</v>
      </c>
      <c r="CO45" s="14">
        <v>0</v>
      </c>
      <c r="CP45" s="14">
        <v>0</v>
      </c>
      <c r="CQ45" s="14">
        <v>0</v>
      </c>
      <c r="CR45" s="14" t="s">
        <v>108</v>
      </c>
      <c r="CS45" s="14">
        <v>220</v>
      </c>
      <c r="CT45" s="14" t="s">
        <v>109</v>
      </c>
      <c r="CU45" s="14">
        <v>201</v>
      </c>
      <c r="CV45" s="14" t="s">
        <v>109</v>
      </c>
      <c r="CW45" s="14">
        <v>231</v>
      </c>
      <c r="CX45" s="14" t="s">
        <v>109</v>
      </c>
    </row>
    <row r="46" spans="1:102" x14ac:dyDescent="0.25">
      <c r="A46" s="14">
        <v>466453</v>
      </c>
      <c r="B46" s="14">
        <v>75</v>
      </c>
      <c r="C46" s="14" t="s">
        <v>99</v>
      </c>
      <c r="D46" s="14" t="s">
        <v>100</v>
      </c>
      <c r="E46" s="14">
        <v>5302790001</v>
      </c>
      <c r="F46" s="14" t="s">
        <v>101</v>
      </c>
      <c r="G46" s="14" t="s">
        <v>102</v>
      </c>
      <c r="H46" s="14" t="s">
        <v>103</v>
      </c>
      <c r="I46" s="14">
        <v>70610000</v>
      </c>
      <c r="J46" s="14">
        <v>0</v>
      </c>
      <c r="K46" s="14">
        <v>1211223</v>
      </c>
      <c r="L46" s="14">
        <v>0</v>
      </c>
      <c r="M46" s="14">
        <v>201703</v>
      </c>
      <c r="N46" s="14">
        <v>20170210</v>
      </c>
      <c r="O46" s="14">
        <v>0</v>
      </c>
      <c r="P46" s="14">
        <v>20170310</v>
      </c>
      <c r="Q46" s="14">
        <v>0</v>
      </c>
      <c r="R46" s="14">
        <v>28</v>
      </c>
      <c r="S46" s="14">
        <v>20170320</v>
      </c>
      <c r="T46" s="14">
        <v>20170418</v>
      </c>
      <c r="U46" s="14">
        <v>14205</v>
      </c>
      <c r="V46" s="14">
        <v>2049.0700000000002</v>
      </c>
      <c r="W46" s="14">
        <v>25</v>
      </c>
      <c r="X46" s="14">
        <v>702.62</v>
      </c>
      <c r="Y46" s="14">
        <v>245.89</v>
      </c>
      <c r="Z46" s="14">
        <v>98.35</v>
      </c>
      <c r="AA46" s="14">
        <v>81.96</v>
      </c>
      <c r="AB46" s="14">
        <v>53.27</v>
      </c>
      <c r="AC46" s="14">
        <v>0</v>
      </c>
      <c r="AD46" s="14">
        <v>0</v>
      </c>
      <c r="AE46" s="14">
        <v>0</v>
      </c>
      <c r="AF46" s="14">
        <v>8196.36</v>
      </c>
      <c r="AG46" s="14">
        <v>2348.23</v>
      </c>
      <c r="AH46" s="14">
        <v>8409.73</v>
      </c>
      <c r="AI46" s="14">
        <v>1820.28</v>
      </c>
      <c r="AJ46" s="14">
        <v>180.92</v>
      </c>
      <c r="AK46" s="14">
        <v>1896.58</v>
      </c>
      <c r="AL46" s="14">
        <v>8419.51</v>
      </c>
      <c r="AM46" s="14">
        <v>8898.98</v>
      </c>
      <c r="AN46" s="14">
        <v>0</v>
      </c>
      <c r="AO46" s="14">
        <v>0</v>
      </c>
      <c r="AP46" s="14">
        <v>0</v>
      </c>
      <c r="AQ46" s="14" t="s">
        <v>104</v>
      </c>
      <c r="AR46" s="14">
        <v>0</v>
      </c>
      <c r="AS46" s="14">
        <v>0</v>
      </c>
      <c r="AT46" s="14">
        <v>0</v>
      </c>
      <c r="AU46" s="14">
        <v>0</v>
      </c>
      <c r="AV46" s="14">
        <v>0</v>
      </c>
      <c r="AW46" s="14">
        <v>0</v>
      </c>
      <c r="AX46" s="14">
        <v>0</v>
      </c>
      <c r="AY46" s="14">
        <v>0</v>
      </c>
      <c r="AZ46" s="14">
        <v>0</v>
      </c>
      <c r="BA46" s="14">
        <v>0</v>
      </c>
      <c r="BB46" s="14">
        <v>1448</v>
      </c>
      <c r="BC46" s="14">
        <v>12757</v>
      </c>
      <c r="BD46" s="14">
        <v>0</v>
      </c>
      <c r="BE46" s="14">
        <v>0</v>
      </c>
      <c r="BF46" s="14">
        <v>0</v>
      </c>
      <c r="BG46" s="14">
        <v>56</v>
      </c>
      <c r="BH46" s="14">
        <v>0</v>
      </c>
      <c r="BI46" s="14">
        <v>0</v>
      </c>
      <c r="BJ46" s="14">
        <v>0</v>
      </c>
      <c r="BK46" s="14">
        <v>0</v>
      </c>
      <c r="BL46" s="14">
        <v>0</v>
      </c>
      <c r="BM46" s="14">
        <v>0</v>
      </c>
      <c r="BN46" s="14">
        <v>0</v>
      </c>
      <c r="BO46" s="14">
        <v>0</v>
      </c>
      <c r="BP46" s="14">
        <v>0</v>
      </c>
      <c r="BQ46" s="14">
        <v>0</v>
      </c>
      <c r="BR46" s="14">
        <v>0</v>
      </c>
      <c r="BS46" s="14">
        <v>1399.86</v>
      </c>
      <c r="BT46" s="14">
        <v>4409.37</v>
      </c>
      <c r="BU46" s="14">
        <v>0</v>
      </c>
      <c r="BV46" s="14">
        <v>0</v>
      </c>
      <c r="BW46" s="14">
        <v>0</v>
      </c>
      <c r="BX46" s="14">
        <v>338.06</v>
      </c>
      <c r="BY46" s="14">
        <v>0</v>
      </c>
      <c r="BZ46" s="14">
        <v>0</v>
      </c>
      <c r="CA46" s="14">
        <v>0</v>
      </c>
      <c r="CB46" s="14">
        <v>0</v>
      </c>
      <c r="CC46" s="14">
        <v>0</v>
      </c>
      <c r="CD46" s="14">
        <v>55</v>
      </c>
      <c r="CE46" s="14">
        <v>0</v>
      </c>
      <c r="CF46" s="14">
        <v>0</v>
      </c>
      <c r="CG46" s="14">
        <v>7535</v>
      </c>
      <c r="CH46" s="14">
        <v>7.1999999999999995E-2</v>
      </c>
      <c r="CI46" s="14">
        <v>0.28799999999999998</v>
      </c>
      <c r="CJ46" s="14">
        <v>7.1999999999999995E-2</v>
      </c>
      <c r="CK46" s="14">
        <v>0</v>
      </c>
      <c r="CL46" s="14">
        <v>72.12</v>
      </c>
      <c r="CM46" s="14">
        <v>331.95</v>
      </c>
      <c r="CN46" s="14">
        <v>0</v>
      </c>
      <c r="CO46" s="14">
        <v>101.45</v>
      </c>
      <c r="CP46" s="14">
        <v>0</v>
      </c>
      <c r="CQ46" s="14">
        <v>0</v>
      </c>
      <c r="CR46" s="14">
        <v>338.06</v>
      </c>
      <c r="CS46" s="14">
        <v>0</v>
      </c>
      <c r="CT46" s="14">
        <v>0</v>
      </c>
      <c r="CU46" s="14">
        <v>0</v>
      </c>
      <c r="CV46" s="14">
        <v>0</v>
      </c>
      <c r="CW46" s="14">
        <v>0</v>
      </c>
      <c r="CX46" s="14">
        <v>0</v>
      </c>
    </row>
    <row r="47" spans="1:102" x14ac:dyDescent="0.25">
      <c r="A47" s="14">
        <v>471550</v>
      </c>
      <c r="B47" s="14">
        <v>21</v>
      </c>
      <c r="C47" s="14" t="s">
        <v>105</v>
      </c>
      <c r="D47" s="14" t="s">
        <v>100</v>
      </c>
      <c r="E47" s="14">
        <v>5302790001</v>
      </c>
      <c r="F47" s="14" t="s">
        <v>106</v>
      </c>
      <c r="G47" s="14" t="s">
        <v>102</v>
      </c>
      <c r="H47" s="14" t="s">
        <v>103</v>
      </c>
      <c r="I47" s="14">
        <v>70362070</v>
      </c>
      <c r="J47" s="14">
        <v>0</v>
      </c>
      <c r="K47" s="14">
        <v>76645</v>
      </c>
      <c r="L47" s="14">
        <v>1</v>
      </c>
      <c r="M47" s="14">
        <v>201703</v>
      </c>
      <c r="N47" s="14">
        <v>20170203</v>
      </c>
      <c r="O47" s="14">
        <v>9522</v>
      </c>
      <c r="P47" s="14">
        <v>20170306</v>
      </c>
      <c r="Q47" s="14">
        <v>68</v>
      </c>
      <c r="R47" s="14">
        <v>31</v>
      </c>
      <c r="S47" s="14">
        <v>20170331</v>
      </c>
      <c r="T47" s="14">
        <v>20170418</v>
      </c>
      <c r="U47" s="14">
        <v>269.33999999999997</v>
      </c>
      <c r="V47" s="14">
        <v>89.77</v>
      </c>
      <c r="W47" s="14">
        <v>25</v>
      </c>
      <c r="X47" s="14">
        <v>48.22</v>
      </c>
      <c r="Y47" s="14">
        <v>10.77</v>
      </c>
      <c r="Z47" s="14">
        <v>4.3</v>
      </c>
      <c r="AA47" s="14">
        <v>3.59</v>
      </c>
      <c r="AB47" s="14">
        <v>2.33</v>
      </c>
      <c r="AC47" s="14">
        <v>0</v>
      </c>
      <c r="AD47" s="14">
        <v>0</v>
      </c>
      <c r="AE47" s="14">
        <v>4.8099999999999996</v>
      </c>
      <c r="AF47" s="14">
        <v>359.11</v>
      </c>
      <c r="AG47" s="14">
        <v>102.87</v>
      </c>
      <c r="AH47" s="14">
        <v>175.11</v>
      </c>
      <c r="AI47" s="14">
        <v>37.89</v>
      </c>
      <c r="AJ47" s="14">
        <v>3.76</v>
      </c>
      <c r="AK47" s="14">
        <v>39.479999999999997</v>
      </c>
      <c r="AL47" s="14">
        <v>381.53</v>
      </c>
      <c r="AM47" s="14">
        <v>402.52</v>
      </c>
      <c r="AN47" s="14">
        <v>546</v>
      </c>
      <c r="AO47" s="14">
        <v>546</v>
      </c>
      <c r="AP47" s="14">
        <v>558</v>
      </c>
      <c r="AQ47" s="14" t="s">
        <v>104</v>
      </c>
      <c r="AR47" s="14">
        <v>0</v>
      </c>
      <c r="AS47" s="14">
        <v>0</v>
      </c>
      <c r="AT47" s="14">
        <v>0</v>
      </c>
      <c r="AU47" s="14">
        <v>0</v>
      </c>
      <c r="AV47" s="14">
        <v>0</v>
      </c>
      <c r="AW47" s="14">
        <v>0</v>
      </c>
      <c r="AX47" s="14">
        <v>0</v>
      </c>
      <c r="AY47" s="14" t="s">
        <v>107</v>
      </c>
      <c r="AZ47" s="14" t="s">
        <v>107</v>
      </c>
      <c r="BA47" s="14" t="s">
        <v>107</v>
      </c>
      <c r="BB47" s="14">
        <v>0</v>
      </c>
      <c r="BC47" s="14">
        <v>0</v>
      </c>
      <c r="BD47" s="14">
        <v>0</v>
      </c>
      <c r="BE47" s="14">
        <v>0</v>
      </c>
      <c r="BF47" s="14">
        <v>0</v>
      </c>
      <c r="BG47" s="14">
        <v>0</v>
      </c>
      <c r="BH47" s="14">
        <v>0</v>
      </c>
      <c r="BI47" s="14">
        <v>0</v>
      </c>
      <c r="BJ47" s="14">
        <v>0</v>
      </c>
      <c r="BK47" s="14">
        <v>0</v>
      </c>
      <c r="BL47" s="14">
        <v>0</v>
      </c>
      <c r="BM47" s="14">
        <v>0</v>
      </c>
      <c r="BN47" s="14">
        <v>0</v>
      </c>
      <c r="BO47" s="14">
        <v>0</v>
      </c>
      <c r="BP47" s="14">
        <v>0</v>
      </c>
      <c r="BQ47" s="14">
        <v>0</v>
      </c>
      <c r="BR47" s="14">
        <v>0</v>
      </c>
      <c r="BS47" s="14">
        <v>0</v>
      </c>
      <c r="BT47" s="14">
        <v>0</v>
      </c>
      <c r="BU47" s="14">
        <v>0</v>
      </c>
      <c r="BV47" s="14">
        <v>0</v>
      </c>
      <c r="BW47" s="14">
        <v>0</v>
      </c>
      <c r="BX47" s="14">
        <v>0</v>
      </c>
      <c r="BY47" s="14">
        <v>0</v>
      </c>
      <c r="BZ47" s="14">
        <v>0</v>
      </c>
      <c r="CA47" s="14">
        <v>0</v>
      </c>
      <c r="CB47" s="14">
        <v>0</v>
      </c>
      <c r="CC47" s="14">
        <v>0</v>
      </c>
      <c r="CD47" s="14">
        <v>0</v>
      </c>
      <c r="CE47" s="14">
        <v>0</v>
      </c>
      <c r="CF47" s="14">
        <v>0</v>
      </c>
      <c r="CG47" s="14">
        <v>9111</v>
      </c>
      <c r="CH47" s="14">
        <v>1</v>
      </c>
      <c r="CI47" s="14">
        <v>0</v>
      </c>
      <c r="CJ47" s="14">
        <v>0</v>
      </c>
      <c r="CK47" s="14">
        <v>0</v>
      </c>
      <c r="CL47" s="14">
        <v>3.16</v>
      </c>
      <c r="CM47" s="14">
        <v>14.54</v>
      </c>
      <c r="CN47" s="14">
        <v>0</v>
      </c>
      <c r="CO47" s="14">
        <v>2.11</v>
      </c>
      <c r="CP47" s="14">
        <v>0</v>
      </c>
      <c r="CQ47" s="14">
        <v>0</v>
      </c>
      <c r="CR47" s="14" t="s">
        <v>108</v>
      </c>
      <c r="CS47" s="14">
        <v>220</v>
      </c>
      <c r="CT47" s="14" t="s">
        <v>109</v>
      </c>
      <c r="CU47" s="14">
        <v>201</v>
      </c>
      <c r="CV47" s="14" t="s">
        <v>109</v>
      </c>
      <c r="CW47" s="14">
        <v>231</v>
      </c>
      <c r="CX47" s="14" t="s">
        <v>109</v>
      </c>
    </row>
    <row r="48" spans="1:102" x14ac:dyDescent="0.25">
      <c r="A48" s="14">
        <v>471551</v>
      </c>
      <c r="B48" s="14">
        <v>23</v>
      </c>
      <c r="C48" s="14" t="s">
        <v>110</v>
      </c>
      <c r="D48" s="14" t="s">
        <v>100</v>
      </c>
      <c r="E48" s="14">
        <v>5302790001</v>
      </c>
      <c r="F48" s="14" t="s">
        <v>111</v>
      </c>
      <c r="G48" s="14" t="s">
        <v>102</v>
      </c>
      <c r="H48" s="14" t="s">
        <v>103</v>
      </c>
      <c r="I48" s="14">
        <v>70362070</v>
      </c>
      <c r="J48" s="14">
        <v>0</v>
      </c>
      <c r="K48" s="14">
        <v>1229984</v>
      </c>
      <c r="L48" s="14">
        <v>40</v>
      </c>
      <c r="M48" s="14">
        <v>201703</v>
      </c>
      <c r="N48" s="14">
        <v>20170203</v>
      </c>
      <c r="O48" s="14">
        <v>16399</v>
      </c>
      <c r="P48" s="14">
        <v>20170306</v>
      </c>
      <c r="Q48" s="14">
        <v>16568</v>
      </c>
      <c r="R48" s="14">
        <v>31</v>
      </c>
      <c r="S48" s="14">
        <v>20170331</v>
      </c>
      <c r="T48" s="14">
        <v>20170418</v>
      </c>
      <c r="U48" s="14">
        <v>3334.62</v>
      </c>
      <c r="V48" s="14">
        <v>1111.53</v>
      </c>
      <c r="W48" s="14">
        <v>25</v>
      </c>
      <c r="X48" s="14">
        <v>693.17</v>
      </c>
      <c r="Y48" s="14">
        <v>133.38</v>
      </c>
      <c r="Z48" s="14">
        <v>53.35</v>
      </c>
      <c r="AA48" s="14">
        <v>44.46</v>
      </c>
      <c r="AB48" s="14">
        <v>28.89</v>
      </c>
      <c r="AC48" s="14">
        <v>0</v>
      </c>
      <c r="AD48" s="14">
        <v>0</v>
      </c>
      <c r="AE48" s="14">
        <v>143.79</v>
      </c>
      <c r="AF48" s="14">
        <v>4446.1499999999996</v>
      </c>
      <c r="AG48" s="14">
        <v>1273.8</v>
      </c>
      <c r="AH48" s="14">
        <v>2167.6799999999998</v>
      </c>
      <c r="AI48" s="14">
        <v>469.19</v>
      </c>
      <c r="AJ48" s="14">
        <v>46.63</v>
      </c>
      <c r="AK48" s="14">
        <v>488.85</v>
      </c>
      <c r="AL48" s="14">
        <v>4735.45</v>
      </c>
      <c r="AM48" s="14">
        <v>4995.53</v>
      </c>
      <c r="AN48" s="14">
        <v>6760</v>
      </c>
      <c r="AO48" s="14">
        <v>6760</v>
      </c>
      <c r="AP48" s="14">
        <v>7113</v>
      </c>
      <c r="AQ48" s="14" t="s">
        <v>104</v>
      </c>
      <c r="AR48" s="14">
        <v>0</v>
      </c>
      <c r="AS48" s="14">
        <v>0</v>
      </c>
      <c r="AT48" s="14">
        <v>0</v>
      </c>
      <c r="AU48" s="14">
        <v>0</v>
      </c>
      <c r="AV48" s="14">
        <v>0</v>
      </c>
      <c r="AW48" s="14">
        <v>0</v>
      </c>
      <c r="AX48" s="14">
        <v>0</v>
      </c>
      <c r="AY48" s="14" t="s">
        <v>107</v>
      </c>
      <c r="AZ48" s="14" t="s">
        <v>107</v>
      </c>
      <c r="BA48" s="14" t="s">
        <v>107</v>
      </c>
      <c r="BB48" s="14">
        <v>0</v>
      </c>
      <c r="BC48" s="14">
        <v>0</v>
      </c>
      <c r="BD48" s="14">
        <v>0</v>
      </c>
      <c r="BE48" s="14">
        <v>0</v>
      </c>
      <c r="BF48" s="14">
        <v>0</v>
      </c>
      <c r="BG48" s="14">
        <v>0</v>
      </c>
      <c r="BH48" s="14">
        <v>0</v>
      </c>
      <c r="BI48" s="14">
        <v>0</v>
      </c>
      <c r="BJ48" s="14">
        <v>0</v>
      </c>
      <c r="BK48" s="14">
        <v>0</v>
      </c>
      <c r="BL48" s="14">
        <v>0</v>
      </c>
      <c r="BM48" s="14">
        <v>0</v>
      </c>
      <c r="BN48" s="14">
        <v>0</v>
      </c>
      <c r="BO48" s="14">
        <v>0</v>
      </c>
      <c r="BP48" s="14">
        <v>0</v>
      </c>
      <c r="BQ48" s="14">
        <v>0</v>
      </c>
      <c r="BR48" s="14">
        <v>0</v>
      </c>
      <c r="BS48" s="14">
        <v>0</v>
      </c>
      <c r="BT48" s="14">
        <v>0</v>
      </c>
      <c r="BU48" s="14">
        <v>0</v>
      </c>
      <c r="BV48" s="14">
        <v>0</v>
      </c>
      <c r="BW48" s="14">
        <v>0</v>
      </c>
      <c r="BX48" s="14">
        <v>0</v>
      </c>
      <c r="BY48" s="14">
        <v>0</v>
      </c>
      <c r="BZ48" s="14">
        <v>0</v>
      </c>
      <c r="CA48" s="14">
        <v>0</v>
      </c>
      <c r="CB48" s="14">
        <v>0</v>
      </c>
      <c r="CC48" s="14">
        <v>0</v>
      </c>
      <c r="CD48" s="14">
        <v>0</v>
      </c>
      <c r="CE48" s="14">
        <v>0</v>
      </c>
      <c r="CF48" s="14">
        <v>0</v>
      </c>
      <c r="CG48" s="14">
        <v>9112</v>
      </c>
      <c r="CH48" s="14">
        <v>40</v>
      </c>
      <c r="CI48" s="14">
        <v>0</v>
      </c>
      <c r="CJ48" s="14">
        <v>40</v>
      </c>
      <c r="CK48" s="14">
        <v>0</v>
      </c>
      <c r="CL48" s="14">
        <v>39.119999999999997</v>
      </c>
      <c r="CM48" s="14">
        <v>180.06</v>
      </c>
      <c r="CN48" s="14">
        <v>0</v>
      </c>
      <c r="CO48" s="14">
        <v>26.16</v>
      </c>
      <c r="CP48" s="14">
        <v>0</v>
      </c>
      <c r="CQ48" s="14">
        <v>0</v>
      </c>
      <c r="CR48" s="14" t="s">
        <v>108</v>
      </c>
      <c r="CS48" s="14">
        <v>220</v>
      </c>
      <c r="CT48" s="14">
        <v>380</v>
      </c>
      <c r="CU48" s="14">
        <v>201</v>
      </c>
      <c r="CV48" s="14">
        <v>348</v>
      </c>
      <c r="CW48" s="14">
        <v>231</v>
      </c>
      <c r="CX48" s="14">
        <v>399</v>
      </c>
    </row>
    <row r="49" spans="1:102" x14ac:dyDescent="0.25">
      <c r="A49" s="14">
        <v>471552</v>
      </c>
      <c r="B49" s="14">
        <v>21</v>
      </c>
      <c r="C49" s="14" t="s">
        <v>105</v>
      </c>
      <c r="D49" s="14" t="s">
        <v>100</v>
      </c>
      <c r="E49" s="14">
        <v>5302790001</v>
      </c>
      <c r="F49" s="14" t="s">
        <v>112</v>
      </c>
      <c r="G49" s="14" t="s">
        <v>102</v>
      </c>
      <c r="H49" s="14" t="s">
        <v>103</v>
      </c>
      <c r="I49" s="14">
        <v>70362030</v>
      </c>
      <c r="J49" s="14">
        <v>0</v>
      </c>
      <c r="K49" s="14">
        <v>525960</v>
      </c>
      <c r="L49" s="14">
        <v>1</v>
      </c>
      <c r="M49" s="14">
        <v>201703</v>
      </c>
      <c r="N49" s="14">
        <v>20170203</v>
      </c>
      <c r="O49" s="14">
        <v>3673</v>
      </c>
      <c r="P49" s="14">
        <v>20170306</v>
      </c>
      <c r="Q49" s="14">
        <v>4182</v>
      </c>
      <c r="R49" s="14">
        <v>31</v>
      </c>
      <c r="S49" s="14">
        <v>20170331</v>
      </c>
      <c r="T49" s="14">
        <v>20170418</v>
      </c>
      <c r="U49" s="14">
        <v>251.08</v>
      </c>
      <c r="V49" s="14">
        <v>83.69</v>
      </c>
      <c r="W49" s="14">
        <v>25</v>
      </c>
      <c r="X49" s="14">
        <v>40.19</v>
      </c>
      <c r="Y49" s="14">
        <v>10.039999999999999</v>
      </c>
      <c r="Z49" s="14">
        <v>4.01</v>
      </c>
      <c r="AA49" s="14">
        <v>3.34</v>
      </c>
      <c r="AB49" s="14">
        <v>2.17</v>
      </c>
      <c r="AC49" s="14">
        <v>0</v>
      </c>
      <c r="AD49" s="14">
        <v>0</v>
      </c>
      <c r="AE49" s="14">
        <v>11.66</v>
      </c>
      <c r="AF49" s="14">
        <v>334.77</v>
      </c>
      <c r="AG49" s="14">
        <v>95.9</v>
      </c>
      <c r="AH49" s="14">
        <v>163.24</v>
      </c>
      <c r="AI49" s="14">
        <v>35.32</v>
      </c>
      <c r="AJ49" s="14">
        <v>3.51</v>
      </c>
      <c r="AK49" s="14">
        <v>36.799999999999997</v>
      </c>
      <c r="AL49" s="14">
        <v>343.74</v>
      </c>
      <c r="AM49" s="14">
        <v>363.3</v>
      </c>
      <c r="AN49" s="14">
        <v>509</v>
      </c>
      <c r="AO49" s="14">
        <v>509</v>
      </c>
      <c r="AP49" s="14">
        <v>495</v>
      </c>
      <c r="AQ49" s="14" t="s">
        <v>104</v>
      </c>
      <c r="AR49" s="14">
        <v>0</v>
      </c>
      <c r="AS49" s="14">
        <v>0</v>
      </c>
      <c r="AT49" s="14">
        <v>0</v>
      </c>
      <c r="AU49" s="14">
        <v>0</v>
      </c>
      <c r="AV49" s="14">
        <v>0</v>
      </c>
      <c r="AW49" s="14">
        <v>0</v>
      </c>
      <c r="AX49" s="14">
        <v>0</v>
      </c>
      <c r="AY49" s="14" t="s">
        <v>107</v>
      </c>
      <c r="AZ49" s="14" t="s">
        <v>107</v>
      </c>
      <c r="BA49" s="14" t="s">
        <v>107</v>
      </c>
      <c r="BB49" s="14">
        <v>0</v>
      </c>
      <c r="BC49" s="14">
        <v>0</v>
      </c>
      <c r="BD49" s="14">
        <v>0</v>
      </c>
      <c r="BE49" s="14">
        <v>0</v>
      </c>
      <c r="BF49" s="14">
        <v>0</v>
      </c>
      <c r="BG49" s="14">
        <v>0</v>
      </c>
      <c r="BH49" s="14">
        <v>0</v>
      </c>
      <c r="BI49" s="14">
        <v>0</v>
      </c>
      <c r="BJ49" s="14">
        <v>0</v>
      </c>
      <c r="BK49" s="14">
        <v>0</v>
      </c>
      <c r="BL49" s="14">
        <v>0</v>
      </c>
      <c r="BM49" s="14">
        <v>0</v>
      </c>
      <c r="BN49" s="14">
        <v>0</v>
      </c>
      <c r="BO49" s="14">
        <v>0</v>
      </c>
      <c r="BP49" s="14">
        <v>0</v>
      </c>
      <c r="BQ49" s="14">
        <v>0</v>
      </c>
      <c r="BR49" s="14">
        <v>0</v>
      </c>
      <c r="BS49" s="14">
        <v>0</v>
      </c>
      <c r="BT49" s="14">
        <v>0</v>
      </c>
      <c r="BU49" s="14">
        <v>0</v>
      </c>
      <c r="BV49" s="14">
        <v>0</v>
      </c>
      <c r="BW49" s="14">
        <v>0</v>
      </c>
      <c r="BX49" s="14">
        <v>0</v>
      </c>
      <c r="BY49" s="14">
        <v>0</v>
      </c>
      <c r="BZ49" s="14">
        <v>0</v>
      </c>
      <c r="CA49" s="14">
        <v>0</v>
      </c>
      <c r="CB49" s="14">
        <v>0</v>
      </c>
      <c r="CC49" s="14">
        <v>0</v>
      </c>
      <c r="CD49" s="14">
        <v>0</v>
      </c>
      <c r="CE49" s="14">
        <v>0</v>
      </c>
      <c r="CF49" s="14">
        <v>0</v>
      </c>
      <c r="CG49" s="14">
        <v>9136</v>
      </c>
      <c r="CH49" s="14">
        <v>1</v>
      </c>
      <c r="CI49" s="14">
        <v>0</v>
      </c>
      <c r="CJ49" s="14">
        <v>0</v>
      </c>
      <c r="CK49" s="14">
        <v>0</v>
      </c>
      <c r="CL49" s="14">
        <v>2.94</v>
      </c>
      <c r="CM49" s="14">
        <v>13.55</v>
      </c>
      <c r="CN49" s="14">
        <v>0</v>
      </c>
      <c r="CO49" s="14">
        <v>1.97</v>
      </c>
      <c r="CP49" s="14">
        <v>0</v>
      </c>
      <c r="CQ49" s="14">
        <v>0</v>
      </c>
      <c r="CR49" s="14" t="s">
        <v>108</v>
      </c>
      <c r="CS49" s="14">
        <v>220</v>
      </c>
      <c r="CT49" s="14" t="s">
        <v>109</v>
      </c>
      <c r="CU49" s="14">
        <v>201</v>
      </c>
      <c r="CV49" s="14" t="s">
        <v>109</v>
      </c>
      <c r="CW49" s="14">
        <v>231</v>
      </c>
      <c r="CX49" s="14" t="s">
        <v>109</v>
      </c>
    </row>
    <row r="50" spans="1:102" x14ac:dyDescent="0.25">
      <c r="A50" s="14">
        <v>471553</v>
      </c>
      <c r="B50" s="14">
        <v>23</v>
      </c>
      <c r="C50" s="14" t="s">
        <v>110</v>
      </c>
      <c r="D50" s="14" t="s">
        <v>100</v>
      </c>
      <c r="E50" s="14">
        <v>5302790001</v>
      </c>
      <c r="F50" s="14" t="s">
        <v>113</v>
      </c>
      <c r="G50" s="14" t="s">
        <v>102</v>
      </c>
      <c r="H50" s="14" t="s">
        <v>103</v>
      </c>
      <c r="I50" s="14">
        <v>70362030</v>
      </c>
      <c r="J50" s="14">
        <v>0</v>
      </c>
      <c r="K50" s="14">
        <v>1230287</v>
      </c>
      <c r="L50" s="14">
        <v>40</v>
      </c>
      <c r="M50" s="14">
        <v>201703</v>
      </c>
      <c r="N50" s="14">
        <v>20170203</v>
      </c>
      <c r="O50" s="14">
        <v>15869</v>
      </c>
      <c r="P50" s="14">
        <v>20170306</v>
      </c>
      <c r="Q50" s="14">
        <v>16075</v>
      </c>
      <c r="R50" s="14">
        <v>31</v>
      </c>
      <c r="S50" s="14">
        <v>20170331</v>
      </c>
      <c r="T50" s="14">
        <v>20170418</v>
      </c>
      <c r="U50" s="14">
        <v>4064.68</v>
      </c>
      <c r="V50" s="14">
        <v>1354.89</v>
      </c>
      <c r="W50" s="14">
        <v>25</v>
      </c>
      <c r="X50" s="14">
        <v>693.17</v>
      </c>
      <c r="Y50" s="14">
        <v>162.58000000000001</v>
      </c>
      <c r="Z50" s="14">
        <v>65.03</v>
      </c>
      <c r="AA50" s="14">
        <v>54.19</v>
      </c>
      <c r="AB50" s="14">
        <v>35.22</v>
      </c>
      <c r="AC50" s="14">
        <v>0</v>
      </c>
      <c r="AD50" s="14">
        <v>0</v>
      </c>
      <c r="AE50" s="14">
        <v>143.79</v>
      </c>
      <c r="AF50" s="14">
        <v>5419.57</v>
      </c>
      <c r="AG50" s="14">
        <v>1552.69</v>
      </c>
      <c r="AH50" s="14">
        <v>2642.25</v>
      </c>
      <c r="AI50" s="14">
        <v>571.91</v>
      </c>
      <c r="AJ50" s="14">
        <v>56.84</v>
      </c>
      <c r="AK50" s="14">
        <v>595.88</v>
      </c>
      <c r="AL50" s="14">
        <v>5651.93</v>
      </c>
      <c r="AM50" s="14">
        <v>5968.95</v>
      </c>
      <c r="AN50" s="14">
        <v>8240</v>
      </c>
      <c r="AO50" s="14">
        <v>8240</v>
      </c>
      <c r="AP50" s="14">
        <v>8086</v>
      </c>
      <c r="AQ50" s="14" t="s">
        <v>104</v>
      </c>
      <c r="AR50" s="14">
        <v>0</v>
      </c>
      <c r="AS50" s="14">
        <v>0</v>
      </c>
      <c r="AT50" s="14">
        <v>0</v>
      </c>
      <c r="AU50" s="14">
        <v>0</v>
      </c>
      <c r="AV50" s="14">
        <v>0</v>
      </c>
      <c r="AW50" s="14">
        <v>0</v>
      </c>
      <c r="AX50" s="14">
        <v>0</v>
      </c>
      <c r="AY50" s="14" t="s">
        <v>107</v>
      </c>
      <c r="AZ50" s="14" t="s">
        <v>107</v>
      </c>
      <c r="BA50" s="14" t="s">
        <v>107</v>
      </c>
      <c r="BB50" s="14">
        <v>0</v>
      </c>
      <c r="BC50" s="14">
        <v>0</v>
      </c>
      <c r="BD50" s="14">
        <v>0</v>
      </c>
      <c r="BE50" s="14">
        <v>0</v>
      </c>
      <c r="BF50" s="14">
        <v>0</v>
      </c>
      <c r="BG50" s="14">
        <v>0</v>
      </c>
      <c r="BH50" s="14">
        <v>0</v>
      </c>
      <c r="BI50" s="14">
        <v>0</v>
      </c>
      <c r="BJ50" s="14">
        <v>0</v>
      </c>
      <c r="BK50" s="14">
        <v>0</v>
      </c>
      <c r="BL50" s="14">
        <v>0</v>
      </c>
      <c r="BM50" s="14">
        <v>0</v>
      </c>
      <c r="BN50" s="14">
        <v>0</v>
      </c>
      <c r="BO50" s="14">
        <v>0</v>
      </c>
      <c r="BP50" s="14">
        <v>0</v>
      </c>
      <c r="BQ50" s="14">
        <v>0</v>
      </c>
      <c r="BR50" s="14">
        <v>0</v>
      </c>
      <c r="BS50" s="14">
        <v>0</v>
      </c>
      <c r="BT50" s="14">
        <v>0</v>
      </c>
      <c r="BU50" s="14">
        <v>0</v>
      </c>
      <c r="BV50" s="14">
        <v>0</v>
      </c>
      <c r="BW50" s="14">
        <v>0</v>
      </c>
      <c r="BX50" s="14">
        <v>0</v>
      </c>
      <c r="BY50" s="14">
        <v>0</v>
      </c>
      <c r="BZ50" s="14">
        <v>0</v>
      </c>
      <c r="CA50" s="14">
        <v>0</v>
      </c>
      <c r="CB50" s="14">
        <v>0</v>
      </c>
      <c r="CC50" s="14">
        <v>0</v>
      </c>
      <c r="CD50" s="14">
        <v>0</v>
      </c>
      <c r="CE50" s="14">
        <v>0</v>
      </c>
      <c r="CF50" s="14">
        <v>0</v>
      </c>
      <c r="CG50" s="14">
        <v>9138</v>
      </c>
      <c r="CH50" s="14">
        <v>40</v>
      </c>
      <c r="CI50" s="14">
        <v>0</v>
      </c>
      <c r="CJ50" s="14">
        <v>40</v>
      </c>
      <c r="CK50" s="14">
        <v>0</v>
      </c>
      <c r="CL50" s="14">
        <v>47.69</v>
      </c>
      <c r="CM50" s="14">
        <v>219.49</v>
      </c>
      <c r="CN50" s="14">
        <v>0</v>
      </c>
      <c r="CO50" s="14">
        <v>31.89</v>
      </c>
      <c r="CP50" s="14">
        <v>0</v>
      </c>
      <c r="CQ50" s="14">
        <v>0</v>
      </c>
      <c r="CR50" s="14" t="s">
        <v>108</v>
      </c>
      <c r="CS50" s="14">
        <v>220</v>
      </c>
      <c r="CT50" s="14">
        <v>380</v>
      </c>
      <c r="CU50" s="14">
        <v>201</v>
      </c>
      <c r="CV50" s="14">
        <v>348</v>
      </c>
      <c r="CW50" s="14">
        <v>231</v>
      </c>
      <c r="CX50" s="14">
        <v>399</v>
      </c>
    </row>
    <row r="51" spans="1:102" x14ac:dyDescent="0.25">
      <c r="A51" s="14">
        <v>471554</v>
      </c>
      <c r="B51" s="14">
        <v>21</v>
      </c>
      <c r="C51" s="14" t="s">
        <v>105</v>
      </c>
      <c r="D51" s="14" t="s">
        <v>100</v>
      </c>
      <c r="E51" s="14">
        <v>5302790001</v>
      </c>
      <c r="F51" s="14" t="s">
        <v>114</v>
      </c>
      <c r="G51" s="14" t="s">
        <v>102</v>
      </c>
      <c r="H51" s="14" t="s">
        <v>103</v>
      </c>
      <c r="I51" s="14">
        <v>70362040</v>
      </c>
      <c r="J51" s="14">
        <v>0</v>
      </c>
      <c r="K51" s="14">
        <v>77130</v>
      </c>
      <c r="L51" s="14">
        <v>1</v>
      </c>
      <c r="M51" s="14">
        <v>201703</v>
      </c>
      <c r="N51" s="14">
        <v>20170203</v>
      </c>
      <c r="O51" s="14">
        <v>5059</v>
      </c>
      <c r="P51" s="14">
        <v>20170306</v>
      </c>
      <c r="Q51" s="14">
        <v>5761</v>
      </c>
      <c r="R51" s="14">
        <v>31</v>
      </c>
      <c r="S51" s="14">
        <v>20170331</v>
      </c>
      <c r="T51" s="14">
        <v>20170418</v>
      </c>
      <c r="U51" s="14">
        <v>346.29</v>
      </c>
      <c r="V51" s="14">
        <v>115.42</v>
      </c>
      <c r="W51" s="14">
        <v>25</v>
      </c>
      <c r="X51" s="14">
        <v>57.23</v>
      </c>
      <c r="Y51" s="14">
        <v>13.85</v>
      </c>
      <c r="Z51" s="14">
        <v>5.54</v>
      </c>
      <c r="AA51" s="14">
        <v>4.6100000000000003</v>
      </c>
      <c r="AB51" s="14">
        <v>3</v>
      </c>
      <c r="AC51" s="14">
        <v>0</v>
      </c>
      <c r="AD51" s="14">
        <v>0</v>
      </c>
      <c r="AE51" s="14">
        <v>14.69</v>
      </c>
      <c r="AF51" s="14">
        <v>461.71</v>
      </c>
      <c r="AG51" s="14">
        <v>132.27000000000001</v>
      </c>
      <c r="AH51" s="14">
        <v>225.12</v>
      </c>
      <c r="AI51" s="14">
        <v>48.72</v>
      </c>
      <c r="AJ51" s="14">
        <v>4.84</v>
      </c>
      <c r="AK51" s="14">
        <v>50.76</v>
      </c>
      <c r="AL51" s="14">
        <v>477.25</v>
      </c>
      <c r="AM51" s="14">
        <v>504.25</v>
      </c>
      <c r="AN51" s="14">
        <v>702</v>
      </c>
      <c r="AO51" s="14">
        <v>702</v>
      </c>
      <c r="AP51" s="14">
        <v>708</v>
      </c>
      <c r="AQ51" s="14" t="s">
        <v>104</v>
      </c>
      <c r="AR51" s="14">
        <v>0</v>
      </c>
      <c r="AS51" s="14">
        <v>0</v>
      </c>
      <c r="AT51" s="14">
        <v>0</v>
      </c>
      <c r="AU51" s="14">
        <v>0</v>
      </c>
      <c r="AV51" s="14">
        <v>0</v>
      </c>
      <c r="AW51" s="14">
        <v>0</v>
      </c>
      <c r="AX51" s="14">
        <v>0</v>
      </c>
      <c r="AY51" s="14" t="s">
        <v>107</v>
      </c>
      <c r="AZ51" s="14" t="s">
        <v>107</v>
      </c>
      <c r="BA51" s="14" t="s">
        <v>107</v>
      </c>
      <c r="BB51" s="14">
        <v>0</v>
      </c>
      <c r="BC51" s="14">
        <v>0</v>
      </c>
      <c r="BD51" s="14">
        <v>0</v>
      </c>
      <c r="BE51" s="14">
        <v>0</v>
      </c>
      <c r="BF51" s="14">
        <v>0</v>
      </c>
      <c r="BG51" s="14">
        <v>0</v>
      </c>
      <c r="BH51" s="14">
        <v>0</v>
      </c>
      <c r="BI51" s="14">
        <v>0</v>
      </c>
      <c r="BJ51" s="14">
        <v>0</v>
      </c>
      <c r="BK51" s="14">
        <v>0</v>
      </c>
      <c r="BL51" s="14">
        <v>0</v>
      </c>
      <c r="BM51" s="14">
        <v>0</v>
      </c>
      <c r="BN51" s="14">
        <v>0</v>
      </c>
      <c r="BO51" s="14">
        <v>0</v>
      </c>
      <c r="BP51" s="14">
        <v>0</v>
      </c>
      <c r="BQ51" s="14">
        <v>0</v>
      </c>
      <c r="BR51" s="14">
        <v>0</v>
      </c>
      <c r="BS51" s="14">
        <v>0</v>
      </c>
      <c r="BT51" s="14">
        <v>0</v>
      </c>
      <c r="BU51" s="14">
        <v>0</v>
      </c>
      <c r="BV51" s="14">
        <v>0</v>
      </c>
      <c r="BW51" s="14">
        <v>0</v>
      </c>
      <c r="BX51" s="14">
        <v>0</v>
      </c>
      <c r="BY51" s="14">
        <v>0</v>
      </c>
      <c r="BZ51" s="14">
        <v>0</v>
      </c>
      <c r="CA51" s="14">
        <v>0</v>
      </c>
      <c r="CB51" s="14">
        <v>0</v>
      </c>
      <c r="CC51" s="14">
        <v>0</v>
      </c>
      <c r="CD51" s="14">
        <v>0</v>
      </c>
      <c r="CE51" s="14">
        <v>0</v>
      </c>
      <c r="CF51" s="14">
        <v>0</v>
      </c>
      <c r="CG51" s="14">
        <v>9167</v>
      </c>
      <c r="CH51" s="14">
        <v>1</v>
      </c>
      <c r="CI51" s="14">
        <v>0</v>
      </c>
      <c r="CJ51" s="14">
        <v>0</v>
      </c>
      <c r="CK51" s="14">
        <v>0</v>
      </c>
      <c r="CL51" s="14">
        <v>4.0599999999999996</v>
      </c>
      <c r="CM51" s="14">
        <v>18.690000000000001</v>
      </c>
      <c r="CN51" s="14">
        <v>0</v>
      </c>
      <c r="CO51" s="14">
        <v>2.71</v>
      </c>
      <c r="CP51" s="14">
        <v>0</v>
      </c>
      <c r="CQ51" s="14">
        <v>0</v>
      </c>
      <c r="CR51" s="14" t="s">
        <v>108</v>
      </c>
      <c r="CS51" s="14">
        <v>220</v>
      </c>
      <c r="CT51" s="14" t="s">
        <v>109</v>
      </c>
      <c r="CU51" s="14">
        <v>201</v>
      </c>
      <c r="CV51" s="14" t="s">
        <v>109</v>
      </c>
      <c r="CW51" s="14">
        <v>231</v>
      </c>
      <c r="CX51" s="14" t="s">
        <v>109</v>
      </c>
    </row>
    <row r="52" spans="1:102" x14ac:dyDescent="0.25">
      <c r="A52" s="14">
        <v>471555</v>
      </c>
      <c r="B52" s="14">
        <v>23</v>
      </c>
      <c r="C52" s="14" t="s">
        <v>110</v>
      </c>
      <c r="D52" s="14" t="s">
        <v>100</v>
      </c>
      <c r="E52" s="14">
        <v>5302790001</v>
      </c>
      <c r="F52" s="14" t="s">
        <v>115</v>
      </c>
      <c r="G52" s="14" t="s">
        <v>102</v>
      </c>
      <c r="H52" s="14" t="s">
        <v>103</v>
      </c>
      <c r="I52" s="14">
        <v>70362040</v>
      </c>
      <c r="J52" s="14">
        <v>0</v>
      </c>
      <c r="K52" s="14">
        <v>1230258</v>
      </c>
      <c r="L52" s="14">
        <v>60</v>
      </c>
      <c r="M52" s="14">
        <v>201703</v>
      </c>
      <c r="N52" s="14">
        <v>20170203</v>
      </c>
      <c r="O52" s="14">
        <v>9312</v>
      </c>
      <c r="P52" s="14">
        <v>20170306</v>
      </c>
      <c r="Q52" s="14">
        <v>9415</v>
      </c>
      <c r="R52" s="14">
        <v>31</v>
      </c>
      <c r="S52" s="14">
        <v>20170331</v>
      </c>
      <c r="T52" s="14">
        <v>20170418</v>
      </c>
      <c r="U52" s="14">
        <v>3048.51</v>
      </c>
      <c r="V52" s="14">
        <v>1016.16</v>
      </c>
      <c r="W52" s="14">
        <v>25</v>
      </c>
      <c r="X52" s="14">
        <v>589.80999999999995</v>
      </c>
      <c r="Y52" s="14">
        <v>121.94</v>
      </c>
      <c r="Z52" s="14">
        <v>48.77</v>
      </c>
      <c r="AA52" s="14">
        <v>40.64</v>
      </c>
      <c r="AB52" s="14">
        <v>26.42</v>
      </c>
      <c r="AC52" s="14">
        <v>0</v>
      </c>
      <c r="AD52" s="14">
        <v>0</v>
      </c>
      <c r="AE52" s="14">
        <v>125.41</v>
      </c>
      <c r="AF52" s="14">
        <v>4064.67</v>
      </c>
      <c r="AG52" s="14">
        <v>1164.52</v>
      </c>
      <c r="AH52" s="14">
        <v>1981.68</v>
      </c>
      <c r="AI52" s="14">
        <v>428.93</v>
      </c>
      <c r="AJ52" s="14">
        <v>42.63</v>
      </c>
      <c r="AK52" s="14">
        <v>446.91</v>
      </c>
      <c r="AL52" s="14">
        <v>4291.3</v>
      </c>
      <c r="AM52" s="14">
        <v>4529.07</v>
      </c>
      <c r="AN52" s="14">
        <v>6180</v>
      </c>
      <c r="AO52" s="14">
        <v>6180</v>
      </c>
      <c r="AP52" s="14">
        <v>6640</v>
      </c>
      <c r="AQ52" s="14" t="s">
        <v>104</v>
      </c>
      <c r="AR52" s="14">
        <v>0</v>
      </c>
      <c r="AS52" s="14">
        <v>0</v>
      </c>
      <c r="AT52" s="14">
        <v>0</v>
      </c>
      <c r="AU52" s="14">
        <v>0</v>
      </c>
      <c r="AV52" s="14">
        <v>0</v>
      </c>
      <c r="AW52" s="14">
        <v>0</v>
      </c>
      <c r="AX52" s="14">
        <v>0</v>
      </c>
      <c r="AY52" s="14" t="s">
        <v>107</v>
      </c>
      <c r="AZ52" s="14" t="s">
        <v>107</v>
      </c>
      <c r="BA52" s="14" t="s">
        <v>107</v>
      </c>
      <c r="BB52" s="14">
        <v>0</v>
      </c>
      <c r="BC52" s="14">
        <v>0</v>
      </c>
      <c r="BD52" s="14">
        <v>0</v>
      </c>
      <c r="BE52" s="14">
        <v>0</v>
      </c>
      <c r="BF52" s="14">
        <v>0</v>
      </c>
      <c r="BG52" s="14">
        <v>0</v>
      </c>
      <c r="BH52" s="14">
        <v>0</v>
      </c>
      <c r="BI52" s="14">
        <v>0</v>
      </c>
      <c r="BJ52" s="14">
        <v>0</v>
      </c>
      <c r="BK52" s="14">
        <v>0</v>
      </c>
      <c r="BL52" s="14">
        <v>0</v>
      </c>
      <c r="BM52" s="14">
        <v>0</v>
      </c>
      <c r="BN52" s="14">
        <v>0</v>
      </c>
      <c r="BO52" s="14">
        <v>0</v>
      </c>
      <c r="BP52" s="14">
        <v>0</v>
      </c>
      <c r="BQ52" s="14">
        <v>0</v>
      </c>
      <c r="BR52" s="14">
        <v>0</v>
      </c>
      <c r="BS52" s="14">
        <v>0</v>
      </c>
      <c r="BT52" s="14">
        <v>0</v>
      </c>
      <c r="BU52" s="14">
        <v>0</v>
      </c>
      <c r="BV52" s="14">
        <v>0</v>
      </c>
      <c r="BW52" s="14">
        <v>0</v>
      </c>
      <c r="BX52" s="14">
        <v>0</v>
      </c>
      <c r="BY52" s="14">
        <v>0</v>
      </c>
      <c r="BZ52" s="14">
        <v>0</v>
      </c>
      <c r="CA52" s="14">
        <v>0</v>
      </c>
      <c r="CB52" s="14">
        <v>0</v>
      </c>
      <c r="CC52" s="14">
        <v>0</v>
      </c>
      <c r="CD52" s="14">
        <v>0</v>
      </c>
      <c r="CE52" s="14">
        <v>0</v>
      </c>
      <c r="CF52" s="14">
        <v>0</v>
      </c>
      <c r="CG52" s="14">
        <v>9168</v>
      </c>
      <c r="CH52" s="14">
        <v>60</v>
      </c>
      <c r="CI52" s="14">
        <v>0</v>
      </c>
      <c r="CJ52" s="14">
        <v>60</v>
      </c>
      <c r="CK52" s="14">
        <v>0</v>
      </c>
      <c r="CL52" s="14">
        <v>35.76</v>
      </c>
      <c r="CM52" s="14">
        <v>164.61</v>
      </c>
      <c r="CN52" s="14">
        <v>0</v>
      </c>
      <c r="CO52" s="14">
        <v>23.92</v>
      </c>
      <c r="CP52" s="14">
        <v>0</v>
      </c>
      <c r="CQ52" s="14">
        <v>0</v>
      </c>
      <c r="CR52" s="14" t="s">
        <v>108</v>
      </c>
      <c r="CS52" s="14">
        <v>220</v>
      </c>
      <c r="CT52" s="14">
        <v>380</v>
      </c>
      <c r="CU52" s="14">
        <v>201</v>
      </c>
      <c r="CV52" s="14">
        <v>348</v>
      </c>
      <c r="CW52" s="14">
        <v>231</v>
      </c>
      <c r="CX52" s="14">
        <v>399</v>
      </c>
    </row>
    <row r="53" spans="1:102" x14ac:dyDescent="0.25">
      <c r="A53" s="14">
        <v>472913</v>
      </c>
      <c r="B53" s="14">
        <v>23</v>
      </c>
      <c r="C53" s="14" t="s">
        <v>110</v>
      </c>
      <c r="D53" s="14" t="s">
        <v>100</v>
      </c>
      <c r="E53" s="14">
        <v>5302790001</v>
      </c>
      <c r="F53" s="14" t="s">
        <v>116</v>
      </c>
      <c r="G53" s="14" t="s">
        <v>102</v>
      </c>
      <c r="H53" s="14" t="s">
        <v>103</v>
      </c>
      <c r="I53" s="14">
        <v>71630315</v>
      </c>
      <c r="J53" s="14">
        <v>0</v>
      </c>
      <c r="K53" s="14">
        <v>147550</v>
      </c>
      <c r="L53" s="14">
        <v>10</v>
      </c>
      <c r="M53" s="14">
        <v>201703</v>
      </c>
      <c r="N53" s="14">
        <v>20170218</v>
      </c>
      <c r="O53" s="14">
        <v>4036</v>
      </c>
      <c r="P53" s="14">
        <v>20170322</v>
      </c>
      <c r="Q53" s="14">
        <v>4569</v>
      </c>
      <c r="R53" s="14">
        <v>32</v>
      </c>
      <c r="S53" s="14">
        <v>20170331</v>
      </c>
      <c r="T53" s="14">
        <v>20170418</v>
      </c>
      <c r="U53" s="14">
        <v>2685.57</v>
      </c>
      <c r="V53" s="14">
        <v>895.19</v>
      </c>
      <c r="W53" s="14">
        <v>25</v>
      </c>
      <c r="X53" s="14">
        <v>693.17</v>
      </c>
      <c r="Y53" s="14">
        <v>107.42</v>
      </c>
      <c r="Z53" s="14">
        <v>42.96</v>
      </c>
      <c r="AA53" s="14">
        <v>35.799999999999997</v>
      </c>
      <c r="AB53" s="14">
        <v>23.27</v>
      </c>
      <c r="AC53" s="14">
        <v>0</v>
      </c>
      <c r="AD53" s="14">
        <v>0</v>
      </c>
      <c r="AE53" s="14">
        <v>0</v>
      </c>
      <c r="AF53" s="14">
        <v>3580.76</v>
      </c>
      <c r="AG53" s="14">
        <v>1025.8800000000001</v>
      </c>
      <c r="AH53" s="14">
        <v>1745.77</v>
      </c>
      <c r="AI53" s="14">
        <v>377.86</v>
      </c>
      <c r="AJ53" s="14">
        <v>37.549999999999997</v>
      </c>
      <c r="AK53" s="14">
        <v>393.7</v>
      </c>
      <c r="AL53" s="14">
        <v>4064.48</v>
      </c>
      <c r="AM53" s="14">
        <v>4273.93</v>
      </c>
      <c r="AN53" s="14">
        <v>5330</v>
      </c>
      <c r="AO53" s="14">
        <v>5330</v>
      </c>
      <c r="AP53" s="14">
        <v>8592</v>
      </c>
      <c r="AQ53" s="14" t="s">
        <v>104</v>
      </c>
      <c r="AR53" s="14">
        <v>0</v>
      </c>
      <c r="AS53" s="14">
        <v>0</v>
      </c>
      <c r="AT53" s="14">
        <v>0</v>
      </c>
      <c r="AU53" s="14">
        <v>0</v>
      </c>
      <c r="AV53" s="14">
        <v>0</v>
      </c>
      <c r="AW53" s="14">
        <v>0</v>
      </c>
      <c r="AX53" s="14">
        <v>0</v>
      </c>
      <c r="AY53" s="14" t="s">
        <v>107</v>
      </c>
      <c r="AZ53" s="14" t="s">
        <v>107</v>
      </c>
      <c r="BA53" s="14" t="s">
        <v>107</v>
      </c>
      <c r="BB53" s="14">
        <v>0</v>
      </c>
      <c r="BC53" s="14">
        <v>0</v>
      </c>
      <c r="BD53" s="14">
        <v>0</v>
      </c>
      <c r="BE53" s="14">
        <v>0</v>
      </c>
      <c r="BF53" s="14">
        <v>0</v>
      </c>
      <c r="BG53" s="14">
        <v>0</v>
      </c>
      <c r="BH53" s="14">
        <v>0</v>
      </c>
      <c r="BI53" s="14">
        <v>0</v>
      </c>
      <c r="BJ53" s="14">
        <v>0</v>
      </c>
      <c r="BK53" s="14">
        <v>0</v>
      </c>
      <c r="BL53" s="14">
        <v>0</v>
      </c>
      <c r="BM53" s="14">
        <v>0</v>
      </c>
      <c r="BN53" s="14">
        <v>0</v>
      </c>
      <c r="BO53" s="14">
        <v>0</v>
      </c>
      <c r="BP53" s="14">
        <v>0</v>
      </c>
      <c r="BQ53" s="14">
        <v>0</v>
      </c>
      <c r="BR53" s="14">
        <v>0</v>
      </c>
      <c r="BS53" s="14">
        <v>0</v>
      </c>
      <c r="BT53" s="14">
        <v>0</v>
      </c>
      <c r="BU53" s="14">
        <v>0</v>
      </c>
      <c r="BV53" s="14">
        <v>0</v>
      </c>
      <c r="BW53" s="14">
        <v>0</v>
      </c>
      <c r="BX53" s="14">
        <v>0</v>
      </c>
      <c r="BY53" s="14">
        <v>0</v>
      </c>
      <c r="BZ53" s="14">
        <v>0</v>
      </c>
      <c r="CA53" s="14">
        <v>0</v>
      </c>
      <c r="CB53" s="14">
        <v>0</v>
      </c>
      <c r="CC53" s="14">
        <v>0</v>
      </c>
      <c r="CD53" s="14">
        <v>0</v>
      </c>
      <c r="CE53" s="14">
        <v>0</v>
      </c>
      <c r="CF53" s="14">
        <v>0</v>
      </c>
      <c r="CG53" s="14">
        <v>57674</v>
      </c>
      <c r="CH53" s="14">
        <v>10</v>
      </c>
      <c r="CI53" s="14">
        <v>0</v>
      </c>
      <c r="CJ53" s="14">
        <v>0</v>
      </c>
      <c r="CK53" s="14">
        <v>0</v>
      </c>
      <c r="CL53" s="14">
        <v>31.51</v>
      </c>
      <c r="CM53" s="14">
        <v>145.02000000000001</v>
      </c>
      <c r="CN53" s="14">
        <v>0</v>
      </c>
      <c r="CO53" s="14">
        <v>73.28</v>
      </c>
      <c r="CP53" s="14">
        <v>0</v>
      </c>
      <c r="CQ53" s="14">
        <v>0</v>
      </c>
      <c r="CR53" s="14" t="s">
        <v>108</v>
      </c>
      <c r="CS53" s="14">
        <v>220</v>
      </c>
      <c r="CT53" s="14">
        <v>380</v>
      </c>
      <c r="CU53" s="14">
        <v>201</v>
      </c>
      <c r="CV53" s="14">
        <v>348</v>
      </c>
      <c r="CW53" s="14">
        <v>231</v>
      </c>
      <c r="CX53" s="14">
        <v>399</v>
      </c>
    </row>
    <row r="54" spans="1:102" x14ac:dyDescent="0.25">
      <c r="A54" s="14">
        <v>491042</v>
      </c>
      <c r="B54" s="14">
        <v>76</v>
      </c>
      <c r="C54" s="14" t="s">
        <v>117</v>
      </c>
      <c r="D54" s="14" t="s">
        <v>100</v>
      </c>
      <c r="E54" s="14">
        <v>5302790001</v>
      </c>
      <c r="F54" s="14" t="s">
        <v>118</v>
      </c>
      <c r="G54" s="14" t="s">
        <v>102</v>
      </c>
      <c r="H54" s="14" t="s">
        <v>103</v>
      </c>
      <c r="I54" s="14">
        <v>70800000</v>
      </c>
      <c r="J54" s="14">
        <v>0</v>
      </c>
      <c r="K54" s="14">
        <v>53155689</v>
      </c>
      <c r="L54" s="14">
        <v>0</v>
      </c>
      <c r="M54" s="14">
        <v>201703</v>
      </c>
      <c r="N54" s="14">
        <v>20170210</v>
      </c>
      <c r="O54" s="14">
        <v>0</v>
      </c>
      <c r="P54" s="14">
        <v>20170310</v>
      </c>
      <c r="Q54" s="14">
        <v>0</v>
      </c>
      <c r="R54" s="14">
        <v>28</v>
      </c>
      <c r="S54" s="14">
        <v>20170320</v>
      </c>
      <c r="T54" s="14">
        <v>20170418</v>
      </c>
      <c r="U54" s="14">
        <v>199869</v>
      </c>
      <c r="V54" s="14">
        <v>34873.85</v>
      </c>
      <c r="W54" s="14">
        <v>25</v>
      </c>
      <c r="X54" s="14">
        <v>702.62</v>
      </c>
      <c r="Y54" s="14">
        <v>4184.8599999999997</v>
      </c>
      <c r="Z54" s="14">
        <v>1673.94</v>
      </c>
      <c r="AA54" s="14">
        <v>1394.95</v>
      </c>
      <c r="AB54" s="14">
        <v>906.72</v>
      </c>
      <c r="AC54" s="14">
        <v>0</v>
      </c>
      <c r="AD54" s="14">
        <v>0</v>
      </c>
      <c r="AE54" s="14">
        <v>0</v>
      </c>
      <c r="AF54" s="14">
        <v>139495.5</v>
      </c>
      <c r="AG54" s="14">
        <v>39965.43</v>
      </c>
      <c r="AH54" s="14">
        <v>114945.98</v>
      </c>
      <c r="AI54" s="14">
        <v>24880</v>
      </c>
      <c r="AJ54" s="14">
        <v>2472.86</v>
      </c>
      <c r="AK54" s="14">
        <v>25922.98</v>
      </c>
      <c r="AL54" s="14">
        <v>132037.65</v>
      </c>
      <c r="AM54" s="14">
        <v>140198.12</v>
      </c>
      <c r="AN54" s="14">
        <v>0</v>
      </c>
      <c r="AO54" s="14">
        <v>0</v>
      </c>
      <c r="AP54" s="14">
        <v>0</v>
      </c>
      <c r="AQ54" s="14" t="s">
        <v>104</v>
      </c>
      <c r="AR54" s="14">
        <v>0</v>
      </c>
      <c r="AS54" s="14">
        <v>0</v>
      </c>
      <c r="AT54" s="14">
        <v>0</v>
      </c>
      <c r="AU54" s="14">
        <v>0</v>
      </c>
      <c r="AV54" s="14">
        <v>0</v>
      </c>
      <c r="AW54" s="14">
        <v>0</v>
      </c>
      <c r="AX54" s="14">
        <v>0</v>
      </c>
      <c r="AY54" s="14">
        <v>0</v>
      </c>
      <c r="AZ54" s="14">
        <v>0</v>
      </c>
      <c r="BA54" s="14">
        <v>0</v>
      </c>
      <c r="BB54" s="14">
        <v>22537</v>
      </c>
      <c r="BC54" s="14">
        <v>177332</v>
      </c>
      <c r="BD54" s="14">
        <v>0</v>
      </c>
      <c r="BE54" s="14">
        <v>0</v>
      </c>
      <c r="BF54" s="14">
        <v>0</v>
      </c>
      <c r="BG54" s="14">
        <v>755</v>
      </c>
      <c r="BH54" s="14">
        <v>0</v>
      </c>
      <c r="BI54" s="14">
        <v>0</v>
      </c>
      <c r="BJ54" s="14">
        <v>0</v>
      </c>
      <c r="BK54" s="14">
        <v>5</v>
      </c>
      <c r="BL54" s="14">
        <v>3</v>
      </c>
      <c r="BM54" s="14">
        <v>0</v>
      </c>
      <c r="BN54" s="14">
        <v>0</v>
      </c>
      <c r="BO54" s="14">
        <v>0</v>
      </c>
      <c r="BP54" s="14">
        <v>0</v>
      </c>
      <c r="BQ54" s="14">
        <v>1.44</v>
      </c>
      <c r="BR54" s="14">
        <v>0.87</v>
      </c>
      <c r="BS54" s="14">
        <v>34091.9</v>
      </c>
      <c r="BT54" s="14">
        <v>64288.75</v>
      </c>
      <c r="BU54" s="14">
        <v>0</v>
      </c>
      <c r="BV54" s="14">
        <v>0</v>
      </c>
      <c r="BW54" s="14">
        <v>0</v>
      </c>
      <c r="BX54" s="14">
        <v>6238.69</v>
      </c>
      <c r="BY54" s="14">
        <v>0</v>
      </c>
      <c r="BZ54" s="14">
        <v>0</v>
      </c>
      <c r="CA54" s="14">
        <v>0</v>
      </c>
      <c r="CB54" s="14">
        <v>0</v>
      </c>
      <c r="CC54" s="14">
        <v>0</v>
      </c>
      <c r="CD54" s="14">
        <v>755</v>
      </c>
      <c r="CE54" s="14">
        <v>650</v>
      </c>
      <c r="CF54" s="14">
        <v>730</v>
      </c>
      <c r="CG54" s="14">
        <v>7586</v>
      </c>
      <c r="CH54" s="14">
        <v>0.09</v>
      </c>
      <c r="CI54" s="14">
        <v>0.36</v>
      </c>
      <c r="CJ54" s="14">
        <v>0.09</v>
      </c>
      <c r="CK54" s="14">
        <v>0</v>
      </c>
      <c r="CL54" s="14">
        <v>1227.56</v>
      </c>
      <c r="CM54" s="14">
        <v>5649.56</v>
      </c>
      <c r="CN54" s="14">
        <v>0</v>
      </c>
      <c r="CO54" s="14">
        <v>1427.62</v>
      </c>
      <c r="CP54" s="14">
        <v>0</v>
      </c>
      <c r="CQ54" s="14">
        <v>0</v>
      </c>
      <c r="CR54" s="14" t="s">
        <v>108</v>
      </c>
      <c r="CS54" s="14">
        <v>0</v>
      </c>
      <c r="CT54" s="14">
        <v>0</v>
      </c>
      <c r="CU54" s="14">
        <v>0</v>
      </c>
      <c r="CV54" s="14">
        <v>0</v>
      </c>
      <c r="CW54" s="14">
        <v>0</v>
      </c>
      <c r="CX54" s="14">
        <v>0</v>
      </c>
    </row>
    <row r="55" spans="1:102" x14ac:dyDescent="0.25">
      <c r="A55" s="14">
        <v>491747</v>
      </c>
      <c r="B55" s="14">
        <v>76</v>
      </c>
      <c r="C55" s="14" t="s">
        <v>117</v>
      </c>
      <c r="D55" s="14" t="s">
        <v>100</v>
      </c>
      <c r="E55" s="14">
        <v>5302790001</v>
      </c>
      <c r="F55" s="14" t="s">
        <v>119</v>
      </c>
      <c r="G55" s="14" t="s">
        <v>102</v>
      </c>
      <c r="H55" s="14" t="s">
        <v>103</v>
      </c>
      <c r="I55" s="14">
        <v>70800000</v>
      </c>
      <c r="J55" s="14">
        <v>0</v>
      </c>
      <c r="K55" s="14">
        <v>53166065</v>
      </c>
      <c r="L55" s="14">
        <v>0</v>
      </c>
      <c r="M55" s="14">
        <v>201703</v>
      </c>
      <c r="N55" s="14">
        <v>20170210</v>
      </c>
      <c r="O55" s="14">
        <v>0</v>
      </c>
      <c r="P55" s="14">
        <v>20170310</v>
      </c>
      <c r="Q55" s="14">
        <v>0</v>
      </c>
      <c r="R55" s="14">
        <v>28</v>
      </c>
      <c r="S55" s="14">
        <v>20170320</v>
      </c>
      <c r="T55" s="14">
        <v>20170418</v>
      </c>
      <c r="U55" s="14">
        <v>105594</v>
      </c>
      <c r="V55" s="14">
        <v>17902.12</v>
      </c>
      <c r="W55" s="14">
        <v>25</v>
      </c>
      <c r="X55" s="14">
        <v>702.62</v>
      </c>
      <c r="Y55" s="14">
        <v>2148.25</v>
      </c>
      <c r="Z55" s="14">
        <v>859.3</v>
      </c>
      <c r="AA55" s="14">
        <v>716.08</v>
      </c>
      <c r="AB55" s="14">
        <v>465.45</v>
      </c>
      <c r="AC55" s="14">
        <v>0</v>
      </c>
      <c r="AD55" s="14">
        <v>0</v>
      </c>
      <c r="AE55" s="14">
        <v>0</v>
      </c>
      <c r="AF55" s="14">
        <v>71608.53</v>
      </c>
      <c r="AG55" s="14">
        <v>20515.82</v>
      </c>
      <c r="AH55" s="14">
        <v>61822.8</v>
      </c>
      <c r="AI55" s="14">
        <v>13381.51</v>
      </c>
      <c r="AJ55" s="14">
        <v>1330</v>
      </c>
      <c r="AK55" s="14">
        <v>13942.47</v>
      </c>
      <c r="AL55" s="14">
        <v>68122.070000000007</v>
      </c>
      <c r="AM55" s="14">
        <v>72311.149999999994</v>
      </c>
      <c r="AN55" s="14">
        <v>0</v>
      </c>
      <c r="AO55" s="14">
        <v>0</v>
      </c>
      <c r="AP55" s="14">
        <v>0</v>
      </c>
      <c r="AQ55" s="14" t="s">
        <v>104</v>
      </c>
      <c r="AR55" s="14">
        <v>0</v>
      </c>
      <c r="AS55" s="14">
        <v>0</v>
      </c>
      <c r="AT55" s="14">
        <v>0</v>
      </c>
      <c r="AU55" s="14">
        <v>0</v>
      </c>
      <c r="AV55" s="14">
        <v>0</v>
      </c>
      <c r="AW55" s="14">
        <v>0</v>
      </c>
      <c r="AX55" s="14">
        <v>0</v>
      </c>
      <c r="AY55" s="14">
        <v>0</v>
      </c>
      <c r="AZ55" s="14">
        <v>0</v>
      </c>
      <c r="BA55" s="14">
        <v>0</v>
      </c>
      <c r="BB55" s="14">
        <v>9872</v>
      </c>
      <c r="BC55" s="14">
        <v>95722</v>
      </c>
      <c r="BD55" s="14">
        <v>0</v>
      </c>
      <c r="BE55" s="14">
        <v>0</v>
      </c>
      <c r="BF55" s="14">
        <v>0</v>
      </c>
      <c r="BG55" s="14">
        <v>490</v>
      </c>
      <c r="BH55" s="14">
        <v>0</v>
      </c>
      <c r="BI55" s="14">
        <v>0</v>
      </c>
      <c r="BJ55" s="14">
        <v>0</v>
      </c>
      <c r="BK55" s="14">
        <v>4</v>
      </c>
      <c r="BL55" s="14">
        <v>71</v>
      </c>
      <c r="BM55" s="14">
        <v>0</v>
      </c>
      <c r="BN55" s="14">
        <v>0</v>
      </c>
      <c r="BO55" s="14">
        <v>0</v>
      </c>
      <c r="BP55" s="14">
        <v>0</v>
      </c>
      <c r="BQ55" s="14">
        <v>1.1499999999999999</v>
      </c>
      <c r="BR55" s="14">
        <v>20.440000000000001</v>
      </c>
      <c r="BS55" s="14">
        <v>14933.46</v>
      </c>
      <c r="BT55" s="14">
        <v>34702.410000000003</v>
      </c>
      <c r="BU55" s="14">
        <v>0</v>
      </c>
      <c r="BV55" s="14">
        <v>0</v>
      </c>
      <c r="BW55" s="14">
        <v>0</v>
      </c>
      <c r="BX55" s="14">
        <v>4048.95</v>
      </c>
      <c r="BY55" s="14">
        <v>0</v>
      </c>
      <c r="BZ55" s="14">
        <v>0</v>
      </c>
      <c r="CA55" s="14">
        <v>0</v>
      </c>
      <c r="CB55" s="14">
        <v>0</v>
      </c>
      <c r="CC55" s="14">
        <v>0</v>
      </c>
      <c r="CD55" s="14">
        <v>490</v>
      </c>
      <c r="CE55" s="14">
        <v>410</v>
      </c>
      <c r="CF55" s="14">
        <v>450</v>
      </c>
      <c r="CG55" s="14">
        <v>7611</v>
      </c>
      <c r="CH55" s="14">
        <v>0.09</v>
      </c>
      <c r="CI55" s="14">
        <v>0.36</v>
      </c>
      <c r="CJ55" s="14">
        <v>0.09</v>
      </c>
      <c r="CK55" s="14">
        <v>0</v>
      </c>
      <c r="CL55" s="14">
        <v>630.15</v>
      </c>
      <c r="CM55" s="14">
        <v>2900.14</v>
      </c>
      <c r="CN55" s="14">
        <v>0</v>
      </c>
      <c r="CO55" s="14">
        <v>754.23</v>
      </c>
      <c r="CP55" s="14">
        <v>0</v>
      </c>
      <c r="CQ55" s="14">
        <v>0</v>
      </c>
      <c r="CR55" s="14" t="s">
        <v>108</v>
      </c>
      <c r="CS55" s="14">
        <v>0</v>
      </c>
      <c r="CT55" s="14">
        <v>0</v>
      </c>
      <c r="CU55" s="14">
        <v>0</v>
      </c>
      <c r="CV55" s="14">
        <v>0</v>
      </c>
      <c r="CW55" s="14">
        <v>0</v>
      </c>
      <c r="CX55" s="14">
        <v>0</v>
      </c>
    </row>
    <row r="56" spans="1:102" x14ac:dyDescent="0.25">
      <c r="A56" s="14">
        <v>491750</v>
      </c>
      <c r="B56" s="14">
        <v>66</v>
      </c>
      <c r="C56" s="14" t="s">
        <v>117</v>
      </c>
      <c r="D56" s="14" t="s">
        <v>100</v>
      </c>
      <c r="E56" s="14">
        <v>5302790001</v>
      </c>
      <c r="F56" s="14" t="s">
        <v>120</v>
      </c>
      <c r="G56" s="14" t="s">
        <v>102</v>
      </c>
      <c r="H56" s="14" t="s">
        <v>103</v>
      </c>
      <c r="I56" s="14">
        <v>70800000</v>
      </c>
      <c r="J56" s="14">
        <v>0</v>
      </c>
      <c r="K56" s="14">
        <v>1439402</v>
      </c>
      <c r="L56" s="14">
        <v>0</v>
      </c>
      <c r="M56" s="14">
        <v>201703</v>
      </c>
      <c r="N56" s="14">
        <v>20170210</v>
      </c>
      <c r="O56" s="14">
        <v>0</v>
      </c>
      <c r="P56" s="14">
        <v>20170310</v>
      </c>
      <c r="Q56" s="14">
        <v>0</v>
      </c>
      <c r="R56" s="14">
        <v>28</v>
      </c>
      <c r="S56" s="14">
        <v>20170320</v>
      </c>
      <c r="T56" s="14">
        <v>20170418</v>
      </c>
      <c r="U56" s="14">
        <v>316175</v>
      </c>
      <c r="V56" s="14">
        <v>52864.88</v>
      </c>
      <c r="W56" s="14">
        <v>25</v>
      </c>
      <c r="X56" s="14">
        <v>702.62</v>
      </c>
      <c r="Y56" s="14">
        <v>6343.78</v>
      </c>
      <c r="Z56" s="14">
        <v>2537.5100000000002</v>
      </c>
      <c r="AA56" s="14">
        <v>2114.59</v>
      </c>
      <c r="AB56" s="14">
        <v>1374.48</v>
      </c>
      <c r="AC56" s="14">
        <v>0</v>
      </c>
      <c r="AD56" s="14">
        <v>0</v>
      </c>
      <c r="AE56" s="14">
        <v>0</v>
      </c>
      <c r="AF56" s="14">
        <v>211459.53</v>
      </c>
      <c r="AG56" s="14">
        <v>60583.14</v>
      </c>
      <c r="AH56" s="14">
        <v>174645.93</v>
      </c>
      <c r="AI56" s="14">
        <v>37802.03</v>
      </c>
      <c r="AJ56" s="14">
        <v>3757.2</v>
      </c>
      <c r="AK56" s="14">
        <v>39386.699999999997</v>
      </c>
      <c r="AL56" s="14">
        <v>199791.79</v>
      </c>
      <c r="AM56" s="14">
        <v>212162.15</v>
      </c>
      <c r="AN56" s="14">
        <v>0</v>
      </c>
      <c r="AO56" s="14">
        <v>0</v>
      </c>
      <c r="AP56" s="14">
        <v>0</v>
      </c>
      <c r="AQ56" s="14" t="s">
        <v>104</v>
      </c>
      <c r="AR56" s="14">
        <v>0</v>
      </c>
      <c r="AS56" s="14">
        <v>0</v>
      </c>
      <c r="AT56" s="14">
        <v>0</v>
      </c>
      <c r="AU56" s="14">
        <v>0</v>
      </c>
      <c r="AV56" s="14">
        <v>0</v>
      </c>
      <c r="AW56" s="14">
        <v>0</v>
      </c>
      <c r="AX56" s="14">
        <v>0</v>
      </c>
      <c r="AY56" s="14">
        <v>0</v>
      </c>
      <c r="AZ56" s="14">
        <v>0</v>
      </c>
      <c r="BA56" s="14">
        <v>0</v>
      </c>
      <c r="BB56" s="14">
        <v>30607</v>
      </c>
      <c r="BC56" s="14">
        <v>285568</v>
      </c>
      <c r="BD56" s="14">
        <v>0</v>
      </c>
      <c r="BE56" s="14">
        <v>776</v>
      </c>
      <c r="BF56" s="14">
        <v>853</v>
      </c>
      <c r="BG56" s="14">
        <v>0</v>
      </c>
      <c r="BH56" s="14">
        <v>785</v>
      </c>
      <c r="BI56" s="14">
        <v>853</v>
      </c>
      <c r="BJ56" s="14">
        <v>0</v>
      </c>
      <c r="BK56" s="14">
        <v>0</v>
      </c>
      <c r="BL56" s="14">
        <v>0</v>
      </c>
      <c r="BM56" s="14">
        <v>0</v>
      </c>
      <c r="BN56" s="14">
        <v>0</v>
      </c>
      <c r="BO56" s="14">
        <v>0</v>
      </c>
      <c r="BP56" s="14">
        <v>0</v>
      </c>
      <c r="BQ56" s="14">
        <v>0</v>
      </c>
      <c r="BR56" s="14">
        <v>0</v>
      </c>
      <c r="BS56" s="14">
        <v>15618.96</v>
      </c>
      <c r="BT56" s="14">
        <v>103527.9</v>
      </c>
      <c r="BU56" s="14">
        <v>0</v>
      </c>
      <c r="BV56" s="14">
        <v>0</v>
      </c>
      <c r="BW56" s="14">
        <v>0</v>
      </c>
      <c r="BX56" s="14">
        <v>0</v>
      </c>
      <c r="BY56" s="14">
        <v>32399.31</v>
      </c>
      <c r="BZ56" s="14">
        <v>7048.48</v>
      </c>
      <c r="CA56" s="14">
        <v>0</v>
      </c>
      <c r="CB56" s="14">
        <v>0</v>
      </c>
      <c r="CC56" s="14">
        <v>0</v>
      </c>
      <c r="CD56" s="14">
        <v>0</v>
      </c>
      <c r="CE56" s="14">
        <v>785</v>
      </c>
      <c r="CF56" s="14">
        <v>845</v>
      </c>
      <c r="CG56" s="14">
        <v>7574</v>
      </c>
      <c r="CH56" s="14">
        <v>0.06</v>
      </c>
      <c r="CI56" s="14">
        <v>0.24</v>
      </c>
      <c r="CJ56" s="14">
        <v>0.06</v>
      </c>
      <c r="CK56" s="14">
        <v>0</v>
      </c>
      <c r="CL56" s="14">
        <v>1860.84</v>
      </c>
      <c r="CM56" s="14">
        <v>8564.11</v>
      </c>
      <c r="CN56" s="14">
        <v>0</v>
      </c>
      <c r="CO56" s="14">
        <v>2258.37</v>
      </c>
      <c r="CP56" s="14">
        <v>0</v>
      </c>
      <c r="CQ56" s="14">
        <v>0</v>
      </c>
      <c r="CR56" s="14" t="s">
        <v>108</v>
      </c>
      <c r="CS56" s="14">
        <v>0</v>
      </c>
      <c r="CT56" s="14">
        <v>0</v>
      </c>
      <c r="CU56" s="14">
        <v>0</v>
      </c>
      <c r="CV56" s="14">
        <v>0</v>
      </c>
      <c r="CW56" s="14">
        <v>0</v>
      </c>
      <c r="CX56" s="14">
        <v>0</v>
      </c>
    </row>
    <row r="57" spans="1:102" x14ac:dyDescent="0.25">
      <c r="A57" s="14">
        <v>493169</v>
      </c>
      <c r="B57" s="14">
        <v>76</v>
      </c>
      <c r="C57" s="14" t="s">
        <v>117</v>
      </c>
      <c r="D57" s="14" t="s">
        <v>100</v>
      </c>
      <c r="E57" s="14">
        <v>5302790001</v>
      </c>
      <c r="F57" s="14" t="s">
        <v>121</v>
      </c>
      <c r="G57" s="14" t="s">
        <v>102</v>
      </c>
      <c r="H57" s="14" t="s">
        <v>103</v>
      </c>
      <c r="I57" s="14">
        <v>70800000</v>
      </c>
      <c r="J57" s="14">
        <v>0</v>
      </c>
      <c r="K57" s="14">
        <v>53166067</v>
      </c>
      <c r="L57" s="14">
        <v>0</v>
      </c>
      <c r="M57" s="14">
        <v>201703</v>
      </c>
      <c r="N57" s="14">
        <v>20170210</v>
      </c>
      <c r="O57" s="14">
        <v>0</v>
      </c>
      <c r="P57" s="14">
        <v>20170310</v>
      </c>
      <c r="Q57" s="14">
        <v>0</v>
      </c>
      <c r="R57" s="14">
        <v>28</v>
      </c>
      <c r="S57" s="14">
        <v>20170320</v>
      </c>
      <c r="T57" s="14">
        <v>20170418</v>
      </c>
      <c r="U57" s="14">
        <v>154752</v>
      </c>
      <c r="V57" s="14">
        <v>25785.08</v>
      </c>
      <c r="W57" s="14">
        <v>25</v>
      </c>
      <c r="X57" s="14">
        <v>702.62</v>
      </c>
      <c r="Y57" s="14">
        <v>3094.2</v>
      </c>
      <c r="Z57" s="14">
        <v>1237.68</v>
      </c>
      <c r="AA57" s="14">
        <v>1031.4000000000001</v>
      </c>
      <c r="AB57" s="14">
        <v>670.41</v>
      </c>
      <c r="AC57" s="14">
        <v>0</v>
      </c>
      <c r="AD57" s="14">
        <v>0</v>
      </c>
      <c r="AE57" s="14">
        <v>0</v>
      </c>
      <c r="AF57" s="14">
        <v>103140.33</v>
      </c>
      <c r="AG57" s="14">
        <v>29549.69</v>
      </c>
      <c r="AH57" s="14">
        <v>89171.87</v>
      </c>
      <c r="AI57" s="14">
        <v>19301.2</v>
      </c>
      <c r="AJ57" s="14">
        <v>1918.37</v>
      </c>
      <c r="AK57" s="14">
        <v>20110.310000000001</v>
      </c>
      <c r="AL57" s="14">
        <v>97809.26</v>
      </c>
      <c r="AM57" s="14">
        <v>103842.95</v>
      </c>
      <c r="AN57" s="14">
        <v>0</v>
      </c>
      <c r="AO57" s="14">
        <v>0</v>
      </c>
      <c r="AP57" s="14">
        <v>0</v>
      </c>
      <c r="AQ57" s="14" t="s">
        <v>104</v>
      </c>
      <c r="AR57" s="14">
        <v>0</v>
      </c>
      <c r="AS57" s="14">
        <v>0</v>
      </c>
      <c r="AT57" s="14">
        <v>0</v>
      </c>
      <c r="AU57" s="14">
        <v>0</v>
      </c>
      <c r="AV57" s="14">
        <v>0</v>
      </c>
      <c r="AW57" s="14">
        <v>0</v>
      </c>
      <c r="AX57" s="14">
        <v>0</v>
      </c>
      <c r="AY57" s="14">
        <v>0</v>
      </c>
      <c r="AZ57" s="14">
        <v>0</v>
      </c>
      <c r="BA57" s="14">
        <v>0</v>
      </c>
      <c r="BB57" s="14">
        <v>15022</v>
      </c>
      <c r="BC57" s="14">
        <v>139730</v>
      </c>
      <c r="BD57" s="14">
        <v>0</v>
      </c>
      <c r="BE57" s="14">
        <v>0</v>
      </c>
      <c r="BF57" s="14">
        <v>0</v>
      </c>
      <c r="BG57" s="14">
        <v>481</v>
      </c>
      <c r="BH57" s="14">
        <v>0</v>
      </c>
      <c r="BI57" s="14">
        <v>0</v>
      </c>
      <c r="BJ57" s="14">
        <v>0</v>
      </c>
      <c r="BK57" s="14">
        <v>0</v>
      </c>
      <c r="BL57" s="14">
        <v>0</v>
      </c>
      <c r="BM57" s="14">
        <v>0</v>
      </c>
      <c r="BN57" s="14">
        <v>0</v>
      </c>
      <c r="BO57" s="14">
        <v>0</v>
      </c>
      <c r="BP57" s="14">
        <v>0</v>
      </c>
      <c r="BQ57" s="14">
        <v>0</v>
      </c>
      <c r="BR57" s="14">
        <v>0</v>
      </c>
      <c r="BS57" s="14">
        <v>22723.9</v>
      </c>
      <c r="BT57" s="14">
        <v>50656.77</v>
      </c>
      <c r="BU57" s="14">
        <v>0</v>
      </c>
      <c r="BV57" s="14">
        <v>0</v>
      </c>
      <c r="BW57" s="14">
        <v>0</v>
      </c>
      <c r="BX57" s="14">
        <v>3974.58</v>
      </c>
      <c r="BY57" s="14">
        <v>0</v>
      </c>
      <c r="BZ57" s="14">
        <v>0</v>
      </c>
      <c r="CA57" s="14">
        <v>0</v>
      </c>
      <c r="CB57" s="14">
        <v>0</v>
      </c>
      <c r="CC57" s="14">
        <v>0</v>
      </c>
      <c r="CD57" s="14">
        <v>460</v>
      </c>
      <c r="CE57" s="14">
        <v>380</v>
      </c>
      <c r="CF57" s="14">
        <v>410</v>
      </c>
      <c r="CG57" s="14">
        <v>7612</v>
      </c>
      <c r="CH57" s="14">
        <v>0.18</v>
      </c>
      <c r="CI57" s="14">
        <v>0.72</v>
      </c>
      <c r="CJ57" s="14">
        <v>0.18</v>
      </c>
      <c r="CK57" s="14">
        <v>0</v>
      </c>
      <c r="CL57" s="14">
        <v>907.63</v>
      </c>
      <c r="CM57" s="14">
        <v>4177.18</v>
      </c>
      <c r="CN57" s="14">
        <v>0</v>
      </c>
      <c r="CO57" s="14">
        <v>1105.3499999999999</v>
      </c>
      <c r="CP57" s="14">
        <v>0</v>
      </c>
      <c r="CQ57" s="14">
        <v>0</v>
      </c>
      <c r="CR57" s="14" t="s">
        <v>108</v>
      </c>
      <c r="CS57" s="14">
        <v>0</v>
      </c>
      <c r="CT57" s="14">
        <v>0</v>
      </c>
      <c r="CU57" s="14">
        <v>0</v>
      </c>
      <c r="CV57" s="14">
        <v>0</v>
      </c>
      <c r="CW57" s="14">
        <v>0</v>
      </c>
      <c r="CX57" s="14">
        <v>0</v>
      </c>
    </row>
    <row r="58" spans="1:102" x14ac:dyDescent="0.25">
      <c r="A58" s="14">
        <v>510213</v>
      </c>
      <c r="B58" s="14">
        <v>23</v>
      </c>
      <c r="C58" s="14" t="s">
        <v>110</v>
      </c>
      <c r="D58" s="14" t="s">
        <v>100</v>
      </c>
      <c r="E58" s="14">
        <v>5302790001</v>
      </c>
      <c r="F58" s="14" t="s">
        <v>122</v>
      </c>
      <c r="G58" s="14" t="s">
        <v>102</v>
      </c>
      <c r="H58" s="14" t="s">
        <v>103</v>
      </c>
      <c r="I58" s="14">
        <v>70070000</v>
      </c>
      <c r="J58" s="14">
        <v>0</v>
      </c>
      <c r="K58" s="14">
        <v>671714</v>
      </c>
      <c r="L58" s="14">
        <v>1</v>
      </c>
      <c r="M58" s="14">
        <v>201703</v>
      </c>
      <c r="N58" s="14">
        <v>20170203</v>
      </c>
      <c r="O58" s="14">
        <v>48207</v>
      </c>
      <c r="P58" s="14">
        <v>20170306</v>
      </c>
      <c r="Q58" s="14">
        <v>67413</v>
      </c>
      <c r="R58" s="14">
        <v>31</v>
      </c>
      <c r="S58" s="14">
        <v>20170331</v>
      </c>
      <c r="T58" s="14">
        <v>20170418</v>
      </c>
      <c r="U58" s="14">
        <v>9474.06</v>
      </c>
      <c r="V58" s="14">
        <v>3158.01</v>
      </c>
      <c r="W58" s="14">
        <v>25</v>
      </c>
      <c r="X58" s="14">
        <v>702.62</v>
      </c>
      <c r="Y58" s="14">
        <v>378.96</v>
      </c>
      <c r="Z58" s="14">
        <v>151.58000000000001</v>
      </c>
      <c r="AA58" s="14">
        <v>126.32</v>
      </c>
      <c r="AB58" s="14">
        <v>82.1</v>
      </c>
      <c r="AC58" s="14">
        <v>0</v>
      </c>
      <c r="AD58" s="14">
        <v>0</v>
      </c>
      <c r="AE58" s="14">
        <v>96.45</v>
      </c>
      <c r="AF58" s="14">
        <v>12632.07</v>
      </c>
      <c r="AG58" s="14">
        <v>3619.07</v>
      </c>
      <c r="AH58" s="14">
        <v>6158.59</v>
      </c>
      <c r="AI58" s="14">
        <v>1333.02</v>
      </c>
      <c r="AJ58" s="14">
        <v>132.49</v>
      </c>
      <c r="AK58" s="14">
        <v>1388.9</v>
      </c>
      <c r="AL58" s="14">
        <v>12499.28</v>
      </c>
      <c r="AM58" s="14">
        <v>13238.24</v>
      </c>
      <c r="AN58" s="14">
        <v>19206</v>
      </c>
      <c r="AO58" s="14">
        <v>19206</v>
      </c>
      <c r="AP58" s="14">
        <v>18133</v>
      </c>
      <c r="AQ58" s="14" t="s">
        <v>104</v>
      </c>
      <c r="AR58" s="14">
        <v>0</v>
      </c>
      <c r="AS58" s="14">
        <v>0</v>
      </c>
      <c r="AT58" s="14">
        <v>0</v>
      </c>
      <c r="AU58" s="14">
        <v>0</v>
      </c>
      <c r="AV58" s="14">
        <v>0</v>
      </c>
      <c r="AW58" s="14">
        <v>0</v>
      </c>
      <c r="AX58" s="14">
        <v>0</v>
      </c>
      <c r="AY58" s="14" t="s">
        <v>107</v>
      </c>
      <c r="AZ58" s="14" t="s">
        <v>107</v>
      </c>
      <c r="BA58" s="14" t="s">
        <v>107</v>
      </c>
      <c r="BB58" s="14">
        <v>0</v>
      </c>
      <c r="BC58" s="14">
        <v>0</v>
      </c>
      <c r="BD58" s="14">
        <v>0</v>
      </c>
      <c r="BE58" s="14">
        <v>0</v>
      </c>
      <c r="BF58" s="14">
        <v>0</v>
      </c>
      <c r="BG58" s="14">
        <v>0</v>
      </c>
      <c r="BH58" s="14">
        <v>0</v>
      </c>
      <c r="BI58" s="14">
        <v>0</v>
      </c>
      <c r="BJ58" s="14">
        <v>0</v>
      </c>
      <c r="BK58" s="14">
        <v>0</v>
      </c>
      <c r="BL58" s="14">
        <v>0</v>
      </c>
      <c r="BM58" s="14">
        <v>0</v>
      </c>
      <c r="BN58" s="14">
        <v>0</v>
      </c>
      <c r="BO58" s="14">
        <v>0</v>
      </c>
      <c r="BP58" s="14">
        <v>0</v>
      </c>
      <c r="BQ58" s="14">
        <v>0</v>
      </c>
      <c r="BR58" s="14">
        <v>0</v>
      </c>
      <c r="BS58" s="14">
        <v>0</v>
      </c>
      <c r="BT58" s="14">
        <v>0</v>
      </c>
      <c r="BU58" s="14">
        <v>0</v>
      </c>
      <c r="BV58" s="14">
        <v>0</v>
      </c>
      <c r="BW58" s="14">
        <v>0</v>
      </c>
      <c r="BX58" s="14">
        <v>0</v>
      </c>
      <c r="BY58" s="14">
        <v>0</v>
      </c>
      <c r="BZ58" s="14">
        <v>0</v>
      </c>
      <c r="CA58" s="14">
        <v>0</v>
      </c>
      <c r="CB58" s="14">
        <v>0</v>
      </c>
      <c r="CC58" s="14">
        <v>0</v>
      </c>
      <c r="CD58" s="14">
        <v>0</v>
      </c>
      <c r="CE58" s="14">
        <v>0</v>
      </c>
      <c r="CF58" s="14">
        <v>0</v>
      </c>
      <c r="CG58" s="14">
        <v>9646</v>
      </c>
      <c r="CH58" s="14">
        <v>1</v>
      </c>
      <c r="CI58" s="14">
        <v>0</v>
      </c>
      <c r="CJ58" s="14">
        <v>0</v>
      </c>
      <c r="CK58" s="14">
        <v>0</v>
      </c>
      <c r="CL58" s="14">
        <v>111.16</v>
      </c>
      <c r="CM58" s="14">
        <v>511.59</v>
      </c>
      <c r="CN58" s="14">
        <v>0</v>
      </c>
      <c r="CO58" s="14">
        <v>74.34</v>
      </c>
      <c r="CP58" s="14">
        <v>0</v>
      </c>
      <c r="CQ58" s="14">
        <v>0</v>
      </c>
      <c r="CR58" s="14" t="s">
        <v>108</v>
      </c>
      <c r="CS58" s="14">
        <v>220</v>
      </c>
      <c r="CT58" s="14">
        <v>380</v>
      </c>
      <c r="CU58" s="14">
        <v>201</v>
      </c>
      <c r="CV58" s="14">
        <v>348</v>
      </c>
      <c r="CW58" s="14">
        <v>231</v>
      </c>
      <c r="CX58" s="14">
        <v>399</v>
      </c>
    </row>
    <row r="59" spans="1:102" x14ac:dyDescent="0.25">
      <c r="A59" s="14">
        <v>605120</v>
      </c>
      <c r="B59" s="14">
        <v>75</v>
      </c>
      <c r="C59" s="14" t="s">
        <v>99</v>
      </c>
      <c r="D59" s="14" t="s">
        <v>100</v>
      </c>
      <c r="E59" s="14">
        <v>5302790001</v>
      </c>
      <c r="F59" s="14" t="s">
        <v>123</v>
      </c>
      <c r="G59" s="14" t="s">
        <v>102</v>
      </c>
      <c r="H59" s="14" t="s">
        <v>103</v>
      </c>
      <c r="I59" s="14">
        <v>70800000</v>
      </c>
      <c r="J59" s="14">
        <v>0</v>
      </c>
      <c r="K59" s="14">
        <v>1167030</v>
      </c>
      <c r="L59" s="14">
        <v>0</v>
      </c>
      <c r="M59" s="14">
        <v>201703</v>
      </c>
      <c r="N59" s="14">
        <v>20170210</v>
      </c>
      <c r="O59" s="14">
        <v>0</v>
      </c>
      <c r="P59" s="14">
        <v>20170310</v>
      </c>
      <c r="Q59" s="14">
        <v>0</v>
      </c>
      <c r="R59" s="14">
        <v>28</v>
      </c>
      <c r="S59" s="14">
        <v>20170320</v>
      </c>
      <c r="T59" s="14">
        <v>20170418</v>
      </c>
      <c r="U59" s="14">
        <v>252461</v>
      </c>
      <c r="V59" s="14">
        <v>36132.42</v>
      </c>
      <c r="W59" s="14">
        <v>25</v>
      </c>
      <c r="X59" s="14">
        <v>702.62</v>
      </c>
      <c r="Y59" s="14">
        <v>4335.8900000000003</v>
      </c>
      <c r="Z59" s="14">
        <v>1734.35</v>
      </c>
      <c r="AA59" s="14">
        <v>1445.29</v>
      </c>
      <c r="AB59" s="14">
        <v>939.44</v>
      </c>
      <c r="AC59" s="14">
        <v>0</v>
      </c>
      <c r="AD59" s="14">
        <v>0</v>
      </c>
      <c r="AE59" s="14">
        <v>0</v>
      </c>
      <c r="AF59" s="14">
        <v>144529.76</v>
      </c>
      <c r="AG59" s="14">
        <v>41407.75</v>
      </c>
      <c r="AH59" s="14">
        <v>149905.14000000001</v>
      </c>
      <c r="AI59" s="14">
        <v>32446.9</v>
      </c>
      <c r="AJ59" s="14">
        <v>3224.94</v>
      </c>
      <c r="AK59" s="14">
        <v>33807.08</v>
      </c>
      <c r="AL59" s="14">
        <v>136777.41</v>
      </c>
      <c r="AM59" s="14">
        <v>145232.38</v>
      </c>
      <c r="AN59" s="14">
        <v>0</v>
      </c>
      <c r="AO59" s="14">
        <v>0</v>
      </c>
      <c r="AP59" s="14">
        <v>0</v>
      </c>
      <c r="AQ59" s="14" t="s">
        <v>104</v>
      </c>
      <c r="AR59" s="14">
        <v>0</v>
      </c>
      <c r="AS59" s="14">
        <v>0</v>
      </c>
      <c r="AT59" s="14">
        <v>0</v>
      </c>
      <c r="AU59" s="14">
        <v>0</v>
      </c>
      <c r="AV59" s="14">
        <v>0</v>
      </c>
      <c r="AW59" s="14">
        <v>0</v>
      </c>
      <c r="AX59" s="14">
        <v>0</v>
      </c>
      <c r="AY59" s="14">
        <v>0</v>
      </c>
      <c r="AZ59" s="14">
        <v>0</v>
      </c>
      <c r="BA59" s="14">
        <v>0</v>
      </c>
      <c r="BB59" s="14">
        <v>22212</v>
      </c>
      <c r="BC59" s="14">
        <v>230249</v>
      </c>
      <c r="BD59" s="14">
        <v>0</v>
      </c>
      <c r="BE59" s="14">
        <v>0</v>
      </c>
      <c r="BF59" s="14">
        <v>0</v>
      </c>
      <c r="BG59" s="14">
        <v>1035</v>
      </c>
      <c r="BH59" s="14">
        <v>0</v>
      </c>
      <c r="BI59" s="14">
        <v>0</v>
      </c>
      <c r="BJ59" s="14">
        <v>0</v>
      </c>
      <c r="BK59" s="14">
        <v>0</v>
      </c>
      <c r="BL59" s="14">
        <v>18</v>
      </c>
      <c r="BM59" s="14">
        <v>0</v>
      </c>
      <c r="BN59" s="14">
        <v>0</v>
      </c>
      <c r="BO59" s="14">
        <v>0</v>
      </c>
      <c r="BP59" s="14">
        <v>0</v>
      </c>
      <c r="BQ59" s="14">
        <v>0</v>
      </c>
      <c r="BR59" s="14">
        <v>5.19</v>
      </c>
      <c r="BS59" s="14">
        <v>21473.46</v>
      </c>
      <c r="BT59" s="14">
        <v>79583.95</v>
      </c>
      <c r="BU59" s="14">
        <v>0</v>
      </c>
      <c r="BV59" s="14">
        <v>0</v>
      </c>
      <c r="BW59" s="14">
        <v>0</v>
      </c>
      <c r="BX59" s="14">
        <v>6248.11</v>
      </c>
      <c r="BY59" s="14">
        <v>0</v>
      </c>
      <c r="BZ59" s="14">
        <v>0</v>
      </c>
      <c r="CA59" s="14">
        <v>1086.6300000000001</v>
      </c>
      <c r="CB59" s="14">
        <v>0</v>
      </c>
      <c r="CC59" s="14">
        <v>0</v>
      </c>
      <c r="CD59" s="14">
        <v>945</v>
      </c>
      <c r="CE59" s="14">
        <v>870</v>
      </c>
      <c r="CF59" s="14">
        <v>990</v>
      </c>
      <c r="CG59" s="14">
        <v>7621</v>
      </c>
      <c r="CH59" s="14">
        <v>0.24</v>
      </c>
      <c r="CI59" s="14">
        <v>0.96</v>
      </c>
      <c r="CJ59" s="14">
        <v>0.24</v>
      </c>
      <c r="CK59" s="14">
        <v>0</v>
      </c>
      <c r="CL59" s="14">
        <v>1271.8599999999999</v>
      </c>
      <c r="CM59" s="14">
        <v>5853.45</v>
      </c>
      <c r="CN59" s="14">
        <v>0</v>
      </c>
      <c r="CO59" s="14">
        <v>1803.25</v>
      </c>
      <c r="CP59" s="14">
        <v>0</v>
      </c>
      <c r="CQ59" s="14">
        <v>0</v>
      </c>
      <c r="CR59" s="14">
        <v>6248.11</v>
      </c>
      <c r="CS59" s="14">
        <v>0</v>
      </c>
      <c r="CT59" s="14">
        <v>0</v>
      </c>
      <c r="CU59" s="14">
        <v>0</v>
      </c>
      <c r="CV59" s="14">
        <v>0</v>
      </c>
      <c r="CW59" s="14">
        <v>0</v>
      </c>
      <c r="CX59" s="14">
        <v>0</v>
      </c>
    </row>
    <row r="60" spans="1:102" x14ac:dyDescent="0.25">
      <c r="A60" s="14">
        <v>623849</v>
      </c>
      <c r="B60" s="14">
        <v>76</v>
      </c>
      <c r="C60" s="14" t="s">
        <v>117</v>
      </c>
      <c r="D60" s="14" t="s">
        <v>100</v>
      </c>
      <c r="E60" s="14">
        <v>5302790001</v>
      </c>
      <c r="F60" s="14" t="s">
        <v>124</v>
      </c>
      <c r="G60" s="14" t="s">
        <v>102</v>
      </c>
      <c r="H60" s="14" t="s">
        <v>103</v>
      </c>
      <c r="I60" s="14">
        <v>70800000</v>
      </c>
      <c r="J60" s="14">
        <v>0</v>
      </c>
      <c r="K60" s="14">
        <v>53166135</v>
      </c>
      <c r="L60" s="14">
        <v>0</v>
      </c>
      <c r="M60" s="14">
        <v>201703</v>
      </c>
      <c r="N60" s="14">
        <v>20170210</v>
      </c>
      <c r="O60" s="14">
        <v>0</v>
      </c>
      <c r="P60" s="14">
        <v>20170310</v>
      </c>
      <c r="Q60" s="14">
        <v>0</v>
      </c>
      <c r="R60" s="14">
        <v>28</v>
      </c>
      <c r="S60" s="14">
        <v>20170320</v>
      </c>
      <c r="T60" s="14">
        <v>20170418</v>
      </c>
      <c r="U60" s="14">
        <v>156313</v>
      </c>
      <c r="V60" s="14">
        <v>26287.29</v>
      </c>
      <c r="W60" s="14">
        <v>25</v>
      </c>
      <c r="X60" s="14">
        <v>702.62</v>
      </c>
      <c r="Y60" s="14">
        <v>3154.47</v>
      </c>
      <c r="Z60" s="14">
        <v>1261.79</v>
      </c>
      <c r="AA60" s="14">
        <v>1051.49</v>
      </c>
      <c r="AB60" s="14">
        <v>683.46</v>
      </c>
      <c r="AC60" s="14">
        <v>0</v>
      </c>
      <c r="AD60" s="14">
        <v>0</v>
      </c>
      <c r="AE60" s="14">
        <v>0</v>
      </c>
      <c r="AF60" s="14">
        <v>105149.22</v>
      </c>
      <c r="AG60" s="14">
        <v>30125.22</v>
      </c>
      <c r="AH60" s="14">
        <v>92803.85</v>
      </c>
      <c r="AI60" s="14">
        <v>20087.349999999999</v>
      </c>
      <c r="AJ60" s="14">
        <v>1996.51</v>
      </c>
      <c r="AK60" s="14">
        <v>20929.41</v>
      </c>
      <c r="AL60" s="14">
        <v>99700.63</v>
      </c>
      <c r="AM60" s="14">
        <v>105851.84</v>
      </c>
      <c r="AN60" s="14">
        <v>0</v>
      </c>
      <c r="AO60" s="14">
        <v>0</v>
      </c>
      <c r="AP60" s="14">
        <v>0</v>
      </c>
      <c r="AQ60" s="14" t="s">
        <v>104</v>
      </c>
      <c r="AR60" s="14">
        <v>0</v>
      </c>
      <c r="AS60" s="14">
        <v>0</v>
      </c>
      <c r="AT60" s="14">
        <v>0</v>
      </c>
      <c r="AU60" s="14">
        <v>0</v>
      </c>
      <c r="AV60" s="14">
        <v>0</v>
      </c>
      <c r="AW60" s="14">
        <v>0</v>
      </c>
      <c r="AX60" s="14">
        <v>0</v>
      </c>
      <c r="AY60" s="14">
        <v>0</v>
      </c>
      <c r="AZ60" s="14">
        <v>0</v>
      </c>
      <c r="BA60" s="14">
        <v>0</v>
      </c>
      <c r="BB60" s="14">
        <v>11596</v>
      </c>
      <c r="BC60" s="14">
        <v>144717</v>
      </c>
      <c r="BD60" s="14">
        <v>0</v>
      </c>
      <c r="BE60" s="14">
        <v>0</v>
      </c>
      <c r="BF60" s="14">
        <v>0</v>
      </c>
      <c r="BG60" s="14">
        <v>874</v>
      </c>
      <c r="BH60" s="14">
        <v>0</v>
      </c>
      <c r="BI60" s="14">
        <v>0</v>
      </c>
      <c r="BJ60" s="14">
        <v>0</v>
      </c>
      <c r="BK60" s="14">
        <v>474</v>
      </c>
      <c r="BL60" s="14">
        <v>4770</v>
      </c>
      <c r="BM60" s="14">
        <v>0</v>
      </c>
      <c r="BN60" s="14">
        <v>0</v>
      </c>
      <c r="BO60" s="14">
        <v>0</v>
      </c>
      <c r="BP60" s="14">
        <v>0</v>
      </c>
      <c r="BQ60" s="14">
        <v>136.47</v>
      </c>
      <c r="BR60" s="14">
        <v>1373.41</v>
      </c>
      <c r="BS60" s="14">
        <v>17541.36</v>
      </c>
      <c r="BT60" s="14">
        <v>52464.73</v>
      </c>
      <c r="BU60" s="14">
        <v>123.95</v>
      </c>
      <c r="BV60" s="14">
        <v>0</v>
      </c>
      <c r="BW60" s="14">
        <v>0</v>
      </c>
      <c r="BX60" s="14">
        <v>7222.01</v>
      </c>
      <c r="BY60" s="14">
        <v>0</v>
      </c>
      <c r="BZ60" s="14">
        <v>0</v>
      </c>
      <c r="CA60" s="14">
        <v>0</v>
      </c>
      <c r="CB60" s="14">
        <v>0</v>
      </c>
      <c r="CC60" s="14">
        <v>0</v>
      </c>
      <c r="CD60" s="14">
        <v>855</v>
      </c>
      <c r="CE60" s="14">
        <v>730</v>
      </c>
      <c r="CF60" s="14">
        <v>850</v>
      </c>
      <c r="CG60" s="14">
        <v>7615</v>
      </c>
      <c r="CH60" s="14">
        <v>0.15</v>
      </c>
      <c r="CI60" s="14">
        <v>0.6</v>
      </c>
      <c r="CJ60" s="14">
        <v>0.15</v>
      </c>
      <c r="CK60" s="14">
        <v>0</v>
      </c>
      <c r="CL60" s="14">
        <v>925.31</v>
      </c>
      <c r="CM60" s="14">
        <v>4258.54</v>
      </c>
      <c r="CN60" s="14">
        <v>0</v>
      </c>
      <c r="CO60" s="14">
        <v>1116.5</v>
      </c>
      <c r="CP60" s="14">
        <v>0</v>
      </c>
      <c r="CQ60" s="14">
        <v>0</v>
      </c>
      <c r="CR60" s="14" t="s">
        <v>108</v>
      </c>
      <c r="CS60" s="14">
        <v>0</v>
      </c>
      <c r="CT60" s="14">
        <v>0</v>
      </c>
      <c r="CU60" s="14">
        <v>0</v>
      </c>
      <c r="CV60" s="14">
        <v>0</v>
      </c>
      <c r="CW60" s="14">
        <v>0</v>
      </c>
      <c r="CX60" s="14">
        <v>0</v>
      </c>
    </row>
    <row r="61" spans="1:102" x14ac:dyDescent="0.25">
      <c r="A61" s="14">
        <v>675051</v>
      </c>
      <c r="B61" s="14">
        <v>66</v>
      </c>
      <c r="C61" s="14" t="s">
        <v>117</v>
      </c>
      <c r="D61" s="14" t="s">
        <v>100</v>
      </c>
      <c r="E61" s="14">
        <v>5302790001</v>
      </c>
      <c r="F61" s="14" t="s">
        <v>125</v>
      </c>
      <c r="G61" s="14" t="s">
        <v>102</v>
      </c>
      <c r="H61" s="14" t="s">
        <v>103</v>
      </c>
      <c r="I61" s="14">
        <v>70800000</v>
      </c>
      <c r="J61" s="14">
        <v>0</v>
      </c>
      <c r="K61" s="14">
        <v>1159616</v>
      </c>
      <c r="L61" s="14">
        <v>0</v>
      </c>
      <c r="M61" s="14">
        <v>201703</v>
      </c>
      <c r="N61" s="14">
        <v>20170210</v>
      </c>
      <c r="O61" s="14">
        <v>0</v>
      </c>
      <c r="P61" s="14">
        <v>20170310</v>
      </c>
      <c r="Q61" s="14">
        <v>0</v>
      </c>
      <c r="R61" s="14">
        <v>28</v>
      </c>
      <c r="S61" s="14">
        <v>20170320</v>
      </c>
      <c r="T61" s="14">
        <v>20170418</v>
      </c>
      <c r="U61" s="14">
        <v>211950</v>
      </c>
      <c r="V61" s="14">
        <v>34238.269999999997</v>
      </c>
      <c r="W61" s="14">
        <v>25</v>
      </c>
      <c r="X61" s="14">
        <v>702.62</v>
      </c>
      <c r="Y61" s="14">
        <v>4108.59</v>
      </c>
      <c r="Z61" s="14">
        <v>1643.43</v>
      </c>
      <c r="AA61" s="14">
        <v>1369.53</v>
      </c>
      <c r="AB61" s="14">
        <v>890.19</v>
      </c>
      <c r="AC61" s="14">
        <v>0</v>
      </c>
      <c r="AD61" s="14">
        <v>0</v>
      </c>
      <c r="AE61" s="14">
        <v>0</v>
      </c>
      <c r="AF61" s="14">
        <v>136953.14000000001</v>
      </c>
      <c r="AG61" s="14">
        <v>39237.050000000003</v>
      </c>
      <c r="AH61" s="14">
        <v>118014.77</v>
      </c>
      <c r="AI61" s="14">
        <v>25544.240000000002</v>
      </c>
      <c r="AJ61" s="14">
        <v>2538.88</v>
      </c>
      <c r="AK61" s="14">
        <v>26615.06</v>
      </c>
      <c r="AL61" s="14">
        <v>129644.02</v>
      </c>
      <c r="AM61" s="14">
        <v>137655.76</v>
      </c>
      <c r="AN61" s="14">
        <v>0</v>
      </c>
      <c r="AO61" s="14">
        <v>0</v>
      </c>
      <c r="AP61" s="14">
        <v>0</v>
      </c>
      <c r="AQ61" s="14" t="s">
        <v>104</v>
      </c>
      <c r="AR61" s="14">
        <v>0</v>
      </c>
      <c r="AS61" s="14">
        <v>0</v>
      </c>
      <c r="AT61" s="14">
        <v>0</v>
      </c>
      <c r="AU61" s="14">
        <v>0</v>
      </c>
      <c r="AV61" s="14">
        <v>0</v>
      </c>
      <c r="AW61" s="14">
        <v>0</v>
      </c>
      <c r="AX61" s="14">
        <v>0</v>
      </c>
      <c r="AY61" s="14">
        <v>0</v>
      </c>
      <c r="AZ61" s="14">
        <v>0</v>
      </c>
      <c r="BA61" s="14">
        <v>0</v>
      </c>
      <c r="BB61" s="14">
        <v>20345</v>
      </c>
      <c r="BC61" s="14">
        <v>191605</v>
      </c>
      <c r="BD61" s="14">
        <v>0</v>
      </c>
      <c r="BE61" s="14">
        <v>432</v>
      </c>
      <c r="BF61" s="14">
        <v>445</v>
      </c>
      <c r="BG61" s="14">
        <v>0</v>
      </c>
      <c r="BH61" s="14">
        <v>455</v>
      </c>
      <c r="BI61" s="14">
        <v>445</v>
      </c>
      <c r="BJ61" s="14">
        <v>0</v>
      </c>
      <c r="BK61" s="14">
        <v>0</v>
      </c>
      <c r="BL61" s="14">
        <v>0</v>
      </c>
      <c r="BM61" s="14">
        <v>0</v>
      </c>
      <c r="BN61" s="14">
        <v>0</v>
      </c>
      <c r="BO61" s="14">
        <v>0</v>
      </c>
      <c r="BP61" s="14">
        <v>0</v>
      </c>
      <c r="BQ61" s="14">
        <v>0</v>
      </c>
      <c r="BR61" s="14">
        <v>0</v>
      </c>
      <c r="BS61" s="14">
        <v>10382.19</v>
      </c>
      <c r="BT61" s="14">
        <v>69463.19</v>
      </c>
      <c r="BU61" s="14">
        <v>0</v>
      </c>
      <c r="BV61" s="14">
        <v>0</v>
      </c>
      <c r="BW61" s="14">
        <v>0</v>
      </c>
      <c r="BX61" s="14">
        <v>0</v>
      </c>
      <c r="BY61" s="14">
        <v>18779.22</v>
      </c>
      <c r="BZ61" s="14">
        <v>3677.11</v>
      </c>
      <c r="CA61" s="14">
        <v>0</v>
      </c>
      <c r="CB61" s="14">
        <v>0</v>
      </c>
      <c r="CC61" s="14">
        <v>413.16</v>
      </c>
      <c r="CD61" s="14">
        <v>0</v>
      </c>
      <c r="CE61" s="14">
        <v>455</v>
      </c>
      <c r="CF61" s="14">
        <v>420</v>
      </c>
      <c r="CG61" s="14">
        <v>7588</v>
      </c>
      <c r="CH61" s="14">
        <v>0.06</v>
      </c>
      <c r="CI61" s="14">
        <v>0.24</v>
      </c>
      <c r="CJ61" s="14">
        <v>0.06</v>
      </c>
      <c r="CK61" s="14">
        <v>0</v>
      </c>
      <c r="CL61" s="14">
        <v>1205.18</v>
      </c>
      <c r="CM61" s="14">
        <v>5546.6</v>
      </c>
      <c r="CN61" s="14">
        <v>0</v>
      </c>
      <c r="CO61" s="14">
        <v>1513.91</v>
      </c>
      <c r="CP61" s="14">
        <v>0</v>
      </c>
      <c r="CQ61" s="14">
        <v>0</v>
      </c>
      <c r="CR61" s="14" t="s">
        <v>108</v>
      </c>
      <c r="CS61" s="14">
        <v>0</v>
      </c>
      <c r="CT61" s="14">
        <v>0</v>
      </c>
      <c r="CU61" s="14">
        <v>0</v>
      </c>
      <c r="CV61" s="14">
        <v>0</v>
      </c>
      <c r="CW61" s="14">
        <v>0</v>
      </c>
      <c r="CX61" s="14">
        <v>0</v>
      </c>
    </row>
    <row r="62" spans="1:102" x14ac:dyDescent="0.25">
      <c r="A62" s="14">
        <v>856960</v>
      </c>
      <c r="B62" s="14">
        <v>23</v>
      </c>
      <c r="C62" s="14" t="s">
        <v>110</v>
      </c>
      <c r="D62" s="14" t="s">
        <v>100</v>
      </c>
      <c r="E62" s="14">
        <v>5302790001</v>
      </c>
      <c r="F62" s="14" t="s">
        <v>126</v>
      </c>
      <c r="G62" s="14" t="s">
        <v>102</v>
      </c>
      <c r="H62" s="14" t="s">
        <v>103</v>
      </c>
      <c r="I62" s="14">
        <v>70362030</v>
      </c>
      <c r="J62" s="14">
        <v>0</v>
      </c>
      <c r="K62" s="14">
        <v>1010284</v>
      </c>
      <c r="L62" s="14">
        <v>1</v>
      </c>
      <c r="M62" s="14">
        <v>201703</v>
      </c>
      <c r="N62" s="14">
        <v>20170203</v>
      </c>
      <c r="O62" s="14">
        <v>382</v>
      </c>
      <c r="P62" s="14">
        <v>20170306</v>
      </c>
      <c r="Q62" s="14">
        <v>383</v>
      </c>
      <c r="R62" s="14">
        <v>31</v>
      </c>
      <c r="S62" s="14">
        <v>20170331</v>
      </c>
      <c r="T62" s="14">
        <v>20170418</v>
      </c>
      <c r="U62" s="14">
        <v>48.82</v>
      </c>
      <c r="V62" s="14">
        <v>6.65</v>
      </c>
      <c r="W62" s="14">
        <v>12</v>
      </c>
      <c r="X62" s="14">
        <v>2.35</v>
      </c>
      <c r="Y62" s="14">
        <v>1.66</v>
      </c>
      <c r="Z62" s="14">
        <v>0.66</v>
      </c>
      <c r="AA62" s="14">
        <v>0.55000000000000004</v>
      </c>
      <c r="AB62" s="14">
        <v>0.36</v>
      </c>
      <c r="AC62" s="14">
        <v>0</v>
      </c>
      <c r="AD62" s="14">
        <v>0</v>
      </c>
      <c r="AE62" s="14">
        <v>0.43</v>
      </c>
      <c r="AF62" s="14">
        <v>55.47</v>
      </c>
      <c r="AG62" s="14">
        <v>8.67</v>
      </c>
      <c r="AH62" s="14">
        <v>31.99</v>
      </c>
      <c r="AI62" s="14">
        <v>6.92</v>
      </c>
      <c r="AJ62" s="14">
        <v>0.68</v>
      </c>
      <c r="AK62" s="14">
        <v>7.21</v>
      </c>
      <c r="AL62" s="14">
        <v>54.16</v>
      </c>
      <c r="AM62" s="14">
        <v>57.39</v>
      </c>
      <c r="AN62" s="14">
        <v>1</v>
      </c>
      <c r="AO62" s="14">
        <v>100</v>
      </c>
      <c r="AP62" s="14">
        <v>0</v>
      </c>
      <c r="AQ62" s="14" t="s">
        <v>104</v>
      </c>
      <c r="AR62" s="14">
        <v>0</v>
      </c>
      <c r="AS62" s="14">
        <v>0</v>
      </c>
      <c r="AT62" s="14">
        <v>0</v>
      </c>
      <c r="AU62" s="14">
        <v>0</v>
      </c>
      <c r="AV62" s="14">
        <v>0</v>
      </c>
      <c r="AW62" s="14">
        <v>0</v>
      </c>
      <c r="AX62" s="14">
        <v>0</v>
      </c>
      <c r="AY62" s="14" t="s">
        <v>107</v>
      </c>
      <c r="AZ62" s="14" t="s">
        <v>107</v>
      </c>
      <c r="BA62" s="14" t="s">
        <v>107</v>
      </c>
      <c r="BB62" s="14">
        <v>0</v>
      </c>
      <c r="BC62" s="14">
        <v>0</v>
      </c>
      <c r="BD62" s="14">
        <v>0</v>
      </c>
      <c r="BE62" s="14">
        <v>0</v>
      </c>
      <c r="BF62" s="14">
        <v>0</v>
      </c>
      <c r="BG62" s="14">
        <v>0</v>
      </c>
      <c r="BH62" s="14">
        <v>0</v>
      </c>
      <c r="BI62" s="14">
        <v>0</v>
      </c>
      <c r="BJ62" s="14">
        <v>0</v>
      </c>
      <c r="BK62" s="14">
        <v>0</v>
      </c>
      <c r="BL62" s="14">
        <v>0</v>
      </c>
      <c r="BM62" s="14">
        <v>0</v>
      </c>
      <c r="BN62" s="14">
        <v>0</v>
      </c>
      <c r="BO62" s="14">
        <v>0</v>
      </c>
      <c r="BP62" s="14">
        <v>0</v>
      </c>
      <c r="BQ62" s="14">
        <v>0</v>
      </c>
      <c r="BR62" s="14">
        <v>0</v>
      </c>
      <c r="BS62" s="14">
        <v>0</v>
      </c>
      <c r="BT62" s="14">
        <v>0</v>
      </c>
      <c r="BU62" s="14">
        <v>0</v>
      </c>
      <c r="BV62" s="14">
        <v>0</v>
      </c>
      <c r="BW62" s="14">
        <v>0</v>
      </c>
      <c r="BX62" s="14">
        <v>0</v>
      </c>
      <c r="BY62" s="14">
        <v>0</v>
      </c>
      <c r="BZ62" s="14">
        <v>0</v>
      </c>
      <c r="CA62" s="14">
        <v>0</v>
      </c>
      <c r="CB62" s="14">
        <v>0</v>
      </c>
      <c r="CC62" s="14">
        <v>0</v>
      </c>
      <c r="CD62" s="14">
        <v>0</v>
      </c>
      <c r="CE62" s="14">
        <v>0</v>
      </c>
      <c r="CF62" s="14">
        <v>0</v>
      </c>
      <c r="CG62" s="14">
        <v>9135</v>
      </c>
      <c r="CH62" s="14">
        <v>1</v>
      </c>
      <c r="CI62" s="14">
        <v>0</v>
      </c>
      <c r="CJ62" s="14">
        <v>0</v>
      </c>
      <c r="CK62" s="14">
        <v>0</v>
      </c>
      <c r="CL62" s="14">
        <v>0.48</v>
      </c>
      <c r="CM62" s="14">
        <v>2.2400000000000002</v>
      </c>
      <c r="CN62" s="14">
        <v>0</v>
      </c>
      <c r="CO62" s="14">
        <v>0.38</v>
      </c>
      <c r="CP62" s="14">
        <v>0</v>
      </c>
      <c r="CQ62" s="14">
        <v>0</v>
      </c>
      <c r="CR62" s="14" t="s">
        <v>108</v>
      </c>
      <c r="CS62" s="14">
        <v>220</v>
      </c>
      <c r="CT62" s="14">
        <v>380</v>
      </c>
      <c r="CU62" s="14">
        <v>201</v>
      </c>
      <c r="CV62" s="14">
        <v>348</v>
      </c>
      <c r="CW62" s="14">
        <v>231</v>
      </c>
      <c r="CX62" s="14">
        <v>399</v>
      </c>
    </row>
    <row r="63" spans="1:102" x14ac:dyDescent="0.25">
      <c r="A63" s="14">
        <v>856967</v>
      </c>
      <c r="B63" s="14">
        <v>23</v>
      </c>
      <c r="C63" s="14" t="s">
        <v>110</v>
      </c>
      <c r="D63" s="14" t="s">
        <v>100</v>
      </c>
      <c r="E63" s="14">
        <v>5302790001</v>
      </c>
      <c r="F63" s="14" t="s">
        <v>127</v>
      </c>
      <c r="G63" s="14" t="s">
        <v>102</v>
      </c>
      <c r="H63" s="14" t="s">
        <v>103</v>
      </c>
      <c r="I63" s="14">
        <v>70362040</v>
      </c>
      <c r="J63" s="14">
        <v>0</v>
      </c>
      <c r="K63" s="14">
        <v>1010286</v>
      </c>
      <c r="L63" s="14">
        <v>1</v>
      </c>
      <c r="M63" s="14">
        <v>201703</v>
      </c>
      <c r="N63" s="14">
        <v>20170203</v>
      </c>
      <c r="O63" s="14">
        <v>64</v>
      </c>
      <c r="P63" s="14">
        <v>20170306</v>
      </c>
      <c r="Q63" s="14">
        <v>64</v>
      </c>
      <c r="R63" s="14">
        <v>31</v>
      </c>
      <c r="S63" s="14">
        <v>20170331</v>
      </c>
      <c r="T63" s="14">
        <v>20170418</v>
      </c>
      <c r="U63" s="14">
        <v>48.82</v>
      </c>
      <c r="V63" s="14">
        <v>6.65</v>
      </c>
      <c r="W63" s="14">
        <v>12</v>
      </c>
      <c r="X63" s="14">
        <v>2.35</v>
      </c>
      <c r="Y63" s="14">
        <v>1.66</v>
      </c>
      <c r="Z63" s="14">
        <v>0.66</v>
      </c>
      <c r="AA63" s="14">
        <v>0.55000000000000004</v>
      </c>
      <c r="AB63" s="14">
        <v>0.36</v>
      </c>
      <c r="AC63" s="14">
        <v>0</v>
      </c>
      <c r="AD63" s="14">
        <v>0</v>
      </c>
      <c r="AE63" s="14">
        <v>0.43</v>
      </c>
      <c r="AF63" s="14">
        <v>55.47</v>
      </c>
      <c r="AG63" s="14">
        <v>8.67</v>
      </c>
      <c r="AH63" s="14">
        <v>31.99</v>
      </c>
      <c r="AI63" s="14">
        <v>6.92</v>
      </c>
      <c r="AJ63" s="14">
        <v>0.68</v>
      </c>
      <c r="AK63" s="14">
        <v>7.21</v>
      </c>
      <c r="AL63" s="14">
        <v>54.16</v>
      </c>
      <c r="AM63" s="14">
        <v>57.39</v>
      </c>
      <c r="AN63" s="14">
        <v>0</v>
      </c>
      <c r="AO63" s="14">
        <v>100</v>
      </c>
      <c r="AP63" s="14">
        <v>0</v>
      </c>
      <c r="AQ63" s="14" t="s">
        <v>104</v>
      </c>
      <c r="AR63" s="14">
        <v>0</v>
      </c>
      <c r="AS63" s="14">
        <v>0</v>
      </c>
      <c r="AT63" s="14">
        <v>0</v>
      </c>
      <c r="AU63" s="14">
        <v>0</v>
      </c>
      <c r="AV63" s="14">
        <v>0</v>
      </c>
      <c r="AW63" s="14">
        <v>0</v>
      </c>
      <c r="AX63" s="14">
        <v>0</v>
      </c>
      <c r="AY63" s="14" t="s">
        <v>107</v>
      </c>
      <c r="AZ63" s="14" t="s">
        <v>107</v>
      </c>
      <c r="BA63" s="14" t="s">
        <v>107</v>
      </c>
      <c r="BB63" s="14">
        <v>0</v>
      </c>
      <c r="BC63" s="14">
        <v>0</v>
      </c>
      <c r="BD63" s="14">
        <v>0</v>
      </c>
      <c r="BE63" s="14">
        <v>0</v>
      </c>
      <c r="BF63" s="14">
        <v>0</v>
      </c>
      <c r="BG63" s="14">
        <v>0</v>
      </c>
      <c r="BH63" s="14">
        <v>0</v>
      </c>
      <c r="BI63" s="14">
        <v>0</v>
      </c>
      <c r="BJ63" s="14">
        <v>0</v>
      </c>
      <c r="BK63" s="14">
        <v>0</v>
      </c>
      <c r="BL63" s="14">
        <v>0</v>
      </c>
      <c r="BM63" s="14">
        <v>0</v>
      </c>
      <c r="BN63" s="14">
        <v>0</v>
      </c>
      <c r="BO63" s="14">
        <v>0</v>
      </c>
      <c r="BP63" s="14">
        <v>0</v>
      </c>
      <c r="BQ63" s="14">
        <v>0</v>
      </c>
      <c r="BR63" s="14">
        <v>0</v>
      </c>
      <c r="BS63" s="14">
        <v>0</v>
      </c>
      <c r="BT63" s="14">
        <v>0</v>
      </c>
      <c r="BU63" s="14">
        <v>0</v>
      </c>
      <c r="BV63" s="14">
        <v>0</v>
      </c>
      <c r="BW63" s="14">
        <v>0</v>
      </c>
      <c r="BX63" s="14">
        <v>0</v>
      </c>
      <c r="BY63" s="14">
        <v>0</v>
      </c>
      <c r="BZ63" s="14">
        <v>0</v>
      </c>
      <c r="CA63" s="14">
        <v>0</v>
      </c>
      <c r="CB63" s="14">
        <v>0</v>
      </c>
      <c r="CC63" s="14">
        <v>0</v>
      </c>
      <c r="CD63" s="14">
        <v>0</v>
      </c>
      <c r="CE63" s="14">
        <v>0</v>
      </c>
      <c r="CF63" s="14">
        <v>0</v>
      </c>
      <c r="CG63" s="14">
        <v>9166</v>
      </c>
      <c r="CH63" s="14">
        <v>1</v>
      </c>
      <c r="CI63" s="14">
        <v>0</v>
      </c>
      <c r="CJ63" s="14">
        <v>0</v>
      </c>
      <c r="CK63" s="14">
        <v>0</v>
      </c>
      <c r="CL63" s="14">
        <v>0.48</v>
      </c>
      <c r="CM63" s="14">
        <v>2.2400000000000002</v>
      </c>
      <c r="CN63" s="14">
        <v>0</v>
      </c>
      <c r="CO63" s="14">
        <v>0.38</v>
      </c>
      <c r="CP63" s="14">
        <v>0</v>
      </c>
      <c r="CQ63" s="14">
        <v>0</v>
      </c>
      <c r="CR63" s="14" t="s">
        <v>108</v>
      </c>
      <c r="CS63" s="14">
        <v>220</v>
      </c>
      <c r="CT63" s="14">
        <v>380</v>
      </c>
      <c r="CU63" s="14">
        <v>201</v>
      </c>
      <c r="CV63" s="14">
        <v>348</v>
      </c>
      <c r="CW63" s="14">
        <v>231</v>
      </c>
      <c r="CX63" s="14">
        <v>399</v>
      </c>
    </row>
    <row r="64" spans="1:102" x14ac:dyDescent="0.25">
      <c r="A64" s="14">
        <v>856969</v>
      </c>
      <c r="B64" s="14">
        <v>23</v>
      </c>
      <c r="C64" s="14" t="s">
        <v>110</v>
      </c>
      <c r="D64" s="14" t="s">
        <v>100</v>
      </c>
      <c r="E64" s="14">
        <v>5302790001</v>
      </c>
      <c r="F64" s="14" t="s">
        <v>128</v>
      </c>
      <c r="G64" s="14" t="s">
        <v>102</v>
      </c>
      <c r="H64" s="14" t="s">
        <v>103</v>
      </c>
      <c r="I64" s="14">
        <v>70362070</v>
      </c>
      <c r="J64" s="14">
        <v>0</v>
      </c>
      <c r="K64" s="14">
        <v>1116288</v>
      </c>
      <c r="L64" s="14">
        <v>1</v>
      </c>
      <c r="M64" s="14">
        <v>201703</v>
      </c>
      <c r="N64" s="14">
        <v>20170203</v>
      </c>
      <c r="O64" s="14">
        <v>12268</v>
      </c>
      <c r="P64" s="14">
        <v>20170306</v>
      </c>
      <c r="Q64" s="14">
        <v>12268</v>
      </c>
      <c r="R64" s="14">
        <v>31</v>
      </c>
      <c r="S64" s="14">
        <v>20170331</v>
      </c>
      <c r="T64" s="14">
        <v>20170418</v>
      </c>
      <c r="U64" s="14">
        <v>48.82</v>
      </c>
      <c r="V64" s="14">
        <v>6.65</v>
      </c>
      <c r="W64" s="14">
        <v>12</v>
      </c>
      <c r="X64" s="14">
        <v>2.35</v>
      </c>
      <c r="Y64" s="14">
        <v>1.66</v>
      </c>
      <c r="Z64" s="14">
        <v>0.66</v>
      </c>
      <c r="AA64" s="14">
        <v>0.55000000000000004</v>
      </c>
      <c r="AB64" s="14">
        <v>0.36</v>
      </c>
      <c r="AC64" s="14">
        <v>0</v>
      </c>
      <c r="AD64" s="14">
        <v>0</v>
      </c>
      <c r="AE64" s="14">
        <v>0.43</v>
      </c>
      <c r="AF64" s="14">
        <v>55.47</v>
      </c>
      <c r="AG64" s="14">
        <v>8.67</v>
      </c>
      <c r="AH64" s="14">
        <v>31.99</v>
      </c>
      <c r="AI64" s="14">
        <v>6.92</v>
      </c>
      <c r="AJ64" s="14">
        <v>0.68</v>
      </c>
      <c r="AK64" s="14">
        <v>7.21</v>
      </c>
      <c r="AL64" s="14">
        <v>54.16</v>
      </c>
      <c r="AM64" s="14">
        <v>57.39</v>
      </c>
      <c r="AN64" s="14">
        <v>0</v>
      </c>
      <c r="AO64" s="14">
        <v>100</v>
      </c>
      <c r="AP64" s="14">
        <v>0</v>
      </c>
      <c r="AQ64" s="14" t="s">
        <v>104</v>
      </c>
      <c r="AR64" s="14">
        <v>0</v>
      </c>
      <c r="AS64" s="14">
        <v>0</v>
      </c>
      <c r="AT64" s="14">
        <v>0</v>
      </c>
      <c r="AU64" s="14">
        <v>0</v>
      </c>
      <c r="AV64" s="14">
        <v>0</v>
      </c>
      <c r="AW64" s="14">
        <v>0</v>
      </c>
      <c r="AX64" s="14">
        <v>0</v>
      </c>
      <c r="AY64" s="14" t="s">
        <v>107</v>
      </c>
      <c r="AZ64" s="14" t="s">
        <v>107</v>
      </c>
      <c r="BA64" s="14" t="s">
        <v>107</v>
      </c>
      <c r="BB64" s="14">
        <v>0</v>
      </c>
      <c r="BC64" s="14">
        <v>0</v>
      </c>
      <c r="BD64" s="14">
        <v>0</v>
      </c>
      <c r="BE64" s="14">
        <v>0</v>
      </c>
      <c r="BF64" s="14">
        <v>0</v>
      </c>
      <c r="BG64" s="14">
        <v>0</v>
      </c>
      <c r="BH64" s="14">
        <v>0</v>
      </c>
      <c r="BI64" s="14">
        <v>0</v>
      </c>
      <c r="BJ64" s="14">
        <v>0</v>
      </c>
      <c r="BK64" s="14">
        <v>0</v>
      </c>
      <c r="BL64" s="14">
        <v>0</v>
      </c>
      <c r="BM64" s="14">
        <v>0</v>
      </c>
      <c r="BN64" s="14">
        <v>0</v>
      </c>
      <c r="BO64" s="14">
        <v>0</v>
      </c>
      <c r="BP64" s="14">
        <v>0</v>
      </c>
      <c r="BQ64" s="14">
        <v>0</v>
      </c>
      <c r="BR64" s="14">
        <v>0</v>
      </c>
      <c r="BS64" s="14">
        <v>0</v>
      </c>
      <c r="BT64" s="14">
        <v>0</v>
      </c>
      <c r="BU64" s="14">
        <v>0</v>
      </c>
      <c r="BV64" s="14">
        <v>0</v>
      </c>
      <c r="BW64" s="14">
        <v>0</v>
      </c>
      <c r="BX64" s="14">
        <v>0</v>
      </c>
      <c r="BY64" s="14">
        <v>0</v>
      </c>
      <c r="BZ64" s="14">
        <v>0</v>
      </c>
      <c r="CA64" s="14">
        <v>0</v>
      </c>
      <c r="CB64" s="14">
        <v>0</v>
      </c>
      <c r="CC64" s="14">
        <v>0</v>
      </c>
      <c r="CD64" s="14">
        <v>0</v>
      </c>
      <c r="CE64" s="14">
        <v>0</v>
      </c>
      <c r="CF64" s="14">
        <v>0</v>
      </c>
      <c r="CG64" s="14">
        <v>9110</v>
      </c>
      <c r="CH64" s="14">
        <v>1</v>
      </c>
      <c r="CI64" s="14">
        <v>0</v>
      </c>
      <c r="CJ64" s="14">
        <v>0</v>
      </c>
      <c r="CK64" s="14">
        <v>0</v>
      </c>
      <c r="CL64" s="14">
        <v>0.48</v>
      </c>
      <c r="CM64" s="14">
        <v>2.2400000000000002</v>
      </c>
      <c r="CN64" s="14">
        <v>0</v>
      </c>
      <c r="CO64" s="14">
        <v>0.38</v>
      </c>
      <c r="CP64" s="14">
        <v>0</v>
      </c>
      <c r="CQ64" s="14">
        <v>0</v>
      </c>
      <c r="CR64" s="14" t="s">
        <v>108</v>
      </c>
      <c r="CS64" s="14">
        <v>220</v>
      </c>
      <c r="CT64" s="14">
        <v>380</v>
      </c>
      <c r="CU64" s="14">
        <v>201</v>
      </c>
      <c r="CV64" s="14">
        <v>348</v>
      </c>
      <c r="CW64" s="14">
        <v>231</v>
      </c>
      <c r="CX64" s="14">
        <v>399</v>
      </c>
    </row>
    <row r="65" spans="1:102" x14ac:dyDescent="0.25">
      <c r="A65" s="14">
        <v>966027</v>
      </c>
      <c r="B65" s="14">
        <v>66</v>
      </c>
      <c r="C65" s="14" t="s">
        <v>117</v>
      </c>
      <c r="D65" s="14" t="s">
        <v>100</v>
      </c>
      <c r="E65" s="14">
        <v>5302790001</v>
      </c>
      <c r="F65" s="14" t="s">
        <v>129</v>
      </c>
      <c r="G65" s="14" t="s">
        <v>102</v>
      </c>
      <c r="H65" s="14" t="s">
        <v>103</v>
      </c>
      <c r="I65" s="14">
        <v>70000000</v>
      </c>
      <c r="J65" s="14">
        <v>0</v>
      </c>
      <c r="K65" s="14">
        <v>53155342</v>
      </c>
      <c r="L65" s="14">
        <v>0</v>
      </c>
      <c r="M65" s="14">
        <v>201703</v>
      </c>
      <c r="N65" s="14">
        <v>20170210</v>
      </c>
      <c r="O65" s="14">
        <v>0</v>
      </c>
      <c r="P65" s="14">
        <v>20170310</v>
      </c>
      <c r="Q65" s="14">
        <v>0</v>
      </c>
      <c r="R65" s="14">
        <v>28</v>
      </c>
      <c r="S65" s="14">
        <v>20170320</v>
      </c>
      <c r="T65" s="14">
        <v>20170418</v>
      </c>
      <c r="U65" s="14">
        <v>72629</v>
      </c>
      <c r="V65" s="14">
        <v>13145.97</v>
      </c>
      <c r="W65" s="14">
        <v>25</v>
      </c>
      <c r="X65" s="14">
        <v>702.62</v>
      </c>
      <c r="Y65" s="14">
        <v>1577.51</v>
      </c>
      <c r="Z65" s="14">
        <v>631</v>
      </c>
      <c r="AA65" s="14">
        <v>525.83000000000004</v>
      </c>
      <c r="AB65" s="14">
        <v>341.79</v>
      </c>
      <c r="AC65" s="14">
        <v>0</v>
      </c>
      <c r="AD65" s="14">
        <v>0</v>
      </c>
      <c r="AE65" s="14">
        <v>0</v>
      </c>
      <c r="AF65" s="14">
        <v>52583.97</v>
      </c>
      <c r="AG65" s="14">
        <v>15065.27</v>
      </c>
      <c r="AH65" s="14">
        <v>39333.31</v>
      </c>
      <c r="AI65" s="14">
        <v>8513.67</v>
      </c>
      <c r="AJ65" s="14">
        <v>846.18</v>
      </c>
      <c r="AK65" s="14">
        <v>8870.57</v>
      </c>
      <c r="AL65" s="14">
        <v>50210.46</v>
      </c>
      <c r="AM65" s="14">
        <v>53286.59</v>
      </c>
      <c r="AN65" s="14">
        <v>0</v>
      </c>
      <c r="AO65" s="14">
        <v>0</v>
      </c>
      <c r="AP65" s="14">
        <v>0</v>
      </c>
      <c r="AQ65" s="14" t="s">
        <v>104</v>
      </c>
      <c r="AR65" s="14">
        <v>0</v>
      </c>
      <c r="AS65" s="14">
        <v>0</v>
      </c>
      <c r="AT65" s="14">
        <v>0</v>
      </c>
      <c r="AU65" s="14">
        <v>0</v>
      </c>
      <c r="AV65" s="14">
        <v>0</v>
      </c>
      <c r="AW65" s="14">
        <v>0</v>
      </c>
      <c r="AX65" s="14">
        <v>0</v>
      </c>
      <c r="AY65" s="14">
        <v>0</v>
      </c>
      <c r="AZ65" s="14">
        <v>0</v>
      </c>
      <c r="BA65" s="14">
        <v>0</v>
      </c>
      <c r="BB65" s="14">
        <v>7411</v>
      </c>
      <c r="BC65" s="14">
        <v>65218</v>
      </c>
      <c r="BD65" s="14">
        <v>0</v>
      </c>
      <c r="BE65" s="14">
        <v>185</v>
      </c>
      <c r="BF65" s="14">
        <v>216</v>
      </c>
      <c r="BG65" s="14">
        <v>0</v>
      </c>
      <c r="BH65" s="14">
        <v>245</v>
      </c>
      <c r="BI65" s="14">
        <v>230</v>
      </c>
      <c r="BJ65" s="14">
        <v>0</v>
      </c>
      <c r="BK65" s="14">
        <v>0</v>
      </c>
      <c r="BL65" s="14">
        <v>0</v>
      </c>
      <c r="BM65" s="14">
        <v>0</v>
      </c>
      <c r="BN65" s="14">
        <v>0</v>
      </c>
      <c r="BO65" s="14">
        <v>0</v>
      </c>
      <c r="BP65" s="14">
        <v>0</v>
      </c>
      <c r="BQ65" s="14">
        <v>0</v>
      </c>
      <c r="BR65" s="14">
        <v>0</v>
      </c>
      <c r="BS65" s="14">
        <v>3781.89</v>
      </c>
      <c r="BT65" s="14">
        <v>23643.69</v>
      </c>
      <c r="BU65" s="14">
        <v>0</v>
      </c>
      <c r="BV65" s="14">
        <v>0</v>
      </c>
      <c r="BW65" s="14">
        <v>0</v>
      </c>
      <c r="BX65" s="14">
        <v>0</v>
      </c>
      <c r="BY65" s="14">
        <v>10111.89</v>
      </c>
      <c r="BZ65" s="14">
        <v>1900.53</v>
      </c>
      <c r="CA65" s="14">
        <v>0</v>
      </c>
      <c r="CB65" s="14">
        <v>0</v>
      </c>
      <c r="CC65" s="14">
        <v>0</v>
      </c>
      <c r="CD65" s="14">
        <v>0</v>
      </c>
      <c r="CE65" s="14">
        <v>245</v>
      </c>
      <c r="CF65" s="14">
        <v>230</v>
      </c>
      <c r="CG65" s="14">
        <v>7579</v>
      </c>
      <c r="CH65" s="14">
        <v>0.09</v>
      </c>
      <c r="CI65" s="14">
        <v>0.36</v>
      </c>
      <c r="CJ65" s="14">
        <v>0.09</v>
      </c>
      <c r="CK65" s="14">
        <v>0</v>
      </c>
      <c r="CL65" s="14">
        <v>462.73</v>
      </c>
      <c r="CM65" s="14">
        <v>2129.65</v>
      </c>
      <c r="CN65" s="14">
        <v>0</v>
      </c>
      <c r="CO65" s="14">
        <v>518.77</v>
      </c>
      <c r="CP65" s="14">
        <v>0</v>
      </c>
      <c r="CQ65" s="14">
        <v>0</v>
      </c>
      <c r="CR65" s="14" t="s">
        <v>108</v>
      </c>
      <c r="CS65" s="14">
        <v>0</v>
      </c>
      <c r="CT65" s="14">
        <v>0</v>
      </c>
      <c r="CU65" s="14">
        <v>0</v>
      </c>
      <c r="CV65" s="14">
        <v>0</v>
      </c>
      <c r="CW65" s="14">
        <v>0</v>
      </c>
      <c r="CX65" s="14">
        <v>0</v>
      </c>
    </row>
    <row r="66" spans="1:102" x14ac:dyDescent="0.25">
      <c r="A66" s="14">
        <v>1089425</v>
      </c>
      <c r="B66" s="14">
        <v>65</v>
      </c>
      <c r="C66" s="14" t="s">
        <v>99</v>
      </c>
      <c r="D66" s="14" t="s">
        <v>100</v>
      </c>
      <c r="E66" s="14">
        <v>5302790001</v>
      </c>
      <c r="F66" s="14" t="s">
        <v>130</v>
      </c>
      <c r="G66" s="14" t="s">
        <v>102</v>
      </c>
      <c r="H66" s="14" t="s">
        <v>103</v>
      </c>
      <c r="I66" s="14">
        <v>73007990</v>
      </c>
      <c r="J66" s="14">
        <v>0</v>
      </c>
      <c r="K66" s="14">
        <v>1159901</v>
      </c>
      <c r="L66" s="14">
        <v>0</v>
      </c>
      <c r="M66" s="14">
        <v>201703</v>
      </c>
      <c r="N66" s="14">
        <v>20170214</v>
      </c>
      <c r="O66" s="14">
        <v>0</v>
      </c>
      <c r="P66" s="14">
        <v>20170314</v>
      </c>
      <c r="Q66" s="14">
        <v>0</v>
      </c>
      <c r="R66" s="14">
        <v>28</v>
      </c>
      <c r="S66" s="14">
        <v>20170324</v>
      </c>
      <c r="T66" s="14">
        <v>20170418</v>
      </c>
      <c r="U66" s="14">
        <v>139231</v>
      </c>
      <c r="V66" s="14">
        <v>19762.73</v>
      </c>
      <c r="W66" s="14">
        <v>25</v>
      </c>
      <c r="X66" s="14">
        <v>702.62</v>
      </c>
      <c r="Y66" s="14">
        <v>2371.52</v>
      </c>
      <c r="Z66" s="14">
        <v>948.61</v>
      </c>
      <c r="AA66" s="14">
        <v>790.5</v>
      </c>
      <c r="AB66" s="14">
        <v>513.83000000000004</v>
      </c>
      <c r="AC66" s="14">
        <v>0</v>
      </c>
      <c r="AD66" s="14">
        <v>0</v>
      </c>
      <c r="AE66" s="14">
        <v>0</v>
      </c>
      <c r="AF66" s="14">
        <v>79050.990000000005</v>
      </c>
      <c r="AG66" s="14">
        <v>22648.080000000002</v>
      </c>
      <c r="AH66" s="14">
        <v>79661.13</v>
      </c>
      <c r="AI66" s="14">
        <v>17242.61</v>
      </c>
      <c r="AJ66" s="14">
        <v>1713.76</v>
      </c>
      <c r="AK66" s="14">
        <v>17965.419999999998</v>
      </c>
      <c r="AL66" s="14">
        <v>75129.149999999994</v>
      </c>
      <c r="AM66" s="14">
        <v>79753.61</v>
      </c>
      <c r="AN66" s="14">
        <v>0</v>
      </c>
      <c r="AO66" s="14">
        <v>0</v>
      </c>
      <c r="AP66" s="14">
        <v>0</v>
      </c>
      <c r="AQ66" s="14" t="s">
        <v>104</v>
      </c>
      <c r="AR66" s="14">
        <v>0</v>
      </c>
      <c r="AS66" s="14">
        <v>0</v>
      </c>
      <c r="AT66" s="14">
        <v>0</v>
      </c>
      <c r="AU66" s="14">
        <v>0</v>
      </c>
      <c r="AV66" s="14">
        <v>0</v>
      </c>
      <c r="AW66" s="14">
        <v>0</v>
      </c>
      <c r="AX66" s="14">
        <v>0</v>
      </c>
      <c r="AY66" s="14">
        <v>0</v>
      </c>
      <c r="AZ66" s="14">
        <v>0</v>
      </c>
      <c r="BA66" s="14">
        <v>0</v>
      </c>
      <c r="BB66" s="14">
        <v>12204</v>
      </c>
      <c r="BC66" s="14">
        <v>127027</v>
      </c>
      <c r="BD66" s="14">
        <v>0</v>
      </c>
      <c r="BE66" s="14">
        <v>230</v>
      </c>
      <c r="BF66" s="14">
        <v>233</v>
      </c>
      <c r="BG66" s="14">
        <v>0</v>
      </c>
      <c r="BH66" s="14">
        <v>350</v>
      </c>
      <c r="BI66" s="14">
        <v>350</v>
      </c>
      <c r="BJ66" s="14">
        <v>0</v>
      </c>
      <c r="BK66" s="14">
        <v>0</v>
      </c>
      <c r="BL66" s="14">
        <v>0</v>
      </c>
      <c r="BM66" s="14">
        <v>0</v>
      </c>
      <c r="BN66" s="14">
        <v>0</v>
      </c>
      <c r="BO66" s="14">
        <v>0</v>
      </c>
      <c r="BP66" s="14">
        <v>0</v>
      </c>
      <c r="BQ66" s="14">
        <v>0</v>
      </c>
      <c r="BR66" s="14">
        <v>0</v>
      </c>
      <c r="BS66" s="14">
        <v>6058.98</v>
      </c>
      <c r="BT66" s="14">
        <v>44294.46</v>
      </c>
      <c r="BU66" s="14">
        <v>0</v>
      </c>
      <c r="BV66" s="14">
        <v>0</v>
      </c>
      <c r="BW66" s="14">
        <v>0</v>
      </c>
      <c r="BX66" s="14">
        <v>0</v>
      </c>
      <c r="BY66" s="14">
        <v>6821.93</v>
      </c>
      <c r="BZ66" s="14">
        <v>2112.89</v>
      </c>
      <c r="CA66" s="14">
        <v>0</v>
      </c>
      <c r="CB66" s="14">
        <v>0</v>
      </c>
      <c r="CC66" s="14">
        <v>0</v>
      </c>
      <c r="CD66" s="14">
        <v>0</v>
      </c>
      <c r="CE66" s="14">
        <v>350</v>
      </c>
      <c r="CF66" s="14">
        <v>350</v>
      </c>
      <c r="CG66" s="14">
        <v>9466</v>
      </c>
      <c r="CH66" s="14">
        <v>9.6000000000000002E-2</v>
      </c>
      <c r="CI66" s="14">
        <v>0.38400000000000001</v>
      </c>
      <c r="CJ66" s="14">
        <v>9.6000000000000002E-2</v>
      </c>
      <c r="CK66" s="14">
        <v>0</v>
      </c>
      <c r="CL66" s="14">
        <v>695.64</v>
      </c>
      <c r="CM66" s="14">
        <v>3201.56</v>
      </c>
      <c r="CN66" s="14">
        <v>0</v>
      </c>
      <c r="CO66" s="14">
        <v>1392.28</v>
      </c>
      <c r="CP66" s="14">
        <v>0</v>
      </c>
      <c r="CQ66" s="14">
        <v>0</v>
      </c>
      <c r="CR66" s="14" t="s">
        <v>108</v>
      </c>
      <c r="CS66" s="14">
        <v>0</v>
      </c>
      <c r="CT66" s="14">
        <v>0</v>
      </c>
      <c r="CU66" s="14">
        <v>0</v>
      </c>
      <c r="CV66" s="14">
        <v>0</v>
      </c>
      <c r="CW66" s="14">
        <v>0</v>
      </c>
      <c r="CX66" s="14">
        <v>0</v>
      </c>
    </row>
    <row r="67" spans="1:102" x14ac:dyDescent="0.25">
      <c r="A67" s="14">
        <v>1100496</v>
      </c>
      <c r="B67" s="14">
        <v>21</v>
      </c>
      <c r="C67" s="14" t="s">
        <v>105</v>
      </c>
      <c r="D67" s="14" t="s">
        <v>100</v>
      </c>
      <c r="E67" s="14">
        <v>5302790001</v>
      </c>
      <c r="F67" s="14" t="s">
        <v>131</v>
      </c>
      <c r="G67" s="14" t="s">
        <v>102</v>
      </c>
      <c r="H67" s="14" t="s">
        <v>103</v>
      </c>
      <c r="I67" s="14">
        <v>70300000</v>
      </c>
      <c r="J67" s="14">
        <v>0</v>
      </c>
      <c r="K67" s="14">
        <v>98380</v>
      </c>
      <c r="L67" s="14">
        <v>1</v>
      </c>
      <c r="M67" s="14">
        <v>201703</v>
      </c>
      <c r="N67" s="14">
        <v>20170208</v>
      </c>
      <c r="O67" s="14">
        <v>1760</v>
      </c>
      <c r="P67" s="14">
        <v>20170310</v>
      </c>
      <c r="Q67" s="14">
        <v>1760</v>
      </c>
      <c r="R67" s="14">
        <v>30</v>
      </c>
      <c r="S67" s="14">
        <v>20170331</v>
      </c>
      <c r="T67" s="14">
        <v>20170418</v>
      </c>
      <c r="U67" s="14">
        <v>14.74</v>
      </c>
      <c r="V67" s="14">
        <v>2</v>
      </c>
      <c r="W67" s="14">
        <v>12</v>
      </c>
      <c r="X67" s="14">
        <v>2.35</v>
      </c>
      <c r="Y67" s="14">
        <v>0.5</v>
      </c>
      <c r="Z67" s="14">
        <v>0.2</v>
      </c>
      <c r="AA67" s="14">
        <v>0.16</v>
      </c>
      <c r="AB67" s="14">
        <v>0.1</v>
      </c>
      <c r="AC67" s="14">
        <v>0</v>
      </c>
      <c r="AD67" s="14">
        <v>0</v>
      </c>
      <c r="AE67" s="14">
        <v>0</v>
      </c>
      <c r="AF67" s="14">
        <v>16.739999999999998</v>
      </c>
      <c r="AG67" s="14">
        <v>2.6</v>
      </c>
      <c r="AH67" s="14">
        <v>9.68</v>
      </c>
      <c r="AI67" s="14">
        <v>2.09</v>
      </c>
      <c r="AJ67" s="14">
        <v>0.2</v>
      </c>
      <c r="AK67" s="14">
        <v>2.17</v>
      </c>
      <c r="AL67" s="14">
        <v>18.13</v>
      </c>
      <c r="AM67" s="14">
        <v>19.09</v>
      </c>
      <c r="AN67" s="14">
        <v>0</v>
      </c>
      <c r="AO67" s="14">
        <v>30</v>
      </c>
      <c r="AP67" s="14">
        <v>6</v>
      </c>
      <c r="AQ67" s="14" t="s">
        <v>104</v>
      </c>
      <c r="AR67" s="14">
        <v>0</v>
      </c>
      <c r="AS67" s="14">
        <v>0</v>
      </c>
      <c r="AT67" s="14">
        <v>0</v>
      </c>
      <c r="AU67" s="14">
        <v>0</v>
      </c>
      <c r="AV67" s="14">
        <v>0</v>
      </c>
      <c r="AW67" s="14">
        <v>0</v>
      </c>
      <c r="AX67" s="14">
        <v>0</v>
      </c>
      <c r="AY67" s="14" t="s">
        <v>107</v>
      </c>
      <c r="AZ67" s="14" t="s">
        <v>107</v>
      </c>
      <c r="BA67" s="14" t="s">
        <v>107</v>
      </c>
      <c r="BB67" s="14">
        <v>0</v>
      </c>
      <c r="BC67" s="14">
        <v>0</v>
      </c>
      <c r="BD67" s="14">
        <v>0</v>
      </c>
      <c r="BE67" s="14">
        <v>0</v>
      </c>
      <c r="BF67" s="14">
        <v>0</v>
      </c>
      <c r="BG67" s="14">
        <v>0</v>
      </c>
      <c r="BH67" s="14">
        <v>0</v>
      </c>
      <c r="BI67" s="14">
        <v>0</v>
      </c>
      <c r="BJ67" s="14">
        <v>0</v>
      </c>
      <c r="BK67" s="14">
        <v>0</v>
      </c>
      <c r="BL67" s="14">
        <v>0</v>
      </c>
      <c r="BM67" s="14">
        <v>0</v>
      </c>
      <c r="BN67" s="14">
        <v>0</v>
      </c>
      <c r="BO67" s="14">
        <v>0</v>
      </c>
      <c r="BP67" s="14">
        <v>0</v>
      </c>
      <c r="BQ67" s="14">
        <v>0</v>
      </c>
      <c r="BR67" s="14">
        <v>0</v>
      </c>
      <c r="BS67" s="14">
        <v>0</v>
      </c>
      <c r="BT67" s="14">
        <v>0</v>
      </c>
      <c r="BU67" s="14">
        <v>0</v>
      </c>
      <c r="BV67" s="14">
        <v>0</v>
      </c>
      <c r="BW67" s="14">
        <v>0</v>
      </c>
      <c r="BX67" s="14">
        <v>0</v>
      </c>
      <c r="BY67" s="14">
        <v>0</v>
      </c>
      <c r="BZ67" s="14">
        <v>0</v>
      </c>
      <c r="CA67" s="14">
        <v>0</v>
      </c>
      <c r="CB67" s="14">
        <v>0</v>
      </c>
      <c r="CC67" s="14">
        <v>0</v>
      </c>
      <c r="CD67" s="14">
        <v>0</v>
      </c>
      <c r="CE67" s="14">
        <v>0</v>
      </c>
      <c r="CF67" s="14">
        <v>0</v>
      </c>
      <c r="CG67" s="14">
        <v>24205</v>
      </c>
      <c r="CH67" s="14">
        <v>1</v>
      </c>
      <c r="CI67" s="14">
        <v>0</v>
      </c>
      <c r="CJ67" s="14">
        <v>0</v>
      </c>
      <c r="CK67" s="14">
        <v>0</v>
      </c>
      <c r="CL67" s="14">
        <v>0.14000000000000001</v>
      </c>
      <c r="CM67" s="14">
        <v>0.67</v>
      </c>
      <c r="CN67" s="14">
        <v>0</v>
      </c>
      <c r="CO67" s="14">
        <v>0.19</v>
      </c>
      <c r="CP67" s="14">
        <v>0</v>
      </c>
      <c r="CQ67" s="14">
        <v>0</v>
      </c>
      <c r="CR67" s="14" t="s">
        <v>108</v>
      </c>
      <c r="CS67" s="14">
        <v>220</v>
      </c>
      <c r="CT67" s="14" t="s">
        <v>109</v>
      </c>
      <c r="CU67" s="14">
        <v>201</v>
      </c>
      <c r="CV67" s="14" t="s">
        <v>109</v>
      </c>
      <c r="CW67" s="14">
        <v>231</v>
      </c>
      <c r="CX67" s="14" t="s">
        <v>109</v>
      </c>
    </row>
    <row r="68" spans="1:102" x14ac:dyDescent="0.25">
      <c r="A68" s="14">
        <v>466453</v>
      </c>
      <c r="B68" s="14">
        <v>75</v>
      </c>
      <c r="C68" s="14" t="s">
        <v>99</v>
      </c>
      <c r="D68" s="14" t="s">
        <v>100</v>
      </c>
      <c r="E68" s="14">
        <v>5302790001</v>
      </c>
      <c r="F68" s="14" t="s">
        <v>101</v>
      </c>
      <c r="G68" s="14" t="s">
        <v>102</v>
      </c>
      <c r="H68" s="14" t="s">
        <v>103</v>
      </c>
      <c r="I68" s="14">
        <v>70610000</v>
      </c>
      <c r="J68" s="14">
        <v>0</v>
      </c>
      <c r="K68" s="14">
        <v>1211223</v>
      </c>
      <c r="L68" s="14">
        <v>0</v>
      </c>
      <c r="M68" s="14">
        <v>201704</v>
      </c>
      <c r="N68" s="14">
        <v>20170310</v>
      </c>
      <c r="O68" s="14">
        <v>0</v>
      </c>
      <c r="P68" s="14">
        <v>20170410</v>
      </c>
      <c r="Q68" s="14">
        <v>0</v>
      </c>
      <c r="R68" s="14">
        <v>31</v>
      </c>
      <c r="S68" s="14">
        <v>20170419</v>
      </c>
      <c r="T68" s="14">
        <v>20170518</v>
      </c>
      <c r="U68" s="14">
        <v>16094</v>
      </c>
      <c r="V68" s="14">
        <v>2359.38</v>
      </c>
      <c r="W68" s="14">
        <v>25</v>
      </c>
      <c r="X68" s="14">
        <v>702.62</v>
      </c>
      <c r="Y68" s="14">
        <v>283.12</v>
      </c>
      <c r="Z68" s="14">
        <v>113.25</v>
      </c>
      <c r="AA68" s="14">
        <v>94.37</v>
      </c>
      <c r="AB68" s="14">
        <v>61.34</v>
      </c>
      <c r="AC68" s="14">
        <v>0</v>
      </c>
      <c r="AD68" s="14">
        <v>0</v>
      </c>
      <c r="AE68" s="14">
        <v>0</v>
      </c>
      <c r="AF68" s="14">
        <v>9437.56</v>
      </c>
      <c r="AG68" s="14">
        <v>2703.84</v>
      </c>
      <c r="AH68" s="14">
        <v>9451.06</v>
      </c>
      <c r="AI68" s="14">
        <v>2045.67</v>
      </c>
      <c r="AJ68" s="14">
        <v>203.32</v>
      </c>
      <c r="AK68" s="14">
        <v>2131.42</v>
      </c>
      <c r="AL68" s="14">
        <v>9588.1</v>
      </c>
      <c r="AM68" s="14">
        <v>10140.18</v>
      </c>
      <c r="AN68" s="14">
        <v>0</v>
      </c>
      <c r="AO68" s="14">
        <v>0</v>
      </c>
      <c r="AP68" s="14">
        <v>0</v>
      </c>
      <c r="AQ68" s="14" t="s">
        <v>104</v>
      </c>
      <c r="AR68" s="14">
        <v>0</v>
      </c>
      <c r="AS68" s="14">
        <v>0</v>
      </c>
      <c r="AT68" s="14">
        <v>0</v>
      </c>
      <c r="AU68" s="14">
        <v>0</v>
      </c>
      <c r="AV68" s="14">
        <v>0</v>
      </c>
      <c r="AW68" s="14">
        <v>0</v>
      </c>
      <c r="AX68" s="14">
        <v>0</v>
      </c>
      <c r="AY68" s="14">
        <v>0</v>
      </c>
      <c r="AZ68" s="14">
        <v>0</v>
      </c>
      <c r="BA68" s="14">
        <v>0</v>
      </c>
      <c r="BB68" s="14">
        <v>1737</v>
      </c>
      <c r="BC68" s="14">
        <v>14357</v>
      </c>
      <c r="BD68" s="14">
        <v>0</v>
      </c>
      <c r="BE68" s="14">
        <v>0</v>
      </c>
      <c r="BF68" s="14">
        <v>55</v>
      </c>
      <c r="BG68" s="14">
        <v>55</v>
      </c>
      <c r="BH68" s="14">
        <v>0</v>
      </c>
      <c r="BI68" s="14">
        <v>0</v>
      </c>
      <c r="BJ68" s="14">
        <v>0</v>
      </c>
      <c r="BK68" s="14">
        <v>0</v>
      </c>
      <c r="BL68" s="14">
        <v>0</v>
      </c>
      <c r="BM68" s="14">
        <v>0</v>
      </c>
      <c r="BN68" s="14">
        <v>0</v>
      </c>
      <c r="BO68" s="14">
        <v>0</v>
      </c>
      <c r="BP68" s="14">
        <v>0</v>
      </c>
      <c r="BQ68" s="14">
        <v>0</v>
      </c>
      <c r="BR68" s="14">
        <v>0</v>
      </c>
      <c r="BS68" s="14">
        <v>1687.62</v>
      </c>
      <c r="BT68" s="14">
        <v>5059.57</v>
      </c>
      <c r="BU68" s="14">
        <v>0</v>
      </c>
      <c r="BV68" s="14">
        <v>0</v>
      </c>
      <c r="BW68" s="14">
        <v>0</v>
      </c>
      <c r="BX68" s="14">
        <v>330.99</v>
      </c>
      <c r="BY68" s="14">
        <v>0</v>
      </c>
      <c r="BZ68" s="14">
        <v>0</v>
      </c>
      <c r="CA68" s="14">
        <v>0</v>
      </c>
      <c r="CB68" s="14">
        <v>0</v>
      </c>
      <c r="CC68" s="14">
        <v>0</v>
      </c>
      <c r="CD68" s="14">
        <v>55</v>
      </c>
      <c r="CE68" s="14">
        <v>0</v>
      </c>
      <c r="CF68" s="14">
        <v>0</v>
      </c>
      <c r="CG68" s="14">
        <v>6543</v>
      </c>
      <c r="CH68" s="14">
        <v>7.1999999999999995E-2</v>
      </c>
      <c r="CI68" s="14">
        <v>0.28799999999999998</v>
      </c>
      <c r="CJ68" s="14">
        <v>7.1999999999999995E-2</v>
      </c>
      <c r="CK68" s="14">
        <v>0</v>
      </c>
      <c r="CL68" s="14">
        <v>79.27</v>
      </c>
      <c r="CM68" s="14">
        <v>365.23</v>
      </c>
      <c r="CN68" s="14">
        <v>0</v>
      </c>
      <c r="CO68" s="14">
        <v>218.04</v>
      </c>
      <c r="CP68" s="14">
        <v>0</v>
      </c>
      <c r="CQ68" s="14">
        <v>0</v>
      </c>
      <c r="CR68" s="14">
        <v>330.99</v>
      </c>
      <c r="CS68" s="14">
        <v>0</v>
      </c>
      <c r="CT68" s="14">
        <v>0</v>
      </c>
      <c r="CU68" s="14">
        <v>0</v>
      </c>
      <c r="CV68" s="14">
        <v>0</v>
      </c>
      <c r="CW68" s="14">
        <v>0</v>
      </c>
      <c r="CX68" s="14">
        <v>0</v>
      </c>
    </row>
    <row r="69" spans="1:102" x14ac:dyDescent="0.25">
      <c r="A69" s="14">
        <v>471550</v>
      </c>
      <c r="B69" s="14">
        <v>21</v>
      </c>
      <c r="C69" s="14" t="s">
        <v>105</v>
      </c>
      <c r="D69" s="14" t="s">
        <v>100</v>
      </c>
      <c r="E69" s="14">
        <v>5302790001</v>
      </c>
      <c r="F69" s="14" t="s">
        <v>106</v>
      </c>
      <c r="G69" s="14" t="s">
        <v>102</v>
      </c>
      <c r="H69" s="14" t="s">
        <v>103</v>
      </c>
      <c r="I69" s="14">
        <v>70362070</v>
      </c>
      <c r="J69" s="14">
        <v>0</v>
      </c>
      <c r="K69" s="14">
        <v>76645</v>
      </c>
      <c r="L69" s="14">
        <v>1</v>
      </c>
      <c r="M69" s="14">
        <v>201704</v>
      </c>
      <c r="N69" s="14">
        <v>20170306</v>
      </c>
      <c r="O69" s="14">
        <v>68</v>
      </c>
      <c r="P69" s="14">
        <v>20170404</v>
      </c>
      <c r="Q69" s="14">
        <v>670</v>
      </c>
      <c r="R69" s="14">
        <v>29</v>
      </c>
      <c r="S69" s="14">
        <v>20170504</v>
      </c>
      <c r="T69" s="14">
        <v>20170518</v>
      </c>
      <c r="U69" s="14">
        <v>304.88</v>
      </c>
      <c r="V69" s="14">
        <v>101.62</v>
      </c>
      <c r="W69" s="14">
        <v>25</v>
      </c>
      <c r="X69" s="14">
        <v>48.22</v>
      </c>
      <c r="Y69" s="14">
        <v>12.19</v>
      </c>
      <c r="Z69" s="14">
        <v>4.87</v>
      </c>
      <c r="AA69" s="14">
        <v>4.0599999999999996</v>
      </c>
      <c r="AB69" s="14">
        <v>2.64</v>
      </c>
      <c r="AC69" s="14">
        <v>0</v>
      </c>
      <c r="AD69" s="14">
        <v>0</v>
      </c>
      <c r="AE69" s="14">
        <v>0</v>
      </c>
      <c r="AF69" s="14">
        <v>406.5</v>
      </c>
      <c r="AG69" s="14">
        <v>116.45</v>
      </c>
      <c r="AH69" s="14">
        <v>198.21</v>
      </c>
      <c r="AI69" s="14">
        <v>42.89</v>
      </c>
      <c r="AJ69" s="14">
        <v>4.26</v>
      </c>
      <c r="AK69" s="14">
        <v>44.69</v>
      </c>
      <c r="AL69" s="14">
        <v>430.96</v>
      </c>
      <c r="AM69" s="14">
        <v>454.72</v>
      </c>
      <c r="AN69" s="14">
        <v>602</v>
      </c>
      <c r="AO69" s="14">
        <v>602</v>
      </c>
      <c r="AP69" s="14">
        <v>558</v>
      </c>
      <c r="AQ69" s="14" t="s">
        <v>104</v>
      </c>
      <c r="AR69" s="14">
        <v>0</v>
      </c>
      <c r="AS69" s="14">
        <v>0</v>
      </c>
      <c r="AT69" s="14">
        <v>0</v>
      </c>
      <c r="AU69" s="14">
        <v>0</v>
      </c>
      <c r="AV69" s="14">
        <v>0</v>
      </c>
      <c r="AW69" s="14">
        <v>0</v>
      </c>
      <c r="AX69" s="14">
        <v>0</v>
      </c>
      <c r="AY69" s="14" t="s">
        <v>107</v>
      </c>
      <c r="AZ69" s="14" t="s">
        <v>107</v>
      </c>
      <c r="BA69" s="14" t="s">
        <v>107</v>
      </c>
      <c r="BB69" s="14">
        <v>0</v>
      </c>
      <c r="BC69" s="14">
        <v>0</v>
      </c>
      <c r="BD69" s="14">
        <v>0</v>
      </c>
      <c r="BE69" s="14">
        <v>0</v>
      </c>
      <c r="BF69" s="14">
        <v>0</v>
      </c>
      <c r="BG69" s="14">
        <v>0</v>
      </c>
      <c r="BH69" s="14">
        <v>0</v>
      </c>
      <c r="BI69" s="14">
        <v>0</v>
      </c>
      <c r="BJ69" s="14">
        <v>0</v>
      </c>
      <c r="BK69" s="14">
        <v>0</v>
      </c>
      <c r="BL69" s="14">
        <v>0</v>
      </c>
      <c r="BM69" s="14">
        <v>0</v>
      </c>
      <c r="BN69" s="14">
        <v>0</v>
      </c>
      <c r="BO69" s="14">
        <v>0</v>
      </c>
      <c r="BP69" s="14">
        <v>0</v>
      </c>
      <c r="BQ69" s="14">
        <v>0</v>
      </c>
      <c r="BR69" s="14">
        <v>0</v>
      </c>
      <c r="BS69" s="14">
        <v>0</v>
      </c>
      <c r="BT69" s="14">
        <v>0</v>
      </c>
      <c r="BU69" s="14">
        <v>0</v>
      </c>
      <c r="BV69" s="14">
        <v>0</v>
      </c>
      <c r="BW69" s="14">
        <v>0</v>
      </c>
      <c r="BX69" s="14">
        <v>0</v>
      </c>
      <c r="BY69" s="14">
        <v>0</v>
      </c>
      <c r="BZ69" s="14">
        <v>0</v>
      </c>
      <c r="CA69" s="14">
        <v>0</v>
      </c>
      <c r="CB69" s="14">
        <v>0</v>
      </c>
      <c r="CC69" s="14">
        <v>0</v>
      </c>
      <c r="CD69" s="14">
        <v>0</v>
      </c>
      <c r="CE69" s="14">
        <v>0</v>
      </c>
      <c r="CF69" s="14">
        <v>0</v>
      </c>
      <c r="CG69" s="14">
        <v>9310</v>
      </c>
      <c r="CH69" s="14">
        <v>1</v>
      </c>
      <c r="CI69" s="14">
        <v>0</v>
      </c>
      <c r="CJ69" s="14">
        <v>0</v>
      </c>
      <c r="CK69" s="14">
        <v>0</v>
      </c>
      <c r="CL69" s="14">
        <v>3.41</v>
      </c>
      <c r="CM69" s="14">
        <v>15.73</v>
      </c>
      <c r="CN69" s="14">
        <v>0</v>
      </c>
      <c r="CO69" s="14">
        <v>10.37</v>
      </c>
      <c r="CP69" s="14">
        <v>0</v>
      </c>
      <c r="CQ69" s="14">
        <v>0</v>
      </c>
      <c r="CR69" s="14" t="s">
        <v>108</v>
      </c>
      <c r="CS69" s="14">
        <v>220</v>
      </c>
      <c r="CT69" s="14" t="s">
        <v>109</v>
      </c>
      <c r="CU69" s="14">
        <v>201</v>
      </c>
      <c r="CV69" s="14" t="s">
        <v>109</v>
      </c>
      <c r="CW69" s="14">
        <v>231</v>
      </c>
      <c r="CX69" s="14" t="s">
        <v>109</v>
      </c>
    </row>
    <row r="70" spans="1:102" x14ac:dyDescent="0.25">
      <c r="A70" s="14">
        <v>471551</v>
      </c>
      <c r="B70" s="14">
        <v>23</v>
      </c>
      <c r="C70" s="14" t="s">
        <v>110</v>
      </c>
      <c r="D70" s="14" t="s">
        <v>100</v>
      </c>
      <c r="E70" s="14">
        <v>5302790001</v>
      </c>
      <c r="F70" s="14" t="s">
        <v>111</v>
      </c>
      <c r="G70" s="14" t="s">
        <v>102</v>
      </c>
      <c r="H70" s="14" t="s">
        <v>103</v>
      </c>
      <c r="I70" s="14">
        <v>70362070</v>
      </c>
      <c r="J70" s="14">
        <v>0</v>
      </c>
      <c r="K70" s="14">
        <v>1229984</v>
      </c>
      <c r="L70" s="14">
        <v>40</v>
      </c>
      <c r="M70" s="14">
        <v>201704</v>
      </c>
      <c r="N70" s="14">
        <v>20170306</v>
      </c>
      <c r="O70" s="14">
        <v>16568</v>
      </c>
      <c r="P70" s="14">
        <v>20170404</v>
      </c>
      <c r="Q70" s="14">
        <v>16746</v>
      </c>
      <c r="R70" s="14">
        <v>29</v>
      </c>
      <c r="S70" s="14">
        <v>20170504</v>
      </c>
      <c r="T70" s="14">
        <v>20170518</v>
      </c>
      <c r="U70" s="14">
        <v>3605.87</v>
      </c>
      <c r="V70" s="14">
        <v>1201.95</v>
      </c>
      <c r="W70" s="14">
        <v>25</v>
      </c>
      <c r="X70" s="14">
        <v>693.17</v>
      </c>
      <c r="Y70" s="14">
        <v>144.22999999999999</v>
      </c>
      <c r="Z70" s="14">
        <v>57.69</v>
      </c>
      <c r="AA70" s="14">
        <v>48.07</v>
      </c>
      <c r="AB70" s="14">
        <v>31.25</v>
      </c>
      <c r="AC70" s="14">
        <v>0</v>
      </c>
      <c r="AD70" s="14">
        <v>0</v>
      </c>
      <c r="AE70" s="14">
        <v>0</v>
      </c>
      <c r="AF70" s="14">
        <v>4807.82</v>
      </c>
      <c r="AG70" s="14">
        <v>1377.43</v>
      </c>
      <c r="AH70" s="14">
        <v>2344</v>
      </c>
      <c r="AI70" s="14">
        <v>507.35</v>
      </c>
      <c r="AJ70" s="14">
        <v>50.42</v>
      </c>
      <c r="AK70" s="14">
        <v>528.62</v>
      </c>
      <c r="AL70" s="14">
        <v>5219.75</v>
      </c>
      <c r="AM70" s="14">
        <v>5500.99</v>
      </c>
      <c r="AN70" s="14">
        <v>7120</v>
      </c>
      <c r="AO70" s="14">
        <v>7120</v>
      </c>
      <c r="AP70" s="14">
        <v>7113</v>
      </c>
      <c r="AQ70" s="14" t="s">
        <v>104</v>
      </c>
      <c r="AR70" s="14">
        <v>0</v>
      </c>
      <c r="AS70" s="14">
        <v>0</v>
      </c>
      <c r="AT70" s="14">
        <v>0</v>
      </c>
      <c r="AU70" s="14">
        <v>0</v>
      </c>
      <c r="AV70" s="14">
        <v>0</v>
      </c>
      <c r="AW70" s="14">
        <v>0</v>
      </c>
      <c r="AX70" s="14">
        <v>0</v>
      </c>
      <c r="AY70" s="14" t="s">
        <v>107</v>
      </c>
      <c r="AZ70" s="14" t="s">
        <v>107</v>
      </c>
      <c r="BA70" s="14" t="s">
        <v>107</v>
      </c>
      <c r="BB70" s="14">
        <v>0</v>
      </c>
      <c r="BC70" s="14">
        <v>0</v>
      </c>
      <c r="BD70" s="14">
        <v>0</v>
      </c>
      <c r="BE70" s="14">
        <v>0</v>
      </c>
      <c r="BF70" s="14">
        <v>0</v>
      </c>
      <c r="BG70" s="14">
        <v>0</v>
      </c>
      <c r="BH70" s="14">
        <v>0</v>
      </c>
      <c r="BI70" s="14">
        <v>0</v>
      </c>
      <c r="BJ70" s="14">
        <v>0</v>
      </c>
      <c r="BK70" s="14">
        <v>0</v>
      </c>
      <c r="BL70" s="14">
        <v>0</v>
      </c>
      <c r="BM70" s="14">
        <v>0</v>
      </c>
      <c r="BN70" s="14">
        <v>0</v>
      </c>
      <c r="BO70" s="14">
        <v>0</v>
      </c>
      <c r="BP70" s="14">
        <v>0</v>
      </c>
      <c r="BQ70" s="14">
        <v>0</v>
      </c>
      <c r="BR70" s="14">
        <v>0</v>
      </c>
      <c r="BS70" s="14">
        <v>0</v>
      </c>
      <c r="BT70" s="14">
        <v>0</v>
      </c>
      <c r="BU70" s="14">
        <v>0</v>
      </c>
      <c r="BV70" s="14">
        <v>0</v>
      </c>
      <c r="BW70" s="14">
        <v>0</v>
      </c>
      <c r="BX70" s="14">
        <v>0</v>
      </c>
      <c r="BY70" s="14">
        <v>0</v>
      </c>
      <c r="BZ70" s="14">
        <v>0</v>
      </c>
      <c r="CA70" s="14">
        <v>0</v>
      </c>
      <c r="CB70" s="14">
        <v>0</v>
      </c>
      <c r="CC70" s="14">
        <v>0</v>
      </c>
      <c r="CD70" s="14">
        <v>0</v>
      </c>
      <c r="CE70" s="14">
        <v>0</v>
      </c>
      <c r="CF70" s="14">
        <v>0</v>
      </c>
      <c r="CG70" s="14">
        <v>9311</v>
      </c>
      <c r="CH70" s="14">
        <v>40</v>
      </c>
      <c r="CI70" s="14">
        <v>0</v>
      </c>
      <c r="CJ70" s="14">
        <v>40</v>
      </c>
      <c r="CK70" s="14">
        <v>0</v>
      </c>
      <c r="CL70" s="14">
        <v>40.380000000000003</v>
      </c>
      <c r="CM70" s="14">
        <v>186.06</v>
      </c>
      <c r="CN70" s="14">
        <v>0</v>
      </c>
      <c r="CO70" s="14">
        <v>122.75</v>
      </c>
      <c r="CP70" s="14">
        <v>0</v>
      </c>
      <c r="CQ70" s="14">
        <v>0</v>
      </c>
      <c r="CR70" s="14" t="s">
        <v>108</v>
      </c>
      <c r="CS70" s="14">
        <v>220</v>
      </c>
      <c r="CT70" s="14">
        <v>380</v>
      </c>
      <c r="CU70" s="14">
        <v>201</v>
      </c>
      <c r="CV70" s="14">
        <v>348</v>
      </c>
      <c r="CW70" s="14">
        <v>231</v>
      </c>
      <c r="CX70" s="14">
        <v>399</v>
      </c>
    </row>
    <row r="71" spans="1:102" x14ac:dyDescent="0.25">
      <c r="A71" s="14">
        <v>471552</v>
      </c>
      <c r="B71" s="14">
        <v>21</v>
      </c>
      <c r="C71" s="14" t="s">
        <v>105</v>
      </c>
      <c r="D71" s="14" t="s">
        <v>100</v>
      </c>
      <c r="E71" s="14">
        <v>5302790001</v>
      </c>
      <c r="F71" s="14" t="s">
        <v>112</v>
      </c>
      <c r="G71" s="14" t="s">
        <v>102</v>
      </c>
      <c r="H71" s="14" t="s">
        <v>103</v>
      </c>
      <c r="I71" s="14">
        <v>70362030</v>
      </c>
      <c r="J71" s="14">
        <v>0</v>
      </c>
      <c r="K71" s="14">
        <v>525960</v>
      </c>
      <c r="L71" s="14">
        <v>1</v>
      </c>
      <c r="M71" s="14">
        <v>201704</v>
      </c>
      <c r="N71" s="14">
        <v>20170306</v>
      </c>
      <c r="O71" s="14">
        <v>4182</v>
      </c>
      <c r="P71" s="14">
        <v>20170404</v>
      </c>
      <c r="Q71" s="14">
        <v>4756</v>
      </c>
      <c r="R71" s="14">
        <v>29</v>
      </c>
      <c r="S71" s="14">
        <v>20170504</v>
      </c>
      <c r="T71" s="14">
        <v>20170518</v>
      </c>
      <c r="U71" s="14">
        <v>290.7</v>
      </c>
      <c r="V71" s="14">
        <v>96.89</v>
      </c>
      <c r="W71" s="14">
        <v>25</v>
      </c>
      <c r="X71" s="14">
        <v>40.19</v>
      </c>
      <c r="Y71" s="14">
        <v>11.62</v>
      </c>
      <c r="Z71" s="14">
        <v>4.6500000000000004</v>
      </c>
      <c r="AA71" s="14">
        <v>3.87</v>
      </c>
      <c r="AB71" s="14">
        <v>2.5099999999999998</v>
      </c>
      <c r="AC71" s="14">
        <v>0</v>
      </c>
      <c r="AD71" s="14">
        <v>0</v>
      </c>
      <c r="AE71" s="14">
        <v>0</v>
      </c>
      <c r="AF71" s="14">
        <v>387.59</v>
      </c>
      <c r="AG71" s="14">
        <v>111.02</v>
      </c>
      <c r="AH71" s="14">
        <v>189</v>
      </c>
      <c r="AI71" s="14">
        <v>40.9</v>
      </c>
      <c r="AJ71" s="14">
        <v>4.0599999999999996</v>
      </c>
      <c r="AK71" s="14">
        <v>42.61</v>
      </c>
      <c r="AL71" s="14">
        <v>405.13</v>
      </c>
      <c r="AM71" s="14">
        <v>427.78</v>
      </c>
      <c r="AN71" s="14">
        <v>574</v>
      </c>
      <c r="AO71" s="14">
        <v>574</v>
      </c>
      <c r="AP71" s="14">
        <v>495</v>
      </c>
      <c r="AQ71" s="14" t="s">
        <v>104</v>
      </c>
      <c r="AR71" s="14">
        <v>0</v>
      </c>
      <c r="AS71" s="14">
        <v>0</v>
      </c>
      <c r="AT71" s="14">
        <v>0</v>
      </c>
      <c r="AU71" s="14">
        <v>0</v>
      </c>
      <c r="AV71" s="14">
        <v>0</v>
      </c>
      <c r="AW71" s="14">
        <v>0</v>
      </c>
      <c r="AX71" s="14">
        <v>0</v>
      </c>
      <c r="AY71" s="14" t="s">
        <v>107</v>
      </c>
      <c r="AZ71" s="14" t="s">
        <v>107</v>
      </c>
      <c r="BA71" s="14" t="s">
        <v>107</v>
      </c>
      <c r="BB71" s="14">
        <v>0</v>
      </c>
      <c r="BC71" s="14">
        <v>0</v>
      </c>
      <c r="BD71" s="14">
        <v>0</v>
      </c>
      <c r="BE71" s="14">
        <v>0</v>
      </c>
      <c r="BF71" s="14">
        <v>0</v>
      </c>
      <c r="BG71" s="14">
        <v>0</v>
      </c>
      <c r="BH71" s="14">
        <v>0</v>
      </c>
      <c r="BI71" s="14">
        <v>0</v>
      </c>
      <c r="BJ71" s="14">
        <v>0</v>
      </c>
      <c r="BK71" s="14">
        <v>0</v>
      </c>
      <c r="BL71" s="14">
        <v>0</v>
      </c>
      <c r="BM71" s="14">
        <v>0</v>
      </c>
      <c r="BN71" s="14">
        <v>0</v>
      </c>
      <c r="BO71" s="14">
        <v>0</v>
      </c>
      <c r="BP71" s="14">
        <v>0</v>
      </c>
      <c r="BQ71" s="14">
        <v>0</v>
      </c>
      <c r="BR71" s="14">
        <v>0</v>
      </c>
      <c r="BS71" s="14">
        <v>0</v>
      </c>
      <c r="BT71" s="14">
        <v>0</v>
      </c>
      <c r="BU71" s="14">
        <v>0</v>
      </c>
      <c r="BV71" s="14">
        <v>0</v>
      </c>
      <c r="BW71" s="14">
        <v>0</v>
      </c>
      <c r="BX71" s="14">
        <v>0</v>
      </c>
      <c r="BY71" s="14">
        <v>0</v>
      </c>
      <c r="BZ71" s="14">
        <v>0</v>
      </c>
      <c r="CA71" s="14">
        <v>0</v>
      </c>
      <c r="CB71" s="14">
        <v>0</v>
      </c>
      <c r="CC71" s="14">
        <v>0</v>
      </c>
      <c r="CD71" s="14">
        <v>0</v>
      </c>
      <c r="CE71" s="14">
        <v>0</v>
      </c>
      <c r="CF71" s="14">
        <v>0</v>
      </c>
      <c r="CG71" s="14">
        <v>9335</v>
      </c>
      <c r="CH71" s="14">
        <v>1</v>
      </c>
      <c r="CI71" s="14">
        <v>0</v>
      </c>
      <c r="CJ71" s="14">
        <v>0</v>
      </c>
      <c r="CK71" s="14">
        <v>0</v>
      </c>
      <c r="CL71" s="14">
        <v>3.25</v>
      </c>
      <c r="CM71" s="14">
        <v>14.99</v>
      </c>
      <c r="CN71" s="14">
        <v>0</v>
      </c>
      <c r="CO71" s="14">
        <v>9.89</v>
      </c>
      <c r="CP71" s="14">
        <v>0</v>
      </c>
      <c r="CQ71" s="14">
        <v>0</v>
      </c>
      <c r="CR71" s="14" t="s">
        <v>108</v>
      </c>
      <c r="CS71" s="14">
        <v>220</v>
      </c>
      <c r="CT71" s="14" t="s">
        <v>109</v>
      </c>
      <c r="CU71" s="14">
        <v>201</v>
      </c>
      <c r="CV71" s="14" t="s">
        <v>109</v>
      </c>
      <c r="CW71" s="14">
        <v>231</v>
      </c>
      <c r="CX71" s="14" t="s">
        <v>109</v>
      </c>
    </row>
    <row r="72" spans="1:102" x14ac:dyDescent="0.25">
      <c r="A72" s="14">
        <v>471553</v>
      </c>
      <c r="B72" s="14">
        <v>23</v>
      </c>
      <c r="C72" s="14" t="s">
        <v>110</v>
      </c>
      <c r="D72" s="14" t="s">
        <v>100</v>
      </c>
      <c r="E72" s="14">
        <v>5302790001</v>
      </c>
      <c r="F72" s="14" t="s">
        <v>113</v>
      </c>
      <c r="G72" s="14" t="s">
        <v>102</v>
      </c>
      <c r="H72" s="14" t="s">
        <v>103</v>
      </c>
      <c r="I72" s="14">
        <v>70362030</v>
      </c>
      <c r="J72" s="14">
        <v>0</v>
      </c>
      <c r="K72" s="14">
        <v>1230287</v>
      </c>
      <c r="L72" s="14">
        <v>40</v>
      </c>
      <c r="M72" s="14">
        <v>201704</v>
      </c>
      <c r="N72" s="14">
        <v>20170306</v>
      </c>
      <c r="O72" s="14">
        <v>16075</v>
      </c>
      <c r="P72" s="14">
        <v>20170404</v>
      </c>
      <c r="Q72" s="14">
        <v>16286</v>
      </c>
      <c r="R72" s="14">
        <v>29</v>
      </c>
      <c r="S72" s="14">
        <v>20170504</v>
      </c>
      <c r="T72" s="14">
        <v>20170518</v>
      </c>
      <c r="U72" s="14">
        <v>4274.37</v>
      </c>
      <c r="V72" s="14">
        <v>1424.79</v>
      </c>
      <c r="W72" s="14">
        <v>25</v>
      </c>
      <c r="X72" s="14">
        <v>693.17</v>
      </c>
      <c r="Y72" s="14">
        <v>170.97</v>
      </c>
      <c r="Z72" s="14">
        <v>68.38</v>
      </c>
      <c r="AA72" s="14">
        <v>56.99</v>
      </c>
      <c r="AB72" s="14">
        <v>37.04</v>
      </c>
      <c r="AC72" s="14">
        <v>0</v>
      </c>
      <c r="AD72" s="14">
        <v>0</v>
      </c>
      <c r="AE72" s="14">
        <v>0</v>
      </c>
      <c r="AF72" s="14">
        <v>5699.16</v>
      </c>
      <c r="AG72" s="14">
        <v>1632.8</v>
      </c>
      <c r="AH72" s="14">
        <v>2778.56</v>
      </c>
      <c r="AI72" s="14">
        <v>601.41</v>
      </c>
      <c r="AJ72" s="14">
        <v>59.77</v>
      </c>
      <c r="AK72" s="14">
        <v>626.62</v>
      </c>
      <c r="AL72" s="14">
        <v>6058.95</v>
      </c>
      <c r="AM72" s="14">
        <v>6392.33</v>
      </c>
      <c r="AN72" s="14">
        <v>8440</v>
      </c>
      <c r="AO72" s="14">
        <v>8440</v>
      </c>
      <c r="AP72" s="14">
        <v>8086</v>
      </c>
      <c r="AQ72" s="14" t="s">
        <v>104</v>
      </c>
      <c r="AR72" s="14">
        <v>0</v>
      </c>
      <c r="AS72" s="14">
        <v>0</v>
      </c>
      <c r="AT72" s="14">
        <v>0</v>
      </c>
      <c r="AU72" s="14">
        <v>0</v>
      </c>
      <c r="AV72" s="14">
        <v>0</v>
      </c>
      <c r="AW72" s="14">
        <v>0</v>
      </c>
      <c r="AX72" s="14">
        <v>0</v>
      </c>
      <c r="AY72" s="14" t="s">
        <v>107</v>
      </c>
      <c r="AZ72" s="14" t="s">
        <v>107</v>
      </c>
      <c r="BA72" s="14" t="s">
        <v>107</v>
      </c>
      <c r="BB72" s="14">
        <v>0</v>
      </c>
      <c r="BC72" s="14">
        <v>0</v>
      </c>
      <c r="BD72" s="14">
        <v>0</v>
      </c>
      <c r="BE72" s="14">
        <v>0</v>
      </c>
      <c r="BF72" s="14">
        <v>0</v>
      </c>
      <c r="BG72" s="14">
        <v>0</v>
      </c>
      <c r="BH72" s="14">
        <v>0</v>
      </c>
      <c r="BI72" s="14">
        <v>0</v>
      </c>
      <c r="BJ72" s="14">
        <v>0</v>
      </c>
      <c r="BK72" s="14">
        <v>0</v>
      </c>
      <c r="BL72" s="14">
        <v>0</v>
      </c>
      <c r="BM72" s="14">
        <v>0</v>
      </c>
      <c r="BN72" s="14">
        <v>0</v>
      </c>
      <c r="BO72" s="14">
        <v>0</v>
      </c>
      <c r="BP72" s="14">
        <v>0</v>
      </c>
      <c r="BQ72" s="14">
        <v>0</v>
      </c>
      <c r="BR72" s="14">
        <v>0</v>
      </c>
      <c r="BS72" s="14">
        <v>0</v>
      </c>
      <c r="BT72" s="14">
        <v>0</v>
      </c>
      <c r="BU72" s="14">
        <v>0</v>
      </c>
      <c r="BV72" s="14">
        <v>0</v>
      </c>
      <c r="BW72" s="14">
        <v>0</v>
      </c>
      <c r="BX72" s="14">
        <v>0</v>
      </c>
      <c r="BY72" s="14">
        <v>0</v>
      </c>
      <c r="BZ72" s="14">
        <v>0</v>
      </c>
      <c r="CA72" s="14">
        <v>0</v>
      </c>
      <c r="CB72" s="14">
        <v>0</v>
      </c>
      <c r="CC72" s="14">
        <v>0</v>
      </c>
      <c r="CD72" s="14">
        <v>0</v>
      </c>
      <c r="CE72" s="14">
        <v>0</v>
      </c>
      <c r="CF72" s="14">
        <v>0</v>
      </c>
      <c r="CG72" s="14">
        <v>9337</v>
      </c>
      <c r="CH72" s="14">
        <v>40</v>
      </c>
      <c r="CI72" s="14">
        <v>0</v>
      </c>
      <c r="CJ72" s="14">
        <v>40</v>
      </c>
      <c r="CK72" s="14">
        <v>0</v>
      </c>
      <c r="CL72" s="14">
        <v>47.87</v>
      </c>
      <c r="CM72" s="14">
        <v>220.55</v>
      </c>
      <c r="CN72" s="14">
        <v>0</v>
      </c>
      <c r="CO72" s="14">
        <v>145.51</v>
      </c>
      <c r="CP72" s="14">
        <v>0</v>
      </c>
      <c r="CQ72" s="14">
        <v>0</v>
      </c>
      <c r="CR72" s="14" t="s">
        <v>108</v>
      </c>
      <c r="CS72" s="14">
        <v>220</v>
      </c>
      <c r="CT72" s="14">
        <v>380</v>
      </c>
      <c r="CU72" s="14">
        <v>201</v>
      </c>
      <c r="CV72" s="14">
        <v>348</v>
      </c>
      <c r="CW72" s="14">
        <v>231</v>
      </c>
      <c r="CX72" s="14">
        <v>399</v>
      </c>
    </row>
    <row r="73" spans="1:102" x14ac:dyDescent="0.25">
      <c r="A73" s="14">
        <v>471554</v>
      </c>
      <c r="B73" s="14">
        <v>21</v>
      </c>
      <c r="C73" s="14" t="s">
        <v>105</v>
      </c>
      <c r="D73" s="14" t="s">
        <v>100</v>
      </c>
      <c r="E73" s="14">
        <v>5302790001</v>
      </c>
      <c r="F73" s="14" t="s">
        <v>114</v>
      </c>
      <c r="G73" s="14" t="s">
        <v>102</v>
      </c>
      <c r="H73" s="14" t="s">
        <v>103</v>
      </c>
      <c r="I73" s="14">
        <v>70362040</v>
      </c>
      <c r="J73" s="14">
        <v>0</v>
      </c>
      <c r="K73" s="14">
        <v>77130</v>
      </c>
      <c r="L73" s="14">
        <v>1</v>
      </c>
      <c r="M73" s="14">
        <v>201704</v>
      </c>
      <c r="N73" s="14">
        <v>20170306</v>
      </c>
      <c r="O73" s="14">
        <v>5761</v>
      </c>
      <c r="P73" s="14">
        <v>20170404</v>
      </c>
      <c r="Q73" s="14">
        <v>6547</v>
      </c>
      <c r="R73" s="14">
        <v>29</v>
      </c>
      <c r="S73" s="14">
        <v>20170504</v>
      </c>
      <c r="T73" s="14">
        <v>20170518</v>
      </c>
      <c r="U73" s="14">
        <v>398.07</v>
      </c>
      <c r="V73" s="14">
        <v>132.68</v>
      </c>
      <c r="W73" s="14">
        <v>25</v>
      </c>
      <c r="X73" s="14">
        <v>57.23</v>
      </c>
      <c r="Y73" s="14">
        <v>15.92</v>
      </c>
      <c r="Z73" s="14">
        <v>6.36</v>
      </c>
      <c r="AA73" s="14">
        <v>5.3</v>
      </c>
      <c r="AB73" s="14">
        <v>3.44</v>
      </c>
      <c r="AC73" s="14">
        <v>0</v>
      </c>
      <c r="AD73" s="14">
        <v>0</v>
      </c>
      <c r="AE73" s="14">
        <v>0</v>
      </c>
      <c r="AF73" s="14">
        <v>530.75</v>
      </c>
      <c r="AG73" s="14">
        <v>152.04</v>
      </c>
      <c r="AH73" s="14">
        <v>258.79000000000002</v>
      </c>
      <c r="AI73" s="14">
        <v>56.01</v>
      </c>
      <c r="AJ73" s="14">
        <v>5.56</v>
      </c>
      <c r="AK73" s="14">
        <v>58.35</v>
      </c>
      <c r="AL73" s="14">
        <v>556.96</v>
      </c>
      <c r="AM73" s="14">
        <v>587.98</v>
      </c>
      <c r="AN73" s="14">
        <v>786</v>
      </c>
      <c r="AO73" s="14">
        <v>786</v>
      </c>
      <c r="AP73" s="14">
        <v>708</v>
      </c>
      <c r="AQ73" s="14" t="s">
        <v>104</v>
      </c>
      <c r="AR73" s="14">
        <v>0</v>
      </c>
      <c r="AS73" s="14">
        <v>0</v>
      </c>
      <c r="AT73" s="14">
        <v>0</v>
      </c>
      <c r="AU73" s="14">
        <v>0</v>
      </c>
      <c r="AV73" s="14">
        <v>0</v>
      </c>
      <c r="AW73" s="14">
        <v>0</v>
      </c>
      <c r="AX73" s="14">
        <v>0</v>
      </c>
      <c r="AY73" s="14" t="s">
        <v>107</v>
      </c>
      <c r="AZ73" s="14" t="s">
        <v>107</v>
      </c>
      <c r="BA73" s="14" t="s">
        <v>107</v>
      </c>
      <c r="BB73" s="14">
        <v>0</v>
      </c>
      <c r="BC73" s="14">
        <v>0</v>
      </c>
      <c r="BD73" s="14">
        <v>0</v>
      </c>
      <c r="BE73" s="14">
        <v>0</v>
      </c>
      <c r="BF73" s="14">
        <v>0</v>
      </c>
      <c r="BG73" s="14">
        <v>0</v>
      </c>
      <c r="BH73" s="14">
        <v>0</v>
      </c>
      <c r="BI73" s="14">
        <v>0</v>
      </c>
      <c r="BJ73" s="14">
        <v>0</v>
      </c>
      <c r="BK73" s="14">
        <v>0</v>
      </c>
      <c r="BL73" s="14">
        <v>0</v>
      </c>
      <c r="BM73" s="14">
        <v>0</v>
      </c>
      <c r="BN73" s="14">
        <v>0</v>
      </c>
      <c r="BO73" s="14">
        <v>0</v>
      </c>
      <c r="BP73" s="14">
        <v>0</v>
      </c>
      <c r="BQ73" s="14">
        <v>0</v>
      </c>
      <c r="BR73" s="14">
        <v>0</v>
      </c>
      <c r="BS73" s="14">
        <v>0</v>
      </c>
      <c r="BT73" s="14">
        <v>0</v>
      </c>
      <c r="BU73" s="14">
        <v>0</v>
      </c>
      <c r="BV73" s="14">
        <v>0</v>
      </c>
      <c r="BW73" s="14">
        <v>0</v>
      </c>
      <c r="BX73" s="14">
        <v>0</v>
      </c>
      <c r="BY73" s="14">
        <v>0</v>
      </c>
      <c r="BZ73" s="14">
        <v>0</v>
      </c>
      <c r="CA73" s="14">
        <v>0</v>
      </c>
      <c r="CB73" s="14">
        <v>0</v>
      </c>
      <c r="CC73" s="14">
        <v>0</v>
      </c>
      <c r="CD73" s="14">
        <v>0</v>
      </c>
      <c r="CE73" s="14">
        <v>0</v>
      </c>
      <c r="CF73" s="14">
        <v>0</v>
      </c>
      <c r="CG73" s="14">
        <v>9366</v>
      </c>
      <c r="CH73" s="14">
        <v>1</v>
      </c>
      <c r="CI73" s="14">
        <v>0</v>
      </c>
      <c r="CJ73" s="14">
        <v>0</v>
      </c>
      <c r="CK73" s="14">
        <v>0</v>
      </c>
      <c r="CL73" s="14">
        <v>4.45</v>
      </c>
      <c r="CM73" s="14">
        <v>20.54</v>
      </c>
      <c r="CN73" s="14">
        <v>0</v>
      </c>
      <c r="CO73" s="14">
        <v>13.55</v>
      </c>
      <c r="CP73" s="14">
        <v>0</v>
      </c>
      <c r="CQ73" s="14">
        <v>0</v>
      </c>
      <c r="CR73" s="14" t="s">
        <v>108</v>
      </c>
      <c r="CS73" s="14">
        <v>220</v>
      </c>
      <c r="CT73" s="14" t="s">
        <v>109</v>
      </c>
      <c r="CU73" s="14">
        <v>201</v>
      </c>
      <c r="CV73" s="14" t="s">
        <v>109</v>
      </c>
      <c r="CW73" s="14">
        <v>231</v>
      </c>
      <c r="CX73" s="14" t="s">
        <v>109</v>
      </c>
    </row>
    <row r="74" spans="1:102" x14ac:dyDescent="0.25">
      <c r="A74" s="14">
        <v>471555</v>
      </c>
      <c r="B74" s="14">
        <v>23</v>
      </c>
      <c r="C74" s="14" t="s">
        <v>110</v>
      </c>
      <c r="D74" s="14" t="s">
        <v>100</v>
      </c>
      <c r="E74" s="14">
        <v>5302790001</v>
      </c>
      <c r="F74" s="14" t="s">
        <v>115</v>
      </c>
      <c r="G74" s="14" t="s">
        <v>102</v>
      </c>
      <c r="H74" s="14" t="s">
        <v>103</v>
      </c>
      <c r="I74" s="14">
        <v>70362040</v>
      </c>
      <c r="J74" s="14">
        <v>0</v>
      </c>
      <c r="K74" s="14">
        <v>1230258</v>
      </c>
      <c r="L74" s="14">
        <v>60</v>
      </c>
      <c r="M74" s="14">
        <v>201704</v>
      </c>
      <c r="N74" s="14">
        <v>20170306</v>
      </c>
      <c r="O74" s="14">
        <v>9415</v>
      </c>
      <c r="P74" s="14">
        <v>20170404</v>
      </c>
      <c r="Q74" s="14">
        <v>9521</v>
      </c>
      <c r="R74" s="14">
        <v>29</v>
      </c>
      <c r="S74" s="14">
        <v>20170504</v>
      </c>
      <c r="T74" s="14">
        <v>20170518</v>
      </c>
      <c r="U74" s="14">
        <v>3220.98</v>
      </c>
      <c r="V74" s="14">
        <v>1073.6500000000001</v>
      </c>
      <c r="W74" s="14">
        <v>25</v>
      </c>
      <c r="X74" s="14">
        <v>589.80999999999995</v>
      </c>
      <c r="Y74" s="14">
        <v>128.83000000000001</v>
      </c>
      <c r="Z74" s="14">
        <v>51.53</v>
      </c>
      <c r="AA74" s="14">
        <v>42.94</v>
      </c>
      <c r="AB74" s="14">
        <v>27.91</v>
      </c>
      <c r="AC74" s="14">
        <v>0</v>
      </c>
      <c r="AD74" s="14">
        <v>0</v>
      </c>
      <c r="AE74" s="14">
        <v>0</v>
      </c>
      <c r="AF74" s="14">
        <v>4294.63</v>
      </c>
      <c r="AG74" s="14">
        <v>1230.3900000000001</v>
      </c>
      <c r="AH74" s="14">
        <v>2093.81</v>
      </c>
      <c r="AI74" s="14">
        <v>453.2</v>
      </c>
      <c r="AJ74" s="14">
        <v>45.04</v>
      </c>
      <c r="AK74" s="14">
        <v>472.19</v>
      </c>
      <c r="AL74" s="14">
        <v>4633.2299999999996</v>
      </c>
      <c r="AM74" s="14">
        <v>4884.4399999999996</v>
      </c>
      <c r="AN74" s="14">
        <v>6360</v>
      </c>
      <c r="AO74" s="14">
        <v>6360</v>
      </c>
      <c r="AP74" s="14">
        <v>6640</v>
      </c>
      <c r="AQ74" s="14" t="s">
        <v>104</v>
      </c>
      <c r="AR74" s="14">
        <v>0</v>
      </c>
      <c r="AS74" s="14">
        <v>0</v>
      </c>
      <c r="AT74" s="14">
        <v>0</v>
      </c>
      <c r="AU74" s="14">
        <v>0</v>
      </c>
      <c r="AV74" s="14">
        <v>0</v>
      </c>
      <c r="AW74" s="14">
        <v>0</v>
      </c>
      <c r="AX74" s="14">
        <v>0</v>
      </c>
      <c r="AY74" s="14" t="s">
        <v>107</v>
      </c>
      <c r="AZ74" s="14" t="s">
        <v>107</v>
      </c>
      <c r="BA74" s="14" t="s">
        <v>107</v>
      </c>
      <c r="BB74" s="14">
        <v>0</v>
      </c>
      <c r="BC74" s="14">
        <v>0</v>
      </c>
      <c r="BD74" s="14">
        <v>0</v>
      </c>
      <c r="BE74" s="14">
        <v>0</v>
      </c>
      <c r="BF74" s="14">
        <v>0</v>
      </c>
      <c r="BG74" s="14">
        <v>0</v>
      </c>
      <c r="BH74" s="14">
        <v>0</v>
      </c>
      <c r="BI74" s="14">
        <v>0</v>
      </c>
      <c r="BJ74" s="14">
        <v>0</v>
      </c>
      <c r="BK74" s="14">
        <v>0</v>
      </c>
      <c r="BL74" s="14">
        <v>0</v>
      </c>
      <c r="BM74" s="14">
        <v>0</v>
      </c>
      <c r="BN74" s="14">
        <v>0</v>
      </c>
      <c r="BO74" s="14">
        <v>0</v>
      </c>
      <c r="BP74" s="14">
        <v>0</v>
      </c>
      <c r="BQ74" s="14">
        <v>0</v>
      </c>
      <c r="BR74" s="14">
        <v>0</v>
      </c>
      <c r="BS74" s="14">
        <v>0</v>
      </c>
      <c r="BT74" s="14">
        <v>0</v>
      </c>
      <c r="BU74" s="14">
        <v>0</v>
      </c>
      <c r="BV74" s="14">
        <v>0</v>
      </c>
      <c r="BW74" s="14">
        <v>0</v>
      </c>
      <c r="BX74" s="14">
        <v>0</v>
      </c>
      <c r="BY74" s="14">
        <v>0</v>
      </c>
      <c r="BZ74" s="14">
        <v>0</v>
      </c>
      <c r="CA74" s="14">
        <v>0</v>
      </c>
      <c r="CB74" s="14">
        <v>0</v>
      </c>
      <c r="CC74" s="14">
        <v>0</v>
      </c>
      <c r="CD74" s="14">
        <v>0</v>
      </c>
      <c r="CE74" s="14">
        <v>0</v>
      </c>
      <c r="CF74" s="14">
        <v>0</v>
      </c>
      <c r="CG74" s="14">
        <v>9367</v>
      </c>
      <c r="CH74" s="14">
        <v>60</v>
      </c>
      <c r="CI74" s="14">
        <v>0</v>
      </c>
      <c r="CJ74" s="14">
        <v>60</v>
      </c>
      <c r="CK74" s="14">
        <v>0</v>
      </c>
      <c r="CL74" s="14">
        <v>36.07</v>
      </c>
      <c r="CM74" s="14">
        <v>166.2</v>
      </c>
      <c r="CN74" s="14">
        <v>0</v>
      </c>
      <c r="CO74" s="14">
        <v>109.65</v>
      </c>
      <c r="CP74" s="14">
        <v>0</v>
      </c>
      <c r="CQ74" s="14">
        <v>0</v>
      </c>
      <c r="CR74" s="14" t="s">
        <v>108</v>
      </c>
      <c r="CS74" s="14">
        <v>220</v>
      </c>
      <c r="CT74" s="14">
        <v>380</v>
      </c>
      <c r="CU74" s="14">
        <v>201</v>
      </c>
      <c r="CV74" s="14">
        <v>348</v>
      </c>
      <c r="CW74" s="14">
        <v>231</v>
      </c>
      <c r="CX74" s="14">
        <v>399</v>
      </c>
    </row>
    <row r="75" spans="1:102" x14ac:dyDescent="0.25">
      <c r="A75" s="14">
        <v>472913</v>
      </c>
      <c r="B75" s="14">
        <v>23</v>
      </c>
      <c r="C75" s="14" t="s">
        <v>110</v>
      </c>
      <c r="D75" s="14" t="s">
        <v>100</v>
      </c>
      <c r="E75" s="14">
        <v>5302790001</v>
      </c>
      <c r="F75" s="14" t="s">
        <v>116</v>
      </c>
      <c r="G75" s="14" t="s">
        <v>102</v>
      </c>
      <c r="H75" s="14" t="s">
        <v>103</v>
      </c>
      <c r="I75" s="14">
        <v>71630315</v>
      </c>
      <c r="J75" s="14">
        <v>0</v>
      </c>
      <c r="K75" s="14">
        <v>147550</v>
      </c>
      <c r="L75" s="14">
        <v>10</v>
      </c>
      <c r="M75" s="14">
        <v>201704</v>
      </c>
      <c r="N75" s="14">
        <v>20170322</v>
      </c>
      <c r="O75" s="14">
        <v>4569</v>
      </c>
      <c r="P75" s="14">
        <v>20170420</v>
      </c>
      <c r="Q75" s="14">
        <v>5359</v>
      </c>
      <c r="R75" s="14">
        <v>29</v>
      </c>
      <c r="S75" s="14">
        <v>20170504</v>
      </c>
      <c r="T75" s="14">
        <v>20170518</v>
      </c>
      <c r="U75" s="14">
        <v>3921.6</v>
      </c>
      <c r="V75" s="14">
        <v>1307.2</v>
      </c>
      <c r="W75" s="14">
        <v>25</v>
      </c>
      <c r="X75" s="14">
        <v>693.17</v>
      </c>
      <c r="Y75" s="14">
        <v>156.86000000000001</v>
      </c>
      <c r="Z75" s="14">
        <v>62.74</v>
      </c>
      <c r="AA75" s="14">
        <v>52.28</v>
      </c>
      <c r="AB75" s="14">
        <v>33.979999999999997</v>
      </c>
      <c r="AC75" s="14">
        <v>0</v>
      </c>
      <c r="AD75" s="14">
        <v>0</v>
      </c>
      <c r="AE75" s="14">
        <v>0</v>
      </c>
      <c r="AF75" s="14">
        <v>5228.8</v>
      </c>
      <c r="AG75" s="14">
        <v>1498.04</v>
      </c>
      <c r="AH75" s="14">
        <v>2549.2399999999998</v>
      </c>
      <c r="AI75" s="14">
        <v>551.77</v>
      </c>
      <c r="AJ75" s="14">
        <v>54.84</v>
      </c>
      <c r="AK75" s="14">
        <v>574.91</v>
      </c>
      <c r="AL75" s="14">
        <v>5616.11</v>
      </c>
      <c r="AM75" s="14">
        <v>5921.97</v>
      </c>
      <c r="AN75" s="14">
        <v>7900</v>
      </c>
      <c r="AO75" s="14">
        <v>7900</v>
      </c>
      <c r="AP75" s="14">
        <v>8592</v>
      </c>
      <c r="AQ75" s="14" t="s">
        <v>104</v>
      </c>
      <c r="AR75" s="14">
        <v>0</v>
      </c>
      <c r="AS75" s="14">
        <v>0</v>
      </c>
      <c r="AT75" s="14">
        <v>0</v>
      </c>
      <c r="AU75" s="14">
        <v>0</v>
      </c>
      <c r="AV75" s="14">
        <v>0</v>
      </c>
      <c r="AW75" s="14">
        <v>0</v>
      </c>
      <c r="AX75" s="14">
        <v>0</v>
      </c>
      <c r="AY75" s="14" t="s">
        <v>107</v>
      </c>
      <c r="AZ75" s="14" t="s">
        <v>107</v>
      </c>
      <c r="BA75" s="14" t="s">
        <v>107</v>
      </c>
      <c r="BB75" s="14">
        <v>0</v>
      </c>
      <c r="BC75" s="14">
        <v>0</v>
      </c>
      <c r="BD75" s="14">
        <v>0</v>
      </c>
      <c r="BE75" s="14">
        <v>0</v>
      </c>
      <c r="BF75" s="14">
        <v>0</v>
      </c>
      <c r="BG75" s="14">
        <v>0</v>
      </c>
      <c r="BH75" s="14">
        <v>0</v>
      </c>
      <c r="BI75" s="14">
        <v>0</v>
      </c>
      <c r="BJ75" s="14">
        <v>0</v>
      </c>
      <c r="BK75" s="14">
        <v>0</v>
      </c>
      <c r="BL75" s="14">
        <v>0</v>
      </c>
      <c r="BM75" s="14">
        <v>0</v>
      </c>
      <c r="BN75" s="14">
        <v>0</v>
      </c>
      <c r="BO75" s="14">
        <v>0</v>
      </c>
      <c r="BP75" s="14">
        <v>0</v>
      </c>
      <c r="BQ75" s="14">
        <v>0</v>
      </c>
      <c r="BR75" s="14">
        <v>0</v>
      </c>
      <c r="BS75" s="14">
        <v>0</v>
      </c>
      <c r="BT75" s="14">
        <v>0</v>
      </c>
      <c r="BU75" s="14">
        <v>0</v>
      </c>
      <c r="BV75" s="14">
        <v>0</v>
      </c>
      <c r="BW75" s="14">
        <v>0</v>
      </c>
      <c r="BX75" s="14">
        <v>0</v>
      </c>
      <c r="BY75" s="14">
        <v>0</v>
      </c>
      <c r="BZ75" s="14">
        <v>0</v>
      </c>
      <c r="CA75" s="14">
        <v>0</v>
      </c>
      <c r="CB75" s="14">
        <v>0</v>
      </c>
      <c r="CC75" s="14">
        <v>0</v>
      </c>
      <c r="CD75" s="14">
        <v>0</v>
      </c>
      <c r="CE75" s="14">
        <v>0</v>
      </c>
      <c r="CF75" s="14">
        <v>0</v>
      </c>
      <c r="CG75" s="14">
        <v>57956</v>
      </c>
      <c r="CH75" s="14">
        <v>10</v>
      </c>
      <c r="CI75" s="14">
        <v>0</v>
      </c>
      <c r="CJ75" s="14">
        <v>0</v>
      </c>
      <c r="CK75" s="14">
        <v>0</v>
      </c>
      <c r="CL75" s="14">
        <v>43.92</v>
      </c>
      <c r="CM75" s="14">
        <v>202.35</v>
      </c>
      <c r="CN75" s="14">
        <v>0</v>
      </c>
      <c r="CO75" s="14">
        <v>49.03</v>
      </c>
      <c r="CP75" s="14">
        <v>0</v>
      </c>
      <c r="CQ75" s="14">
        <v>0</v>
      </c>
      <c r="CR75" s="14" t="s">
        <v>108</v>
      </c>
      <c r="CS75" s="14">
        <v>220</v>
      </c>
      <c r="CT75" s="14">
        <v>380</v>
      </c>
      <c r="CU75" s="14">
        <v>201</v>
      </c>
      <c r="CV75" s="14">
        <v>348</v>
      </c>
      <c r="CW75" s="14">
        <v>231</v>
      </c>
      <c r="CX75" s="14">
        <v>399</v>
      </c>
    </row>
    <row r="76" spans="1:102" x14ac:dyDescent="0.25">
      <c r="A76" s="14">
        <v>491042</v>
      </c>
      <c r="B76" s="14">
        <v>76</v>
      </c>
      <c r="C76" s="14" t="s">
        <v>117</v>
      </c>
      <c r="D76" s="14" t="s">
        <v>100</v>
      </c>
      <c r="E76" s="14">
        <v>5302790001</v>
      </c>
      <c r="F76" s="14" t="s">
        <v>118</v>
      </c>
      <c r="G76" s="14" t="s">
        <v>102</v>
      </c>
      <c r="H76" s="14" t="s">
        <v>103</v>
      </c>
      <c r="I76" s="14">
        <v>70800000</v>
      </c>
      <c r="J76" s="14">
        <v>0</v>
      </c>
      <c r="K76" s="14">
        <v>53155689</v>
      </c>
      <c r="L76" s="14">
        <v>0</v>
      </c>
      <c r="M76" s="14">
        <v>201704</v>
      </c>
      <c r="N76" s="14">
        <v>20170310</v>
      </c>
      <c r="O76" s="14">
        <v>0</v>
      </c>
      <c r="P76" s="14">
        <v>20170410</v>
      </c>
      <c r="Q76" s="14">
        <v>0</v>
      </c>
      <c r="R76" s="14">
        <v>31</v>
      </c>
      <c r="S76" s="14">
        <v>20170419</v>
      </c>
      <c r="T76" s="14">
        <v>20170518</v>
      </c>
      <c r="U76" s="14">
        <v>234716</v>
      </c>
      <c r="V76" s="14">
        <v>40769.14</v>
      </c>
      <c r="W76" s="14">
        <v>25</v>
      </c>
      <c r="X76" s="14">
        <v>702.62</v>
      </c>
      <c r="Y76" s="14">
        <v>4892.29</v>
      </c>
      <c r="Z76" s="14">
        <v>1956.91</v>
      </c>
      <c r="AA76" s="14">
        <v>1630.76</v>
      </c>
      <c r="AB76" s="14">
        <v>1059.99</v>
      </c>
      <c r="AC76" s="14">
        <v>0</v>
      </c>
      <c r="AD76" s="14">
        <v>0</v>
      </c>
      <c r="AE76" s="14">
        <v>0</v>
      </c>
      <c r="AF76" s="14">
        <v>163076.63</v>
      </c>
      <c r="AG76" s="14">
        <v>46721.42</v>
      </c>
      <c r="AH76" s="14">
        <v>134122.78</v>
      </c>
      <c r="AI76" s="14">
        <v>29030.81</v>
      </c>
      <c r="AJ76" s="14">
        <v>2885.41</v>
      </c>
      <c r="AK76" s="14">
        <v>30247.79</v>
      </c>
      <c r="AL76" s="14">
        <v>154239.29999999999</v>
      </c>
      <c r="AM76" s="14">
        <v>163779.25</v>
      </c>
      <c r="AN76" s="14">
        <v>0</v>
      </c>
      <c r="AO76" s="14">
        <v>0</v>
      </c>
      <c r="AP76" s="14">
        <v>0</v>
      </c>
      <c r="AQ76" s="14" t="s">
        <v>104</v>
      </c>
      <c r="AR76" s="14">
        <v>0</v>
      </c>
      <c r="AS76" s="14">
        <v>0</v>
      </c>
      <c r="AT76" s="14">
        <v>0</v>
      </c>
      <c r="AU76" s="14">
        <v>0</v>
      </c>
      <c r="AV76" s="14">
        <v>0</v>
      </c>
      <c r="AW76" s="14">
        <v>0</v>
      </c>
      <c r="AX76" s="14">
        <v>0</v>
      </c>
      <c r="AY76" s="14">
        <v>0</v>
      </c>
      <c r="AZ76" s="14">
        <v>0</v>
      </c>
      <c r="BA76" s="14">
        <v>0</v>
      </c>
      <c r="BB76" s="14">
        <v>25638</v>
      </c>
      <c r="BC76" s="14">
        <v>209078</v>
      </c>
      <c r="BD76" s="14">
        <v>0</v>
      </c>
      <c r="BE76" s="14">
        <v>0</v>
      </c>
      <c r="BF76" s="14">
        <v>711</v>
      </c>
      <c r="BG76" s="14">
        <v>755</v>
      </c>
      <c r="BH76" s="14">
        <v>0</v>
      </c>
      <c r="BI76" s="14">
        <v>0</v>
      </c>
      <c r="BJ76" s="14">
        <v>0</v>
      </c>
      <c r="BK76" s="14">
        <v>23</v>
      </c>
      <c r="BL76" s="14">
        <v>63</v>
      </c>
      <c r="BM76" s="14">
        <v>0</v>
      </c>
      <c r="BN76" s="14">
        <v>0</v>
      </c>
      <c r="BO76" s="14">
        <v>0</v>
      </c>
      <c r="BP76" s="14">
        <v>0</v>
      </c>
      <c r="BQ76" s="14">
        <v>6.39</v>
      </c>
      <c r="BR76" s="14">
        <v>17.489999999999998</v>
      </c>
      <c r="BS76" s="14">
        <v>38862.69</v>
      </c>
      <c r="BT76" s="14">
        <v>77201.759999999995</v>
      </c>
      <c r="BU76" s="14">
        <v>0</v>
      </c>
      <c r="BV76" s="14">
        <v>0</v>
      </c>
      <c r="BW76" s="14">
        <v>0</v>
      </c>
      <c r="BX76" s="14">
        <v>6219.16</v>
      </c>
      <c r="BY76" s="14">
        <v>0</v>
      </c>
      <c r="BZ76" s="14">
        <v>0</v>
      </c>
      <c r="CA76" s="14">
        <v>0</v>
      </c>
      <c r="CB76" s="14">
        <v>0</v>
      </c>
      <c r="CC76" s="14">
        <v>0</v>
      </c>
      <c r="CD76" s="14">
        <v>755</v>
      </c>
      <c r="CE76" s="14">
        <v>650</v>
      </c>
      <c r="CF76" s="14">
        <v>730</v>
      </c>
      <c r="CG76" s="14">
        <v>6595</v>
      </c>
      <c r="CH76" s="14">
        <v>0.09</v>
      </c>
      <c r="CI76" s="14">
        <v>0.36</v>
      </c>
      <c r="CJ76" s="14">
        <v>0.09</v>
      </c>
      <c r="CK76" s="14">
        <v>0</v>
      </c>
      <c r="CL76" s="14">
        <v>1369.84</v>
      </c>
      <c r="CM76" s="14">
        <v>6311.06</v>
      </c>
      <c r="CN76" s="14">
        <v>0</v>
      </c>
      <c r="CO76" s="14">
        <v>3179.98</v>
      </c>
      <c r="CP76" s="14">
        <v>0</v>
      </c>
      <c r="CQ76" s="14">
        <v>0</v>
      </c>
      <c r="CR76" s="14" t="s">
        <v>108</v>
      </c>
      <c r="CS76" s="14">
        <v>0</v>
      </c>
      <c r="CT76" s="14">
        <v>0</v>
      </c>
      <c r="CU76" s="14">
        <v>0</v>
      </c>
      <c r="CV76" s="14">
        <v>0</v>
      </c>
      <c r="CW76" s="14">
        <v>0</v>
      </c>
      <c r="CX76" s="14">
        <v>0</v>
      </c>
    </row>
    <row r="77" spans="1:102" x14ac:dyDescent="0.25">
      <c r="A77" s="14">
        <v>491747</v>
      </c>
      <c r="B77" s="14">
        <v>76</v>
      </c>
      <c r="C77" s="14" t="s">
        <v>117</v>
      </c>
      <c r="D77" s="14" t="s">
        <v>100</v>
      </c>
      <c r="E77" s="14">
        <v>5302790001</v>
      </c>
      <c r="F77" s="14" t="s">
        <v>119</v>
      </c>
      <c r="G77" s="14" t="s">
        <v>102</v>
      </c>
      <c r="H77" s="14" t="s">
        <v>103</v>
      </c>
      <c r="I77" s="14">
        <v>70800000</v>
      </c>
      <c r="J77" s="14">
        <v>0</v>
      </c>
      <c r="K77" s="14">
        <v>53166065</v>
      </c>
      <c r="L77" s="14">
        <v>0</v>
      </c>
      <c r="M77" s="14">
        <v>201704</v>
      </c>
      <c r="N77" s="14">
        <v>20170310</v>
      </c>
      <c r="O77" s="14">
        <v>0</v>
      </c>
      <c r="P77" s="14">
        <v>20170410</v>
      </c>
      <c r="Q77" s="14">
        <v>0</v>
      </c>
      <c r="R77" s="14">
        <v>31</v>
      </c>
      <c r="S77" s="14">
        <v>20170419</v>
      </c>
      <c r="T77" s="14">
        <v>20170518</v>
      </c>
      <c r="U77" s="14">
        <v>133468</v>
      </c>
      <c r="V77" s="14">
        <v>22256.29</v>
      </c>
      <c r="W77" s="14">
        <v>25</v>
      </c>
      <c r="X77" s="14">
        <v>702.62</v>
      </c>
      <c r="Y77" s="14">
        <v>2670.75</v>
      </c>
      <c r="Z77" s="14">
        <v>1068.3</v>
      </c>
      <c r="AA77" s="14">
        <v>890.25</v>
      </c>
      <c r="AB77" s="14">
        <v>578.66</v>
      </c>
      <c r="AC77" s="14">
        <v>0</v>
      </c>
      <c r="AD77" s="14">
        <v>0</v>
      </c>
      <c r="AE77" s="14">
        <v>0</v>
      </c>
      <c r="AF77" s="14">
        <v>89025.27</v>
      </c>
      <c r="AG77" s="14">
        <v>25505.7</v>
      </c>
      <c r="AH77" s="14">
        <v>77447.97</v>
      </c>
      <c r="AI77" s="14">
        <v>16763.57</v>
      </c>
      <c r="AJ77" s="14">
        <v>1666.15</v>
      </c>
      <c r="AK77" s="14">
        <v>17466.310000000001</v>
      </c>
      <c r="AL77" s="14">
        <v>84519.93</v>
      </c>
      <c r="AM77" s="14">
        <v>89727.89</v>
      </c>
      <c r="AN77" s="14">
        <v>0</v>
      </c>
      <c r="AO77" s="14">
        <v>0</v>
      </c>
      <c r="AP77" s="14">
        <v>0</v>
      </c>
      <c r="AQ77" s="14" t="s">
        <v>104</v>
      </c>
      <c r="AR77" s="14">
        <v>0</v>
      </c>
      <c r="AS77" s="14">
        <v>0</v>
      </c>
      <c r="AT77" s="14">
        <v>0</v>
      </c>
      <c r="AU77" s="14">
        <v>0</v>
      </c>
      <c r="AV77" s="14">
        <v>0</v>
      </c>
      <c r="AW77" s="14">
        <v>0</v>
      </c>
      <c r="AX77" s="14">
        <v>0</v>
      </c>
      <c r="AY77" s="14">
        <v>0</v>
      </c>
      <c r="AZ77" s="14">
        <v>0</v>
      </c>
      <c r="BA77" s="14">
        <v>0</v>
      </c>
      <c r="BB77" s="14">
        <v>11005</v>
      </c>
      <c r="BC77" s="14">
        <v>122463</v>
      </c>
      <c r="BD77" s="14">
        <v>0</v>
      </c>
      <c r="BE77" s="14">
        <v>0</v>
      </c>
      <c r="BF77" s="14">
        <v>490</v>
      </c>
      <c r="BG77" s="14">
        <v>490</v>
      </c>
      <c r="BH77" s="14">
        <v>0</v>
      </c>
      <c r="BI77" s="14">
        <v>0</v>
      </c>
      <c r="BJ77" s="14">
        <v>0</v>
      </c>
      <c r="BK77" s="14">
        <v>333</v>
      </c>
      <c r="BL77" s="14">
        <v>2662</v>
      </c>
      <c r="BM77" s="14">
        <v>0</v>
      </c>
      <c r="BN77" s="14">
        <v>0</v>
      </c>
      <c r="BO77" s="14">
        <v>0</v>
      </c>
      <c r="BP77" s="14">
        <v>0</v>
      </c>
      <c r="BQ77" s="14">
        <v>92.48</v>
      </c>
      <c r="BR77" s="14">
        <v>739.28</v>
      </c>
      <c r="BS77" s="14">
        <v>16681.64</v>
      </c>
      <c r="BT77" s="14">
        <v>45219.3</v>
      </c>
      <c r="BU77" s="14">
        <v>0</v>
      </c>
      <c r="BV77" s="14">
        <v>0</v>
      </c>
      <c r="BW77" s="14">
        <v>0</v>
      </c>
      <c r="BX77" s="14">
        <v>4036.28</v>
      </c>
      <c r="BY77" s="14">
        <v>0</v>
      </c>
      <c r="BZ77" s="14">
        <v>0</v>
      </c>
      <c r="CA77" s="14">
        <v>0</v>
      </c>
      <c r="CB77" s="14">
        <v>0</v>
      </c>
      <c r="CC77" s="14">
        <v>0</v>
      </c>
      <c r="CD77" s="14">
        <v>490</v>
      </c>
      <c r="CE77" s="14">
        <v>410</v>
      </c>
      <c r="CF77" s="14">
        <v>450</v>
      </c>
      <c r="CG77" s="14">
        <v>6620</v>
      </c>
      <c r="CH77" s="14">
        <v>0.09</v>
      </c>
      <c r="CI77" s="14">
        <v>0.36</v>
      </c>
      <c r="CJ77" s="14">
        <v>0.09</v>
      </c>
      <c r="CK77" s="14">
        <v>0</v>
      </c>
      <c r="CL77" s="14">
        <v>747.81</v>
      </c>
      <c r="CM77" s="14">
        <v>3445.27</v>
      </c>
      <c r="CN77" s="14">
        <v>0</v>
      </c>
      <c r="CO77" s="14">
        <v>1808.24</v>
      </c>
      <c r="CP77" s="14">
        <v>0</v>
      </c>
      <c r="CQ77" s="14">
        <v>0</v>
      </c>
      <c r="CR77" s="14" t="s">
        <v>108</v>
      </c>
      <c r="CS77" s="14">
        <v>0</v>
      </c>
      <c r="CT77" s="14">
        <v>0</v>
      </c>
      <c r="CU77" s="14">
        <v>0</v>
      </c>
      <c r="CV77" s="14">
        <v>0</v>
      </c>
      <c r="CW77" s="14">
        <v>0</v>
      </c>
      <c r="CX77" s="14">
        <v>0</v>
      </c>
    </row>
    <row r="78" spans="1:102" x14ac:dyDescent="0.25">
      <c r="A78" s="14">
        <v>491750</v>
      </c>
      <c r="B78" s="14">
        <v>66</v>
      </c>
      <c r="C78" s="14" t="s">
        <v>117</v>
      </c>
      <c r="D78" s="14" t="s">
        <v>100</v>
      </c>
      <c r="E78" s="14">
        <v>5302790001</v>
      </c>
      <c r="F78" s="14" t="s">
        <v>120</v>
      </c>
      <c r="G78" s="14" t="s">
        <v>102</v>
      </c>
      <c r="H78" s="14" t="s">
        <v>103</v>
      </c>
      <c r="I78" s="14">
        <v>70800000</v>
      </c>
      <c r="J78" s="14">
        <v>0</v>
      </c>
      <c r="K78" s="14">
        <v>1439402</v>
      </c>
      <c r="L78" s="14">
        <v>0</v>
      </c>
      <c r="M78" s="14">
        <v>201704</v>
      </c>
      <c r="N78" s="14">
        <v>20170310</v>
      </c>
      <c r="O78" s="14">
        <v>0</v>
      </c>
      <c r="P78" s="14">
        <v>20170410</v>
      </c>
      <c r="Q78" s="14">
        <v>0</v>
      </c>
      <c r="R78" s="14">
        <v>31</v>
      </c>
      <c r="S78" s="14">
        <v>20170419</v>
      </c>
      <c r="T78" s="14">
        <v>20170518</v>
      </c>
      <c r="U78" s="14">
        <v>372178</v>
      </c>
      <c r="V78" s="14">
        <v>60620.639999999999</v>
      </c>
      <c r="W78" s="14">
        <v>25</v>
      </c>
      <c r="X78" s="14">
        <v>702.62</v>
      </c>
      <c r="Y78" s="14">
        <v>7274.47</v>
      </c>
      <c r="Z78" s="14">
        <v>2909.79</v>
      </c>
      <c r="AA78" s="14">
        <v>2424.8200000000002</v>
      </c>
      <c r="AB78" s="14">
        <v>1576.13</v>
      </c>
      <c r="AC78" s="14">
        <v>0</v>
      </c>
      <c r="AD78" s="14">
        <v>0</v>
      </c>
      <c r="AE78" s="14">
        <v>0</v>
      </c>
      <c r="AF78" s="14">
        <v>242482.64</v>
      </c>
      <c r="AG78" s="14">
        <v>69471.240000000005</v>
      </c>
      <c r="AH78" s="14">
        <v>206839.55</v>
      </c>
      <c r="AI78" s="14">
        <v>44770.32</v>
      </c>
      <c r="AJ78" s="14">
        <v>4449.78</v>
      </c>
      <c r="AK78" s="14">
        <v>46647.11</v>
      </c>
      <c r="AL78" s="14">
        <v>229000.05</v>
      </c>
      <c r="AM78" s="14">
        <v>243185.26</v>
      </c>
      <c r="AN78" s="14">
        <v>0</v>
      </c>
      <c r="AO78" s="14">
        <v>0</v>
      </c>
      <c r="AP78" s="14">
        <v>0</v>
      </c>
      <c r="AQ78" s="14" t="s">
        <v>104</v>
      </c>
      <c r="AR78" s="14">
        <v>0</v>
      </c>
      <c r="AS78" s="14">
        <v>0</v>
      </c>
      <c r="AT78" s="14">
        <v>0</v>
      </c>
      <c r="AU78" s="14">
        <v>0</v>
      </c>
      <c r="AV78" s="14">
        <v>0</v>
      </c>
      <c r="AW78" s="14">
        <v>0</v>
      </c>
      <c r="AX78" s="14">
        <v>0</v>
      </c>
      <c r="AY78" s="14">
        <v>0</v>
      </c>
      <c r="AZ78" s="14">
        <v>0</v>
      </c>
      <c r="BA78" s="14">
        <v>0</v>
      </c>
      <c r="BB78" s="14">
        <v>37872</v>
      </c>
      <c r="BC78" s="14">
        <v>334306</v>
      </c>
      <c r="BD78" s="14">
        <v>0</v>
      </c>
      <c r="BE78" s="14">
        <v>785</v>
      </c>
      <c r="BF78" s="14">
        <v>874</v>
      </c>
      <c r="BG78" s="14">
        <v>0</v>
      </c>
      <c r="BH78" s="14">
        <v>785</v>
      </c>
      <c r="BI78" s="14">
        <v>874</v>
      </c>
      <c r="BJ78" s="14">
        <v>0</v>
      </c>
      <c r="BK78" s="14">
        <v>0</v>
      </c>
      <c r="BL78" s="14">
        <v>0</v>
      </c>
      <c r="BM78" s="14">
        <v>0</v>
      </c>
      <c r="BN78" s="14">
        <v>0</v>
      </c>
      <c r="BO78" s="14">
        <v>0</v>
      </c>
      <c r="BP78" s="14">
        <v>0</v>
      </c>
      <c r="BQ78" s="14">
        <v>0</v>
      </c>
      <c r="BR78" s="14">
        <v>0</v>
      </c>
      <c r="BS78" s="14">
        <v>19497.98</v>
      </c>
      <c r="BT78" s="14">
        <v>122866.71</v>
      </c>
      <c r="BU78" s="14">
        <v>0</v>
      </c>
      <c r="BV78" s="14">
        <v>0</v>
      </c>
      <c r="BW78" s="14">
        <v>0</v>
      </c>
      <c r="BX78" s="14">
        <v>0</v>
      </c>
      <c r="BY78" s="14">
        <v>32297.91</v>
      </c>
      <c r="BZ78" s="14">
        <v>7199.4</v>
      </c>
      <c r="CA78" s="14">
        <v>0</v>
      </c>
      <c r="CB78" s="14">
        <v>0</v>
      </c>
      <c r="CC78" s="14">
        <v>0</v>
      </c>
      <c r="CD78" s="14">
        <v>0</v>
      </c>
      <c r="CE78" s="14">
        <v>785</v>
      </c>
      <c r="CF78" s="14">
        <v>845</v>
      </c>
      <c r="CG78" s="14">
        <v>6583</v>
      </c>
      <c r="CH78" s="14">
        <v>0.06</v>
      </c>
      <c r="CI78" s="14">
        <v>0.24</v>
      </c>
      <c r="CJ78" s="14">
        <v>0.06</v>
      </c>
      <c r="CK78" s="14">
        <v>0</v>
      </c>
      <c r="CL78" s="14">
        <v>2036.85</v>
      </c>
      <c r="CM78" s="14">
        <v>9384.07</v>
      </c>
      <c r="CN78" s="14">
        <v>0</v>
      </c>
      <c r="CO78" s="14">
        <v>5042.3500000000004</v>
      </c>
      <c r="CP78" s="14">
        <v>0</v>
      </c>
      <c r="CQ78" s="14">
        <v>0</v>
      </c>
      <c r="CR78" s="14" t="s">
        <v>108</v>
      </c>
      <c r="CS78" s="14">
        <v>0</v>
      </c>
      <c r="CT78" s="14">
        <v>0</v>
      </c>
      <c r="CU78" s="14">
        <v>0</v>
      </c>
      <c r="CV78" s="14">
        <v>0</v>
      </c>
      <c r="CW78" s="14">
        <v>0</v>
      </c>
      <c r="CX78" s="14">
        <v>0</v>
      </c>
    </row>
    <row r="79" spans="1:102" x14ac:dyDescent="0.25">
      <c r="A79" s="14">
        <v>493169</v>
      </c>
      <c r="B79" s="14">
        <v>76</v>
      </c>
      <c r="C79" s="14" t="s">
        <v>117</v>
      </c>
      <c r="D79" s="14" t="s">
        <v>100</v>
      </c>
      <c r="E79" s="14">
        <v>5302790001</v>
      </c>
      <c r="F79" s="14" t="s">
        <v>121</v>
      </c>
      <c r="G79" s="14" t="s">
        <v>102</v>
      </c>
      <c r="H79" s="14" t="s">
        <v>103</v>
      </c>
      <c r="I79" s="14">
        <v>70800000</v>
      </c>
      <c r="J79" s="14">
        <v>0</v>
      </c>
      <c r="K79" s="14">
        <v>53166067</v>
      </c>
      <c r="L79" s="14">
        <v>0</v>
      </c>
      <c r="M79" s="14">
        <v>201704</v>
      </c>
      <c r="N79" s="14">
        <v>20170310</v>
      </c>
      <c r="O79" s="14">
        <v>0</v>
      </c>
      <c r="P79" s="14">
        <v>20170410</v>
      </c>
      <c r="Q79" s="14">
        <v>0</v>
      </c>
      <c r="R79" s="14">
        <v>31</v>
      </c>
      <c r="S79" s="14">
        <v>20170419</v>
      </c>
      <c r="T79" s="14">
        <v>20170518</v>
      </c>
      <c r="U79" s="14">
        <v>182635</v>
      </c>
      <c r="V79" s="14">
        <v>31085.34</v>
      </c>
      <c r="W79" s="14">
        <v>25</v>
      </c>
      <c r="X79" s="14">
        <v>702.62</v>
      </c>
      <c r="Y79" s="14">
        <v>3730.24</v>
      </c>
      <c r="Z79" s="14">
        <v>1492.09</v>
      </c>
      <c r="AA79" s="14">
        <v>1243.4100000000001</v>
      </c>
      <c r="AB79" s="14">
        <v>808.21</v>
      </c>
      <c r="AC79" s="14">
        <v>0</v>
      </c>
      <c r="AD79" s="14">
        <v>0</v>
      </c>
      <c r="AE79" s="14">
        <v>0</v>
      </c>
      <c r="AF79" s="14">
        <v>124341.43</v>
      </c>
      <c r="AG79" s="14">
        <v>35623.79</v>
      </c>
      <c r="AH79" s="14">
        <v>104070.05</v>
      </c>
      <c r="AI79" s="14">
        <v>22525.91</v>
      </c>
      <c r="AJ79" s="14">
        <v>2238.88</v>
      </c>
      <c r="AK79" s="14">
        <v>23470.2</v>
      </c>
      <c r="AL79" s="14">
        <v>117770.1</v>
      </c>
      <c r="AM79" s="14">
        <v>125044.05</v>
      </c>
      <c r="AN79" s="14">
        <v>0</v>
      </c>
      <c r="AO79" s="14">
        <v>0</v>
      </c>
      <c r="AP79" s="14">
        <v>0</v>
      </c>
      <c r="AQ79" s="14" t="s">
        <v>104</v>
      </c>
      <c r="AR79" s="14">
        <v>0</v>
      </c>
      <c r="AS79" s="14">
        <v>0</v>
      </c>
      <c r="AT79" s="14">
        <v>0</v>
      </c>
      <c r="AU79" s="14">
        <v>0</v>
      </c>
      <c r="AV79" s="14">
        <v>0</v>
      </c>
      <c r="AW79" s="14">
        <v>0</v>
      </c>
      <c r="AX79" s="14">
        <v>0</v>
      </c>
      <c r="AY79" s="14">
        <v>0</v>
      </c>
      <c r="AZ79" s="14">
        <v>0</v>
      </c>
      <c r="BA79" s="14">
        <v>0</v>
      </c>
      <c r="BB79" s="14">
        <v>19055</v>
      </c>
      <c r="BC79" s="14">
        <v>163580</v>
      </c>
      <c r="BD79" s="14">
        <v>0</v>
      </c>
      <c r="BE79" s="14">
        <v>0</v>
      </c>
      <c r="BF79" s="14">
        <v>482</v>
      </c>
      <c r="BG79" s="14">
        <v>482</v>
      </c>
      <c r="BH79" s="14">
        <v>0</v>
      </c>
      <c r="BI79" s="14">
        <v>0</v>
      </c>
      <c r="BJ79" s="14">
        <v>0</v>
      </c>
      <c r="BK79" s="14">
        <v>0</v>
      </c>
      <c r="BL79" s="14">
        <v>0</v>
      </c>
      <c r="BM79" s="14">
        <v>0</v>
      </c>
      <c r="BN79" s="14">
        <v>0</v>
      </c>
      <c r="BO79" s="14">
        <v>0</v>
      </c>
      <c r="BP79" s="14">
        <v>0</v>
      </c>
      <c r="BQ79" s="14">
        <v>0</v>
      </c>
      <c r="BR79" s="14">
        <v>0</v>
      </c>
      <c r="BS79" s="14">
        <v>28884.02</v>
      </c>
      <c r="BT79" s="14">
        <v>60401.69</v>
      </c>
      <c r="BU79" s="14">
        <v>0</v>
      </c>
      <c r="BV79" s="14">
        <v>0</v>
      </c>
      <c r="BW79" s="14">
        <v>0</v>
      </c>
      <c r="BX79" s="14">
        <v>3970.38</v>
      </c>
      <c r="BY79" s="14">
        <v>0</v>
      </c>
      <c r="BZ79" s="14">
        <v>0</v>
      </c>
      <c r="CA79" s="14">
        <v>0</v>
      </c>
      <c r="CB79" s="14">
        <v>0</v>
      </c>
      <c r="CC79" s="14">
        <v>0</v>
      </c>
      <c r="CD79" s="14">
        <v>460</v>
      </c>
      <c r="CE79" s="14">
        <v>380</v>
      </c>
      <c r="CF79" s="14">
        <v>410</v>
      </c>
      <c r="CG79" s="14">
        <v>6621</v>
      </c>
      <c r="CH79" s="14">
        <v>0.18</v>
      </c>
      <c r="CI79" s="14">
        <v>0.72</v>
      </c>
      <c r="CJ79" s="14">
        <v>0.18</v>
      </c>
      <c r="CK79" s="14">
        <v>0</v>
      </c>
      <c r="CL79" s="14">
        <v>1044.46</v>
      </c>
      <c r="CM79" s="14">
        <v>4812.01</v>
      </c>
      <c r="CN79" s="14">
        <v>0</v>
      </c>
      <c r="CO79" s="14">
        <v>2474.37</v>
      </c>
      <c r="CP79" s="14">
        <v>0</v>
      </c>
      <c r="CQ79" s="14">
        <v>0</v>
      </c>
      <c r="CR79" s="14" t="s">
        <v>108</v>
      </c>
      <c r="CS79" s="14">
        <v>0</v>
      </c>
      <c r="CT79" s="14">
        <v>0</v>
      </c>
      <c r="CU79" s="14">
        <v>0</v>
      </c>
      <c r="CV79" s="14">
        <v>0</v>
      </c>
      <c r="CW79" s="14">
        <v>0</v>
      </c>
      <c r="CX79" s="14">
        <v>0</v>
      </c>
    </row>
    <row r="80" spans="1:102" x14ac:dyDescent="0.25">
      <c r="A80" s="14">
        <v>510213</v>
      </c>
      <c r="B80" s="14">
        <v>23</v>
      </c>
      <c r="C80" s="14" t="s">
        <v>110</v>
      </c>
      <c r="D80" s="14" t="s">
        <v>100</v>
      </c>
      <c r="E80" s="14">
        <v>5302790001</v>
      </c>
      <c r="F80" s="14" t="s">
        <v>122</v>
      </c>
      <c r="G80" s="14" t="s">
        <v>102</v>
      </c>
      <c r="H80" s="14" t="s">
        <v>103</v>
      </c>
      <c r="I80" s="14">
        <v>70070000</v>
      </c>
      <c r="J80" s="14">
        <v>0</v>
      </c>
      <c r="K80" s="14">
        <v>671714</v>
      </c>
      <c r="L80" s="14">
        <v>1</v>
      </c>
      <c r="M80" s="14">
        <v>201704</v>
      </c>
      <c r="N80" s="14">
        <v>20170306</v>
      </c>
      <c r="O80" s="14">
        <v>67413</v>
      </c>
      <c r="P80" s="14">
        <v>20170404</v>
      </c>
      <c r="Q80" s="14">
        <v>85041</v>
      </c>
      <c r="R80" s="14">
        <v>29</v>
      </c>
      <c r="S80" s="14">
        <v>20170504</v>
      </c>
      <c r="T80" s="14">
        <v>20170518</v>
      </c>
      <c r="U80" s="14">
        <v>8927.58</v>
      </c>
      <c r="V80" s="14">
        <v>2975.85</v>
      </c>
      <c r="W80" s="14">
        <v>25</v>
      </c>
      <c r="X80" s="14">
        <v>702.62</v>
      </c>
      <c r="Y80" s="14">
        <v>357.1</v>
      </c>
      <c r="Z80" s="14">
        <v>142.84</v>
      </c>
      <c r="AA80" s="14">
        <v>119.03</v>
      </c>
      <c r="AB80" s="14">
        <v>77.37</v>
      </c>
      <c r="AC80" s="14">
        <v>0</v>
      </c>
      <c r="AD80" s="14">
        <v>0</v>
      </c>
      <c r="AE80" s="14">
        <v>0</v>
      </c>
      <c r="AF80" s="14">
        <v>11903.43</v>
      </c>
      <c r="AG80" s="14">
        <v>3410.32</v>
      </c>
      <c r="AH80" s="14">
        <v>5803.36</v>
      </c>
      <c r="AI80" s="14">
        <v>1256.1300000000001</v>
      </c>
      <c r="AJ80" s="14">
        <v>124.84</v>
      </c>
      <c r="AK80" s="14">
        <v>1308.78</v>
      </c>
      <c r="AL80" s="14">
        <v>11909.71</v>
      </c>
      <c r="AM80" s="14">
        <v>12606.05</v>
      </c>
      <c r="AN80" s="14">
        <v>17628</v>
      </c>
      <c r="AO80" s="14">
        <v>17628</v>
      </c>
      <c r="AP80" s="14">
        <v>18133</v>
      </c>
      <c r="AQ80" s="14" t="s">
        <v>104</v>
      </c>
      <c r="AR80" s="14">
        <v>0</v>
      </c>
      <c r="AS80" s="14">
        <v>0</v>
      </c>
      <c r="AT80" s="14">
        <v>0</v>
      </c>
      <c r="AU80" s="14">
        <v>0</v>
      </c>
      <c r="AV80" s="14">
        <v>0</v>
      </c>
      <c r="AW80" s="14">
        <v>0</v>
      </c>
      <c r="AX80" s="14">
        <v>0</v>
      </c>
      <c r="AY80" s="14" t="s">
        <v>107</v>
      </c>
      <c r="AZ80" s="14" t="s">
        <v>107</v>
      </c>
      <c r="BA80" s="14" t="s">
        <v>107</v>
      </c>
      <c r="BB80" s="14">
        <v>0</v>
      </c>
      <c r="BC80" s="14">
        <v>0</v>
      </c>
      <c r="BD80" s="14">
        <v>0</v>
      </c>
      <c r="BE80" s="14">
        <v>0</v>
      </c>
      <c r="BF80" s="14">
        <v>0</v>
      </c>
      <c r="BG80" s="14">
        <v>0</v>
      </c>
      <c r="BH80" s="14">
        <v>0</v>
      </c>
      <c r="BI80" s="14">
        <v>0</v>
      </c>
      <c r="BJ80" s="14">
        <v>0</v>
      </c>
      <c r="BK80" s="14">
        <v>0</v>
      </c>
      <c r="BL80" s="14">
        <v>0</v>
      </c>
      <c r="BM80" s="14">
        <v>0</v>
      </c>
      <c r="BN80" s="14">
        <v>0</v>
      </c>
      <c r="BO80" s="14">
        <v>0</v>
      </c>
      <c r="BP80" s="14">
        <v>0</v>
      </c>
      <c r="BQ80" s="14">
        <v>0</v>
      </c>
      <c r="BR80" s="14">
        <v>0</v>
      </c>
      <c r="BS80" s="14">
        <v>0</v>
      </c>
      <c r="BT80" s="14">
        <v>0</v>
      </c>
      <c r="BU80" s="14">
        <v>0</v>
      </c>
      <c r="BV80" s="14">
        <v>0</v>
      </c>
      <c r="BW80" s="14">
        <v>0</v>
      </c>
      <c r="BX80" s="14">
        <v>0</v>
      </c>
      <c r="BY80" s="14">
        <v>0</v>
      </c>
      <c r="BZ80" s="14">
        <v>0</v>
      </c>
      <c r="CA80" s="14">
        <v>0</v>
      </c>
      <c r="CB80" s="14">
        <v>0</v>
      </c>
      <c r="CC80" s="14">
        <v>0</v>
      </c>
      <c r="CD80" s="14">
        <v>0</v>
      </c>
      <c r="CE80" s="14">
        <v>0</v>
      </c>
      <c r="CF80" s="14">
        <v>0</v>
      </c>
      <c r="CG80" s="14">
        <v>9814</v>
      </c>
      <c r="CH80" s="14">
        <v>1</v>
      </c>
      <c r="CI80" s="14">
        <v>0</v>
      </c>
      <c r="CJ80" s="14">
        <v>0</v>
      </c>
      <c r="CK80" s="14">
        <v>0</v>
      </c>
      <c r="CL80" s="14">
        <v>99.98</v>
      </c>
      <c r="CM80" s="14">
        <v>460.66</v>
      </c>
      <c r="CN80" s="14">
        <v>0</v>
      </c>
      <c r="CO80" s="14">
        <v>303.92</v>
      </c>
      <c r="CP80" s="14">
        <v>0</v>
      </c>
      <c r="CQ80" s="14">
        <v>0</v>
      </c>
      <c r="CR80" s="14" t="s">
        <v>108</v>
      </c>
      <c r="CS80" s="14">
        <v>220</v>
      </c>
      <c r="CT80" s="14">
        <v>380</v>
      </c>
      <c r="CU80" s="14">
        <v>201</v>
      </c>
      <c r="CV80" s="14">
        <v>348</v>
      </c>
      <c r="CW80" s="14">
        <v>231</v>
      </c>
      <c r="CX80" s="14">
        <v>399</v>
      </c>
    </row>
    <row r="81" spans="1:102" x14ac:dyDescent="0.25">
      <c r="A81" s="14">
        <v>605120</v>
      </c>
      <c r="B81" s="14">
        <v>75</v>
      </c>
      <c r="C81" s="14" t="s">
        <v>99</v>
      </c>
      <c r="D81" s="14" t="s">
        <v>100</v>
      </c>
      <c r="E81" s="14">
        <v>5302790001</v>
      </c>
      <c r="F81" s="14" t="s">
        <v>123</v>
      </c>
      <c r="G81" s="14" t="s">
        <v>102</v>
      </c>
      <c r="H81" s="14" t="s">
        <v>103</v>
      </c>
      <c r="I81" s="14">
        <v>70800000</v>
      </c>
      <c r="J81" s="14">
        <v>0</v>
      </c>
      <c r="K81" s="14">
        <v>1167030</v>
      </c>
      <c r="L81" s="14">
        <v>0</v>
      </c>
      <c r="M81" s="14">
        <v>201704</v>
      </c>
      <c r="N81" s="14">
        <v>20170310</v>
      </c>
      <c r="O81" s="14">
        <v>0</v>
      </c>
      <c r="P81" s="14">
        <v>20170410</v>
      </c>
      <c r="Q81" s="14">
        <v>0</v>
      </c>
      <c r="R81" s="14">
        <v>31</v>
      </c>
      <c r="S81" s="14">
        <v>20170419</v>
      </c>
      <c r="T81" s="14">
        <v>20170518</v>
      </c>
      <c r="U81" s="14">
        <v>316771</v>
      </c>
      <c r="V81" s="14">
        <v>45476.02</v>
      </c>
      <c r="W81" s="14">
        <v>25</v>
      </c>
      <c r="X81" s="14">
        <v>702.62</v>
      </c>
      <c r="Y81" s="14">
        <v>5457.12</v>
      </c>
      <c r="Z81" s="14">
        <v>2182.85</v>
      </c>
      <c r="AA81" s="14">
        <v>1819.04</v>
      </c>
      <c r="AB81" s="14">
        <v>1182.3699999999999</v>
      </c>
      <c r="AC81" s="14">
        <v>0</v>
      </c>
      <c r="AD81" s="14">
        <v>0</v>
      </c>
      <c r="AE81" s="14">
        <v>0</v>
      </c>
      <c r="AF81" s="14">
        <v>181904.2</v>
      </c>
      <c r="AG81" s="14">
        <v>52115.51</v>
      </c>
      <c r="AH81" s="14">
        <v>186316.36</v>
      </c>
      <c r="AI81" s="14">
        <v>40328.089999999997</v>
      </c>
      <c r="AJ81" s="14">
        <v>4008.26</v>
      </c>
      <c r="AK81" s="14">
        <v>42018.65</v>
      </c>
      <c r="AL81" s="14">
        <v>171965.44</v>
      </c>
      <c r="AM81" s="14">
        <v>182606.82</v>
      </c>
      <c r="AN81" s="14">
        <v>0</v>
      </c>
      <c r="AO81" s="14">
        <v>0</v>
      </c>
      <c r="AP81" s="14">
        <v>0</v>
      </c>
      <c r="AQ81" s="14" t="s">
        <v>104</v>
      </c>
      <c r="AR81" s="14">
        <v>0</v>
      </c>
      <c r="AS81" s="14">
        <v>0</v>
      </c>
      <c r="AT81" s="14">
        <v>0</v>
      </c>
      <c r="AU81" s="14">
        <v>0</v>
      </c>
      <c r="AV81" s="14">
        <v>0</v>
      </c>
      <c r="AW81" s="14">
        <v>0</v>
      </c>
      <c r="AX81" s="14">
        <v>0</v>
      </c>
      <c r="AY81" s="14">
        <v>0</v>
      </c>
      <c r="AZ81" s="14">
        <v>0</v>
      </c>
      <c r="BA81" s="14">
        <v>0</v>
      </c>
      <c r="BB81" s="14">
        <v>29279</v>
      </c>
      <c r="BC81" s="14">
        <v>287492</v>
      </c>
      <c r="BD81" s="14">
        <v>0</v>
      </c>
      <c r="BE81" s="14">
        <v>0</v>
      </c>
      <c r="BF81" s="14">
        <v>999</v>
      </c>
      <c r="BG81" s="14">
        <v>999</v>
      </c>
      <c r="BH81" s="14">
        <v>0</v>
      </c>
      <c r="BI81" s="14">
        <v>0</v>
      </c>
      <c r="BJ81" s="14">
        <v>0</v>
      </c>
      <c r="BK81" s="14">
        <v>0</v>
      </c>
      <c r="BL81" s="14">
        <v>15</v>
      </c>
      <c r="BM81" s="14">
        <v>0</v>
      </c>
      <c r="BN81" s="14">
        <v>0</v>
      </c>
      <c r="BO81" s="14">
        <v>0</v>
      </c>
      <c r="BP81" s="14">
        <v>0</v>
      </c>
      <c r="BQ81" s="14">
        <v>0</v>
      </c>
      <c r="BR81" s="14">
        <v>4.17</v>
      </c>
      <c r="BS81" s="14">
        <v>28446.74</v>
      </c>
      <c r="BT81" s="14">
        <v>101315.42</v>
      </c>
      <c r="BU81" s="14">
        <v>0</v>
      </c>
      <c r="BV81" s="14">
        <v>0</v>
      </c>
      <c r="BW81" s="14">
        <v>0</v>
      </c>
      <c r="BX81" s="14">
        <v>6011.91</v>
      </c>
      <c r="BY81" s="14">
        <v>0</v>
      </c>
      <c r="BZ81" s="14">
        <v>0</v>
      </c>
      <c r="CA81" s="14">
        <v>649.94000000000005</v>
      </c>
      <c r="CB81" s="14">
        <v>0</v>
      </c>
      <c r="CC81" s="14">
        <v>0</v>
      </c>
      <c r="CD81" s="14">
        <v>945</v>
      </c>
      <c r="CE81" s="14">
        <v>870</v>
      </c>
      <c r="CF81" s="14">
        <v>990</v>
      </c>
      <c r="CG81" s="14">
        <v>6630</v>
      </c>
      <c r="CH81" s="14">
        <v>0.24</v>
      </c>
      <c r="CI81" s="14">
        <v>0.96</v>
      </c>
      <c r="CJ81" s="14">
        <v>0.24</v>
      </c>
      <c r="CK81" s="14">
        <v>0</v>
      </c>
      <c r="CL81" s="14">
        <v>1527.99</v>
      </c>
      <c r="CM81" s="14">
        <v>7039.69</v>
      </c>
      <c r="CN81" s="14">
        <v>0</v>
      </c>
      <c r="CO81" s="14">
        <v>4291.71</v>
      </c>
      <c r="CP81" s="14">
        <v>0</v>
      </c>
      <c r="CQ81" s="14">
        <v>0</v>
      </c>
      <c r="CR81" s="14">
        <v>6011.91</v>
      </c>
      <c r="CS81" s="14">
        <v>0</v>
      </c>
      <c r="CT81" s="14">
        <v>0</v>
      </c>
      <c r="CU81" s="14">
        <v>0</v>
      </c>
      <c r="CV81" s="14">
        <v>0</v>
      </c>
      <c r="CW81" s="14">
        <v>0</v>
      </c>
      <c r="CX81" s="14">
        <v>0</v>
      </c>
    </row>
    <row r="82" spans="1:102" x14ac:dyDescent="0.25">
      <c r="A82" s="14">
        <v>623849</v>
      </c>
      <c r="B82" s="14">
        <v>76</v>
      </c>
      <c r="C82" s="14" t="s">
        <v>117</v>
      </c>
      <c r="D82" s="14" t="s">
        <v>100</v>
      </c>
      <c r="E82" s="14">
        <v>5302790001</v>
      </c>
      <c r="F82" s="14" t="s">
        <v>124</v>
      </c>
      <c r="G82" s="14" t="s">
        <v>102</v>
      </c>
      <c r="H82" s="14" t="s">
        <v>103</v>
      </c>
      <c r="I82" s="14">
        <v>70800000</v>
      </c>
      <c r="J82" s="14">
        <v>0</v>
      </c>
      <c r="K82" s="14">
        <v>53166135</v>
      </c>
      <c r="L82" s="14">
        <v>0</v>
      </c>
      <c r="M82" s="14">
        <v>201704</v>
      </c>
      <c r="N82" s="14">
        <v>20170310</v>
      </c>
      <c r="O82" s="14">
        <v>0</v>
      </c>
      <c r="P82" s="14">
        <v>20170410</v>
      </c>
      <c r="Q82" s="14">
        <v>0</v>
      </c>
      <c r="R82" s="14">
        <v>31</v>
      </c>
      <c r="S82" s="14">
        <v>20170419</v>
      </c>
      <c r="T82" s="14">
        <v>20170518</v>
      </c>
      <c r="U82" s="14">
        <v>186490</v>
      </c>
      <c r="V82" s="14">
        <v>34456.589999999997</v>
      </c>
      <c r="W82" s="14">
        <v>25</v>
      </c>
      <c r="X82" s="14">
        <v>702.62</v>
      </c>
      <c r="Y82" s="14">
        <v>4134.79</v>
      </c>
      <c r="Z82" s="14">
        <v>1653.91</v>
      </c>
      <c r="AA82" s="14">
        <v>1378.26</v>
      </c>
      <c r="AB82" s="14">
        <v>895.87</v>
      </c>
      <c r="AC82" s="14">
        <v>0</v>
      </c>
      <c r="AD82" s="14">
        <v>0</v>
      </c>
      <c r="AE82" s="14">
        <v>0</v>
      </c>
      <c r="AF82" s="14">
        <v>137826.45000000001</v>
      </c>
      <c r="AG82" s="14">
        <v>39487.25</v>
      </c>
      <c r="AH82" s="14">
        <v>107148.72</v>
      </c>
      <c r="AI82" s="14">
        <v>23192.29</v>
      </c>
      <c r="AJ82" s="14">
        <v>2305.11</v>
      </c>
      <c r="AK82" s="14">
        <v>24164.51</v>
      </c>
      <c r="AL82" s="14">
        <v>130466.24000000001</v>
      </c>
      <c r="AM82" s="14">
        <v>138529.07</v>
      </c>
      <c r="AN82" s="14">
        <v>0</v>
      </c>
      <c r="AO82" s="14">
        <v>0</v>
      </c>
      <c r="AP82" s="14">
        <v>0</v>
      </c>
      <c r="AQ82" s="14" t="s">
        <v>104</v>
      </c>
      <c r="AR82" s="14">
        <v>0</v>
      </c>
      <c r="AS82" s="14">
        <v>0</v>
      </c>
      <c r="AT82" s="14">
        <v>0</v>
      </c>
      <c r="AU82" s="14">
        <v>0</v>
      </c>
      <c r="AV82" s="14">
        <v>0</v>
      </c>
      <c r="AW82" s="14">
        <v>0</v>
      </c>
      <c r="AX82" s="14">
        <v>0</v>
      </c>
      <c r="AY82" s="14">
        <v>0</v>
      </c>
      <c r="AZ82" s="14">
        <v>0</v>
      </c>
      <c r="BA82" s="14">
        <v>0</v>
      </c>
      <c r="BB82" s="14">
        <v>22855</v>
      </c>
      <c r="BC82" s="14">
        <v>163635</v>
      </c>
      <c r="BD82" s="14">
        <v>0</v>
      </c>
      <c r="BE82" s="14">
        <v>0</v>
      </c>
      <c r="BF82" s="14">
        <v>893</v>
      </c>
      <c r="BG82" s="14">
        <v>893</v>
      </c>
      <c r="BH82" s="14">
        <v>0</v>
      </c>
      <c r="BI82" s="14">
        <v>0</v>
      </c>
      <c r="BJ82" s="14">
        <v>0</v>
      </c>
      <c r="BK82" s="14">
        <v>467</v>
      </c>
      <c r="BL82" s="14">
        <v>2145</v>
      </c>
      <c r="BM82" s="14">
        <v>0</v>
      </c>
      <c r="BN82" s="14">
        <v>0</v>
      </c>
      <c r="BO82" s="14">
        <v>0</v>
      </c>
      <c r="BP82" s="14">
        <v>0</v>
      </c>
      <c r="BQ82" s="14">
        <v>129.69</v>
      </c>
      <c r="BR82" s="14">
        <v>595.70000000000005</v>
      </c>
      <c r="BS82" s="14">
        <v>34644.15</v>
      </c>
      <c r="BT82" s="14">
        <v>60422</v>
      </c>
      <c r="BU82" s="14">
        <v>222.41</v>
      </c>
      <c r="BV82" s="14">
        <v>0</v>
      </c>
      <c r="BW82" s="14">
        <v>0</v>
      </c>
      <c r="BX82" s="14">
        <v>7355.91</v>
      </c>
      <c r="BY82" s="14">
        <v>0</v>
      </c>
      <c r="BZ82" s="14">
        <v>0</v>
      </c>
      <c r="CA82" s="14">
        <v>0</v>
      </c>
      <c r="CB82" s="14">
        <v>0</v>
      </c>
      <c r="CC82" s="14">
        <v>0</v>
      </c>
      <c r="CD82" s="14">
        <v>855</v>
      </c>
      <c r="CE82" s="14">
        <v>730</v>
      </c>
      <c r="CF82" s="14">
        <v>850</v>
      </c>
      <c r="CG82" s="14">
        <v>6624</v>
      </c>
      <c r="CH82" s="14">
        <v>0.15</v>
      </c>
      <c r="CI82" s="14">
        <v>0.6</v>
      </c>
      <c r="CJ82" s="14">
        <v>0.15</v>
      </c>
      <c r="CK82" s="14">
        <v>0</v>
      </c>
      <c r="CL82" s="14">
        <v>1157.74</v>
      </c>
      <c r="CM82" s="14">
        <v>5333.88</v>
      </c>
      <c r="CN82" s="14">
        <v>0</v>
      </c>
      <c r="CO82" s="14">
        <v>2526.6</v>
      </c>
      <c r="CP82" s="14">
        <v>0</v>
      </c>
      <c r="CQ82" s="14">
        <v>0</v>
      </c>
      <c r="CR82" s="14" t="s">
        <v>108</v>
      </c>
      <c r="CS82" s="14">
        <v>0</v>
      </c>
      <c r="CT82" s="14">
        <v>0</v>
      </c>
      <c r="CU82" s="14">
        <v>0</v>
      </c>
      <c r="CV82" s="14">
        <v>0</v>
      </c>
      <c r="CW82" s="14">
        <v>0</v>
      </c>
      <c r="CX82" s="14">
        <v>0</v>
      </c>
    </row>
    <row r="83" spans="1:102" x14ac:dyDescent="0.25">
      <c r="A83" s="14">
        <v>675051</v>
      </c>
      <c r="B83" s="14">
        <v>66</v>
      </c>
      <c r="C83" s="14" t="s">
        <v>117</v>
      </c>
      <c r="D83" s="14" t="s">
        <v>100</v>
      </c>
      <c r="E83" s="14">
        <v>5302790001</v>
      </c>
      <c r="F83" s="14" t="s">
        <v>125</v>
      </c>
      <c r="G83" s="14" t="s">
        <v>102</v>
      </c>
      <c r="H83" s="14" t="s">
        <v>103</v>
      </c>
      <c r="I83" s="14">
        <v>70800000</v>
      </c>
      <c r="J83" s="14">
        <v>0</v>
      </c>
      <c r="K83" s="14">
        <v>1159616</v>
      </c>
      <c r="L83" s="14">
        <v>0</v>
      </c>
      <c r="M83" s="14">
        <v>201704</v>
      </c>
      <c r="N83" s="14">
        <v>20170310</v>
      </c>
      <c r="O83" s="14">
        <v>0</v>
      </c>
      <c r="P83" s="14">
        <v>20170410</v>
      </c>
      <c r="Q83" s="14">
        <v>0</v>
      </c>
      <c r="R83" s="14">
        <v>31</v>
      </c>
      <c r="S83" s="14">
        <v>20170419</v>
      </c>
      <c r="T83" s="14">
        <v>20170518</v>
      </c>
      <c r="U83" s="14">
        <v>241729</v>
      </c>
      <c r="V83" s="14">
        <v>38572.9</v>
      </c>
      <c r="W83" s="14">
        <v>25</v>
      </c>
      <c r="X83" s="14">
        <v>702.62</v>
      </c>
      <c r="Y83" s="14">
        <v>4628.75</v>
      </c>
      <c r="Z83" s="14">
        <v>1851.5</v>
      </c>
      <c r="AA83" s="14">
        <v>1542.91</v>
      </c>
      <c r="AB83" s="14">
        <v>1002.89</v>
      </c>
      <c r="AC83" s="14">
        <v>0</v>
      </c>
      <c r="AD83" s="14">
        <v>0</v>
      </c>
      <c r="AE83" s="14">
        <v>0</v>
      </c>
      <c r="AF83" s="14">
        <v>154291.72</v>
      </c>
      <c r="AG83" s="14">
        <v>44204.54</v>
      </c>
      <c r="AH83" s="14">
        <v>134968.49</v>
      </c>
      <c r="AI83" s="14">
        <v>29213.86</v>
      </c>
      <c r="AJ83" s="14">
        <v>2903.6</v>
      </c>
      <c r="AK83" s="14">
        <v>30438.51</v>
      </c>
      <c r="AL83" s="14">
        <v>145968.29</v>
      </c>
      <c r="AM83" s="14">
        <v>154994.34</v>
      </c>
      <c r="AN83" s="14">
        <v>0</v>
      </c>
      <c r="AO83" s="14">
        <v>0</v>
      </c>
      <c r="AP83" s="14">
        <v>0</v>
      </c>
      <c r="AQ83" s="14" t="s">
        <v>104</v>
      </c>
      <c r="AR83" s="14">
        <v>0</v>
      </c>
      <c r="AS83" s="14">
        <v>0</v>
      </c>
      <c r="AT83" s="14">
        <v>0</v>
      </c>
      <c r="AU83" s="14">
        <v>0</v>
      </c>
      <c r="AV83" s="14">
        <v>0</v>
      </c>
      <c r="AW83" s="14">
        <v>0</v>
      </c>
      <c r="AX83" s="14">
        <v>0</v>
      </c>
      <c r="AY83" s="14">
        <v>0</v>
      </c>
      <c r="AZ83" s="14">
        <v>0</v>
      </c>
      <c r="BA83" s="14">
        <v>0</v>
      </c>
      <c r="BB83" s="14">
        <v>23830</v>
      </c>
      <c r="BC83" s="14">
        <v>217899</v>
      </c>
      <c r="BD83" s="14">
        <v>0</v>
      </c>
      <c r="BE83" s="14">
        <v>430</v>
      </c>
      <c r="BF83" s="14">
        <v>468</v>
      </c>
      <c r="BG83" s="14">
        <v>0</v>
      </c>
      <c r="BH83" s="14">
        <v>455</v>
      </c>
      <c r="BI83" s="14">
        <v>468</v>
      </c>
      <c r="BJ83" s="14">
        <v>0</v>
      </c>
      <c r="BK83" s="14">
        <v>0</v>
      </c>
      <c r="BL83" s="14">
        <v>0</v>
      </c>
      <c r="BM83" s="14">
        <v>0</v>
      </c>
      <c r="BN83" s="14">
        <v>0</v>
      </c>
      <c r="BO83" s="14">
        <v>0</v>
      </c>
      <c r="BP83" s="14">
        <v>0</v>
      </c>
      <c r="BQ83" s="14">
        <v>0</v>
      </c>
      <c r="BR83" s="14">
        <v>0</v>
      </c>
      <c r="BS83" s="14">
        <v>12268.61</v>
      </c>
      <c r="BT83" s="14">
        <v>80083.92</v>
      </c>
      <c r="BU83" s="14">
        <v>0</v>
      </c>
      <c r="BV83" s="14">
        <v>0</v>
      </c>
      <c r="BW83" s="14">
        <v>0</v>
      </c>
      <c r="BX83" s="14">
        <v>0</v>
      </c>
      <c r="BY83" s="14">
        <v>18720.45</v>
      </c>
      <c r="BZ83" s="14">
        <v>3855.06</v>
      </c>
      <c r="CA83" s="14">
        <v>0</v>
      </c>
      <c r="CB83" s="14">
        <v>0</v>
      </c>
      <c r="CC83" s="14">
        <v>790.78</v>
      </c>
      <c r="CD83" s="14">
        <v>0</v>
      </c>
      <c r="CE83" s="14">
        <v>455</v>
      </c>
      <c r="CF83" s="14">
        <v>420</v>
      </c>
      <c r="CG83" s="14">
        <v>6597</v>
      </c>
      <c r="CH83" s="14">
        <v>0.06</v>
      </c>
      <c r="CI83" s="14">
        <v>0.24</v>
      </c>
      <c r="CJ83" s="14">
        <v>0.06</v>
      </c>
      <c r="CK83" s="14">
        <v>0</v>
      </c>
      <c r="CL83" s="14">
        <v>1296.05</v>
      </c>
      <c r="CM83" s="14">
        <v>5971.08</v>
      </c>
      <c r="CN83" s="14">
        <v>0</v>
      </c>
      <c r="CO83" s="14">
        <v>3274.99</v>
      </c>
      <c r="CP83" s="14">
        <v>0</v>
      </c>
      <c r="CQ83" s="14">
        <v>0</v>
      </c>
      <c r="CR83" s="14" t="s">
        <v>108</v>
      </c>
      <c r="CS83" s="14">
        <v>0</v>
      </c>
      <c r="CT83" s="14">
        <v>0</v>
      </c>
      <c r="CU83" s="14">
        <v>0</v>
      </c>
      <c r="CV83" s="14">
        <v>0</v>
      </c>
      <c r="CW83" s="14">
        <v>0</v>
      </c>
      <c r="CX83" s="14">
        <v>0</v>
      </c>
    </row>
    <row r="84" spans="1:102" x14ac:dyDescent="0.25">
      <c r="A84" s="14">
        <v>856960</v>
      </c>
      <c r="B84" s="14">
        <v>23</v>
      </c>
      <c r="C84" s="14" t="s">
        <v>110</v>
      </c>
      <c r="D84" s="14" t="s">
        <v>100</v>
      </c>
      <c r="E84" s="14">
        <v>5302790001</v>
      </c>
      <c r="F84" s="14" t="s">
        <v>126</v>
      </c>
      <c r="G84" s="14" t="s">
        <v>102</v>
      </c>
      <c r="H84" s="14" t="s">
        <v>103</v>
      </c>
      <c r="I84" s="14">
        <v>70362030</v>
      </c>
      <c r="J84" s="14">
        <v>0</v>
      </c>
      <c r="K84" s="14">
        <v>1010284</v>
      </c>
      <c r="L84" s="14">
        <v>1</v>
      </c>
      <c r="M84" s="14">
        <v>201704</v>
      </c>
      <c r="N84" s="14">
        <v>20170306</v>
      </c>
      <c r="O84" s="14">
        <v>383</v>
      </c>
      <c r="P84" s="14">
        <v>20170404</v>
      </c>
      <c r="Q84" s="14">
        <v>383</v>
      </c>
      <c r="R84" s="14">
        <v>29</v>
      </c>
      <c r="S84" s="14">
        <v>20170504</v>
      </c>
      <c r="T84" s="14">
        <v>20170518</v>
      </c>
      <c r="U84" s="14">
        <v>50.15</v>
      </c>
      <c r="V84" s="14">
        <v>6.83</v>
      </c>
      <c r="W84" s="14">
        <v>12</v>
      </c>
      <c r="X84" s="14">
        <v>2.35</v>
      </c>
      <c r="Y84" s="14">
        <v>1.7</v>
      </c>
      <c r="Z84" s="14">
        <v>0.68</v>
      </c>
      <c r="AA84" s="14">
        <v>0.56000000000000005</v>
      </c>
      <c r="AB84" s="14">
        <v>0.37</v>
      </c>
      <c r="AC84" s="14">
        <v>0</v>
      </c>
      <c r="AD84" s="14">
        <v>0</v>
      </c>
      <c r="AE84" s="14">
        <v>0</v>
      </c>
      <c r="AF84" s="14">
        <v>56.98</v>
      </c>
      <c r="AG84" s="14">
        <v>8.9</v>
      </c>
      <c r="AH84" s="14">
        <v>32.869999999999997</v>
      </c>
      <c r="AI84" s="14">
        <v>7.11</v>
      </c>
      <c r="AJ84" s="14">
        <v>0.7</v>
      </c>
      <c r="AK84" s="14">
        <v>7.4</v>
      </c>
      <c r="AL84" s="14">
        <v>56.02</v>
      </c>
      <c r="AM84" s="14">
        <v>59.33</v>
      </c>
      <c r="AN84" s="14">
        <v>0</v>
      </c>
      <c r="AO84" s="14">
        <v>100</v>
      </c>
      <c r="AP84" s="14">
        <v>0</v>
      </c>
      <c r="AQ84" s="14" t="s">
        <v>104</v>
      </c>
      <c r="AR84" s="14">
        <v>0</v>
      </c>
      <c r="AS84" s="14">
        <v>0</v>
      </c>
      <c r="AT84" s="14">
        <v>0</v>
      </c>
      <c r="AU84" s="14">
        <v>0</v>
      </c>
      <c r="AV84" s="14">
        <v>0</v>
      </c>
      <c r="AW84" s="14">
        <v>0</v>
      </c>
      <c r="AX84" s="14">
        <v>0</v>
      </c>
      <c r="AY84" s="14" t="s">
        <v>107</v>
      </c>
      <c r="AZ84" s="14" t="s">
        <v>107</v>
      </c>
      <c r="BA84" s="14" t="s">
        <v>107</v>
      </c>
      <c r="BB84" s="14">
        <v>0</v>
      </c>
      <c r="BC84" s="14">
        <v>0</v>
      </c>
      <c r="BD84" s="14">
        <v>0</v>
      </c>
      <c r="BE84" s="14">
        <v>0</v>
      </c>
      <c r="BF84" s="14">
        <v>0</v>
      </c>
      <c r="BG84" s="14">
        <v>0</v>
      </c>
      <c r="BH84" s="14">
        <v>0</v>
      </c>
      <c r="BI84" s="14">
        <v>0</v>
      </c>
      <c r="BJ84" s="14">
        <v>0</v>
      </c>
      <c r="BK84" s="14">
        <v>0</v>
      </c>
      <c r="BL84" s="14">
        <v>0</v>
      </c>
      <c r="BM84" s="14">
        <v>0</v>
      </c>
      <c r="BN84" s="14">
        <v>0</v>
      </c>
      <c r="BO84" s="14">
        <v>0</v>
      </c>
      <c r="BP84" s="14">
        <v>0</v>
      </c>
      <c r="BQ84" s="14">
        <v>0</v>
      </c>
      <c r="BR84" s="14">
        <v>0</v>
      </c>
      <c r="BS84" s="14">
        <v>0</v>
      </c>
      <c r="BT84" s="14">
        <v>0</v>
      </c>
      <c r="BU84" s="14">
        <v>0</v>
      </c>
      <c r="BV84" s="14">
        <v>0</v>
      </c>
      <c r="BW84" s="14">
        <v>0</v>
      </c>
      <c r="BX84" s="14">
        <v>0</v>
      </c>
      <c r="BY84" s="14">
        <v>0</v>
      </c>
      <c r="BZ84" s="14">
        <v>0</v>
      </c>
      <c r="CA84" s="14">
        <v>0</v>
      </c>
      <c r="CB84" s="14">
        <v>0</v>
      </c>
      <c r="CC84" s="14">
        <v>0</v>
      </c>
      <c r="CD84" s="14">
        <v>0</v>
      </c>
      <c r="CE84" s="14">
        <v>0</v>
      </c>
      <c r="CF84" s="14">
        <v>0</v>
      </c>
      <c r="CG84" s="14">
        <v>9334</v>
      </c>
      <c r="CH84" s="14">
        <v>1</v>
      </c>
      <c r="CI84" s="14">
        <v>0</v>
      </c>
      <c r="CJ84" s="14">
        <v>0</v>
      </c>
      <c r="CK84" s="14">
        <v>0</v>
      </c>
      <c r="CL84" s="14">
        <v>0.47</v>
      </c>
      <c r="CM84" s="14">
        <v>2.2000000000000002</v>
      </c>
      <c r="CN84" s="14">
        <v>0</v>
      </c>
      <c r="CO84" s="14">
        <v>1.72</v>
      </c>
      <c r="CP84" s="14">
        <v>0</v>
      </c>
      <c r="CQ84" s="14">
        <v>0</v>
      </c>
      <c r="CR84" s="14" t="s">
        <v>108</v>
      </c>
      <c r="CS84" s="14">
        <v>220</v>
      </c>
      <c r="CT84" s="14">
        <v>380</v>
      </c>
      <c r="CU84" s="14">
        <v>201</v>
      </c>
      <c r="CV84" s="14">
        <v>348</v>
      </c>
      <c r="CW84" s="14">
        <v>231</v>
      </c>
      <c r="CX84" s="14">
        <v>399</v>
      </c>
    </row>
    <row r="85" spans="1:102" x14ac:dyDescent="0.25">
      <c r="A85" s="14">
        <v>856967</v>
      </c>
      <c r="B85" s="14">
        <v>23</v>
      </c>
      <c r="C85" s="14" t="s">
        <v>110</v>
      </c>
      <c r="D85" s="14" t="s">
        <v>100</v>
      </c>
      <c r="E85" s="14">
        <v>5302790001</v>
      </c>
      <c r="F85" s="14" t="s">
        <v>127</v>
      </c>
      <c r="G85" s="14" t="s">
        <v>102</v>
      </c>
      <c r="H85" s="14" t="s">
        <v>103</v>
      </c>
      <c r="I85" s="14">
        <v>70362040</v>
      </c>
      <c r="J85" s="14">
        <v>0</v>
      </c>
      <c r="K85" s="14">
        <v>1010286</v>
      </c>
      <c r="L85" s="14">
        <v>1</v>
      </c>
      <c r="M85" s="14">
        <v>201704</v>
      </c>
      <c r="N85" s="14">
        <v>20170306</v>
      </c>
      <c r="O85" s="14">
        <v>64</v>
      </c>
      <c r="P85" s="14">
        <v>20170404</v>
      </c>
      <c r="Q85" s="14">
        <v>65</v>
      </c>
      <c r="R85" s="14">
        <v>29</v>
      </c>
      <c r="S85" s="14">
        <v>20170504</v>
      </c>
      <c r="T85" s="14">
        <v>20170518</v>
      </c>
      <c r="U85" s="14">
        <v>50.15</v>
      </c>
      <c r="V85" s="14">
        <v>6.83</v>
      </c>
      <c r="W85" s="14">
        <v>12</v>
      </c>
      <c r="X85" s="14">
        <v>2.35</v>
      </c>
      <c r="Y85" s="14">
        <v>1.7</v>
      </c>
      <c r="Z85" s="14">
        <v>0.68</v>
      </c>
      <c r="AA85" s="14">
        <v>0.56000000000000005</v>
      </c>
      <c r="AB85" s="14">
        <v>0.37</v>
      </c>
      <c r="AC85" s="14">
        <v>0</v>
      </c>
      <c r="AD85" s="14">
        <v>0</v>
      </c>
      <c r="AE85" s="14">
        <v>0</v>
      </c>
      <c r="AF85" s="14">
        <v>56.98</v>
      </c>
      <c r="AG85" s="14">
        <v>8.9</v>
      </c>
      <c r="AH85" s="14">
        <v>32.869999999999997</v>
      </c>
      <c r="AI85" s="14">
        <v>7.11</v>
      </c>
      <c r="AJ85" s="14">
        <v>0.7</v>
      </c>
      <c r="AK85" s="14">
        <v>7.4</v>
      </c>
      <c r="AL85" s="14">
        <v>56.02</v>
      </c>
      <c r="AM85" s="14">
        <v>59.33</v>
      </c>
      <c r="AN85" s="14">
        <v>1</v>
      </c>
      <c r="AO85" s="14">
        <v>100</v>
      </c>
      <c r="AP85" s="14">
        <v>0</v>
      </c>
      <c r="AQ85" s="14" t="s">
        <v>104</v>
      </c>
      <c r="AR85" s="14">
        <v>0</v>
      </c>
      <c r="AS85" s="14">
        <v>0</v>
      </c>
      <c r="AT85" s="14">
        <v>0</v>
      </c>
      <c r="AU85" s="14">
        <v>0</v>
      </c>
      <c r="AV85" s="14">
        <v>0</v>
      </c>
      <c r="AW85" s="14">
        <v>0</v>
      </c>
      <c r="AX85" s="14">
        <v>0</v>
      </c>
      <c r="AY85" s="14" t="s">
        <v>107</v>
      </c>
      <c r="AZ85" s="14" t="s">
        <v>107</v>
      </c>
      <c r="BA85" s="14" t="s">
        <v>107</v>
      </c>
      <c r="BB85" s="14">
        <v>0</v>
      </c>
      <c r="BC85" s="14">
        <v>0</v>
      </c>
      <c r="BD85" s="14">
        <v>0</v>
      </c>
      <c r="BE85" s="14">
        <v>0</v>
      </c>
      <c r="BF85" s="14">
        <v>0</v>
      </c>
      <c r="BG85" s="14">
        <v>0</v>
      </c>
      <c r="BH85" s="14">
        <v>0</v>
      </c>
      <c r="BI85" s="14">
        <v>0</v>
      </c>
      <c r="BJ85" s="14">
        <v>0</v>
      </c>
      <c r="BK85" s="14">
        <v>0</v>
      </c>
      <c r="BL85" s="14">
        <v>0</v>
      </c>
      <c r="BM85" s="14">
        <v>0</v>
      </c>
      <c r="BN85" s="14">
        <v>0</v>
      </c>
      <c r="BO85" s="14">
        <v>0</v>
      </c>
      <c r="BP85" s="14">
        <v>0</v>
      </c>
      <c r="BQ85" s="14">
        <v>0</v>
      </c>
      <c r="BR85" s="14">
        <v>0</v>
      </c>
      <c r="BS85" s="14">
        <v>0</v>
      </c>
      <c r="BT85" s="14">
        <v>0</v>
      </c>
      <c r="BU85" s="14">
        <v>0</v>
      </c>
      <c r="BV85" s="14">
        <v>0</v>
      </c>
      <c r="BW85" s="14">
        <v>0</v>
      </c>
      <c r="BX85" s="14">
        <v>0</v>
      </c>
      <c r="BY85" s="14">
        <v>0</v>
      </c>
      <c r="BZ85" s="14">
        <v>0</v>
      </c>
      <c r="CA85" s="14">
        <v>0</v>
      </c>
      <c r="CB85" s="14">
        <v>0</v>
      </c>
      <c r="CC85" s="14">
        <v>0</v>
      </c>
      <c r="CD85" s="14">
        <v>0</v>
      </c>
      <c r="CE85" s="14">
        <v>0</v>
      </c>
      <c r="CF85" s="14">
        <v>0</v>
      </c>
      <c r="CG85" s="14">
        <v>9365</v>
      </c>
      <c r="CH85" s="14">
        <v>1</v>
      </c>
      <c r="CI85" s="14">
        <v>0</v>
      </c>
      <c r="CJ85" s="14">
        <v>0</v>
      </c>
      <c r="CK85" s="14">
        <v>0</v>
      </c>
      <c r="CL85" s="14">
        <v>0.47</v>
      </c>
      <c r="CM85" s="14">
        <v>2.2000000000000002</v>
      </c>
      <c r="CN85" s="14">
        <v>0</v>
      </c>
      <c r="CO85" s="14">
        <v>1.72</v>
      </c>
      <c r="CP85" s="14">
        <v>0</v>
      </c>
      <c r="CQ85" s="14">
        <v>0</v>
      </c>
      <c r="CR85" s="14" t="s">
        <v>108</v>
      </c>
      <c r="CS85" s="14">
        <v>220</v>
      </c>
      <c r="CT85" s="14">
        <v>380</v>
      </c>
      <c r="CU85" s="14">
        <v>201</v>
      </c>
      <c r="CV85" s="14">
        <v>348</v>
      </c>
      <c r="CW85" s="14">
        <v>231</v>
      </c>
      <c r="CX85" s="14">
        <v>399</v>
      </c>
    </row>
    <row r="86" spans="1:102" x14ac:dyDescent="0.25">
      <c r="A86" s="14">
        <v>856969</v>
      </c>
      <c r="B86" s="14">
        <v>23</v>
      </c>
      <c r="C86" s="14" t="s">
        <v>110</v>
      </c>
      <c r="D86" s="14" t="s">
        <v>100</v>
      </c>
      <c r="E86" s="14">
        <v>5302790001</v>
      </c>
      <c r="F86" s="14" t="s">
        <v>128</v>
      </c>
      <c r="G86" s="14" t="s">
        <v>102</v>
      </c>
      <c r="H86" s="14" t="s">
        <v>103</v>
      </c>
      <c r="I86" s="14">
        <v>70362070</v>
      </c>
      <c r="J86" s="14">
        <v>0</v>
      </c>
      <c r="K86" s="14">
        <v>1116288</v>
      </c>
      <c r="L86" s="14">
        <v>1</v>
      </c>
      <c r="M86" s="14">
        <v>201704</v>
      </c>
      <c r="N86" s="14">
        <v>20170306</v>
      </c>
      <c r="O86" s="14">
        <v>12268</v>
      </c>
      <c r="P86" s="14">
        <v>20170404</v>
      </c>
      <c r="Q86" s="14">
        <v>12268</v>
      </c>
      <c r="R86" s="14">
        <v>29</v>
      </c>
      <c r="S86" s="14">
        <v>20170504</v>
      </c>
      <c r="T86" s="14">
        <v>20170518</v>
      </c>
      <c r="U86" s="14">
        <v>50.15</v>
      </c>
      <c r="V86" s="14">
        <v>6.83</v>
      </c>
      <c r="W86" s="14">
        <v>12</v>
      </c>
      <c r="X86" s="14">
        <v>2.35</v>
      </c>
      <c r="Y86" s="14">
        <v>1.7</v>
      </c>
      <c r="Z86" s="14">
        <v>0.68</v>
      </c>
      <c r="AA86" s="14">
        <v>0.56000000000000005</v>
      </c>
      <c r="AB86" s="14">
        <v>0.37</v>
      </c>
      <c r="AC86" s="14">
        <v>0</v>
      </c>
      <c r="AD86" s="14">
        <v>0</v>
      </c>
      <c r="AE86" s="14">
        <v>0</v>
      </c>
      <c r="AF86" s="14">
        <v>56.98</v>
      </c>
      <c r="AG86" s="14">
        <v>8.9</v>
      </c>
      <c r="AH86" s="14">
        <v>32.869999999999997</v>
      </c>
      <c r="AI86" s="14">
        <v>7.11</v>
      </c>
      <c r="AJ86" s="14">
        <v>0.7</v>
      </c>
      <c r="AK86" s="14">
        <v>7.4</v>
      </c>
      <c r="AL86" s="14">
        <v>56.02</v>
      </c>
      <c r="AM86" s="14">
        <v>59.33</v>
      </c>
      <c r="AN86" s="14">
        <v>0</v>
      </c>
      <c r="AO86" s="14">
        <v>100</v>
      </c>
      <c r="AP86" s="14">
        <v>0</v>
      </c>
      <c r="AQ86" s="14" t="s">
        <v>104</v>
      </c>
      <c r="AR86" s="14">
        <v>0</v>
      </c>
      <c r="AS86" s="14">
        <v>0</v>
      </c>
      <c r="AT86" s="14">
        <v>0</v>
      </c>
      <c r="AU86" s="14">
        <v>0</v>
      </c>
      <c r="AV86" s="14">
        <v>0</v>
      </c>
      <c r="AW86" s="14">
        <v>0</v>
      </c>
      <c r="AX86" s="14">
        <v>0</v>
      </c>
      <c r="AY86" s="14" t="s">
        <v>107</v>
      </c>
      <c r="AZ86" s="14" t="s">
        <v>107</v>
      </c>
      <c r="BA86" s="14" t="s">
        <v>107</v>
      </c>
      <c r="BB86" s="14">
        <v>0</v>
      </c>
      <c r="BC86" s="14">
        <v>0</v>
      </c>
      <c r="BD86" s="14">
        <v>0</v>
      </c>
      <c r="BE86" s="14">
        <v>0</v>
      </c>
      <c r="BF86" s="14">
        <v>0</v>
      </c>
      <c r="BG86" s="14">
        <v>0</v>
      </c>
      <c r="BH86" s="14">
        <v>0</v>
      </c>
      <c r="BI86" s="14">
        <v>0</v>
      </c>
      <c r="BJ86" s="14">
        <v>0</v>
      </c>
      <c r="BK86" s="14">
        <v>0</v>
      </c>
      <c r="BL86" s="14">
        <v>0</v>
      </c>
      <c r="BM86" s="14">
        <v>0</v>
      </c>
      <c r="BN86" s="14">
        <v>0</v>
      </c>
      <c r="BO86" s="14">
        <v>0</v>
      </c>
      <c r="BP86" s="14">
        <v>0</v>
      </c>
      <c r="BQ86" s="14">
        <v>0</v>
      </c>
      <c r="BR86" s="14">
        <v>0</v>
      </c>
      <c r="BS86" s="14">
        <v>0</v>
      </c>
      <c r="BT86" s="14">
        <v>0</v>
      </c>
      <c r="BU86" s="14">
        <v>0</v>
      </c>
      <c r="BV86" s="14">
        <v>0</v>
      </c>
      <c r="BW86" s="14">
        <v>0</v>
      </c>
      <c r="BX86" s="14">
        <v>0</v>
      </c>
      <c r="BY86" s="14">
        <v>0</v>
      </c>
      <c r="BZ86" s="14">
        <v>0</v>
      </c>
      <c r="CA86" s="14">
        <v>0</v>
      </c>
      <c r="CB86" s="14">
        <v>0</v>
      </c>
      <c r="CC86" s="14">
        <v>0</v>
      </c>
      <c r="CD86" s="14">
        <v>0</v>
      </c>
      <c r="CE86" s="14">
        <v>0</v>
      </c>
      <c r="CF86" s="14">
        <v>0</v>
      </c>
      <c r="CG86" s="14">
        <v>9309</v>
      </c>
      <c r="CH86" s="14">
        <v>1</v>
      </c>
      <c r="CI86" s="14">
        <v>0</v>
      </c>
      <c r="CJ86" s="14">
        <v>0</v>
      </c>
      <c r="CK86" s="14">
        <v>0</v>
      </c>
      <c r="CL86" s="14">
        <v>0.47</v>
      </c>
      <c r="CM86" s="14">
        <v>2.2000000000000002</v>
      </c>
      <c r="CN86" s="14">
        <v>0</v>
      </c>
      <c r="CO86" s="14">
        <v>1.72</v>
      </c>
      <c r="CP86" s="14">
        <v>0</v>
      </c>
      <c r="CQ86" s="14">
        <v>0</v>
      </c>
      <c r="CR86" s="14" t="s">
        <v>108</v>
      </c>
      <c r="CS86" s="14">
        <v>220</v>
      </c>
      <c r="CT86" s="14">
        <v>380</v>
      </c>
      <c r="CU86" s="14">
        <v>201</v>
      </c>
      <c r="CV86" s="14">
        <v>348</v>
      </c>
      <c r="CW86" s="14">
        <v>231</v>
      </c>
      <c r="CX86" s="14">
        <v>399</v>
      </c>
    </row>
    <row r="87" spans="1:102" x14ac:dyDescent="0.25">
      <c r="A87" s="14">
        <v>966027</v>
      </c>
      <c r="B87" s="14">
        <v>66</v>
      </c>
      <c r="C87" s="14" t="s">
        <v>117</v>
      </c>
      <c r="D87" s="14" t="s">
        <v>100</v>
      </c>
      <c r="E87" s="14">
        <v>5302790001</v>
      </c>
      <c r="F87" s="14" t="s">
        <v>129</v>
      </c>
      <c r="G87" s="14" t="s">
        <v>102</v>
      </c>
      <c r="H87" s="14" t="s">
        <v>103</v>
      </c>
      <c r="I87" s="14">
        <v>70000000</v>
      </c>
      <c r="J87" s="14">
        <v>0</v>
      </c>
      <c r="K87" s="14">
        <v>53155342</v>
      </c>
      <c r="L87" s="14">
        <v>0</v>
      </c>
      <c r="M87" s="14">
        <v>201704</v>
      </c>
      <c r="N87" s="14">
        <v>20170310</v>
      </c>
      <c r="O87" s="14">
        <v>0</v>
      </c>
      <c r="P87" s="14">
        <v>20170410</v>
      </c>
      <c r="Q87" s="14">
        <v>0</v>
      </c>
      <c r="R87" s="14">
        <v>31</v>
      </c>
      <c r="S87" s="14">
        <v>20170419</v>
      </c>
      <c r="T87" s="14">
        <v>20170518</v>
      </c>
      <c r="U87" s="14">
        <v>78580</v>
      </c>
      <c r="V87" s="14">
        <v>14043.64</v>
      </c>
      <c r="W87" s="14">
        <v>25</v>
      </c>
      <c r="X87" s="14">
        <v>702.62</v>
      </c>
      <c r="Y87" s="14">
        <v>1685.23</v>
      </c>
      <c r="Z87" s="14">
        <v>674.09</v>
      </c>
      <c r="AA87" s="14">
        <v>561.74</v>
      </c>
      <c r="AB87" s="14">
        <v>365.13</v>
      </c>
      <c r="AC87" s="14">
        <v>0</v>
      </c>
      <c r="AD87" s="14">
        <v>0</v>
      </c>
      <c r="AE87" s="14">
        <v>0</v>
      </c>
      <c r="AF87" s="14">
        <v>56174.65</v>
      </c>
      <c r="AG87" s="14">
        <v>16094</v>
      </c>
      <c r="AH87" s="14">
        <v>42696.7</v>
      </c>
      <c r="AI87" s="14">
        <v>9241.67</v>
      </c>
      <c r="AJ87" s="14">
        <v>918.54</v>
      </c>
      <c r="AK87" s="14">
        <v>9629.09</v>
      </c>
      <c r="AL87" s="14">
        <v>53591.08</v>
      </c>
      <c r="AM87" s="14">
        <v>56877.27</v>
      </c>
      <c r="AN87" s="14">
        <v>0</v>
      </c>
      <c r="AO87" s="14">
        <v>0</v>
      </c>
      <c r="AP87" s="14">
        <v>0</v>
      </c>
      <c r="AQ87" s="14" t="s">
        <v>104</v>
      </c>
      <c r="AR87" s="14">
        <v>0</v>
      </c>
      <c r="AS87" s="14">
        <v>0</v>
      </c>
      <c r="AT87" s="14">
        <v>0</v>
      </c>
      <c r="AU87" s="14">
        <v>0</v>
      </c>
      <c r="AV87" s="14">
        <v>0</v>
      </c>
      <c r="AW87" s="14">
        <v>0</v>
      </c>
      <c r="AX87" s="14">
        <v>0</v>
      </c>
      <c r="AY87" s="14">
        <v>0</v>
      </c>
      <c r="AZ87" s="14">
        <v>0</v>
      </c>
      <c r="BA87" s="14">
        <v>0</v>
      </c>
      <c r="BB87" s="14">
        <v>8661</v>
      </c>
      <c r="BC87" s="14">
        <v>69919</v>
      </c>
      <c r="BD87" s="14">
        <v>0</v>
      </c>
      <c r="BE87" s="14">
        <v>194</v>
      </c>
      <c r="BF87" s="14">
        <v>199</v>
      </c>
      <c r="BG87" s="14">
        <v>0</v>
      </c>
      <c r="BH87" s="14">
        <v>245</v>
      </c>
      <c r="BI87" s="14">
        <v>230</v>
      </c>
      <c r="BJ87" s="14">
        <v>0</v>
      </c>
      <c r="BK87" s="14">
        <v>0</v>
      </c>
      <c r="BL87" s="14">
        <v>0</v>
      </c>
      <c r="BM87" s="14">
        <v>0</v>
      </c>
      <c r="BN87" s="14">
        <v>0</v>
      </c>
      <c r="BO87" s="14">
        <v>0</v>
      </c>
      <c r="BP87" s="14">
        <v>0</v>
      </c>
      <c r="BQ87" s="14">
        <v>0</v>
      </c>
      <c r="BR87" s="14">
        <v>0</v>
      </c>
      <c r="BS87" s="14">
        <v>4459.0200000000004</v>
      </c>
      <c r="BT87" s="14">
        <v>25697.17</v>
      </c>
      <c r="BU87" s="14">
        <v>0</v>
      </c>
      <c r="BV87" s="14">
        <v>0</v>
      </c>
      <c r="BW87" s="14">
        <v>0</v>
      </c>
      <c r="BX87" s="14">
        <v>0</v>
      </c>
      <c r="BY87" s="14">
        <v>10080.24</v>
      </c>
      <c r="BZ87" s="14">
        <v>1894.58</v>
      </c>
      <c r="CA87" s="14">
        <v>0</v>
      </c>
      <c r="CB87" s="14">
        <v>0</v>
      </c>
      <c r="CC87" s="14">
        <v>0</v>
      </c>
      <c r="CD87" s="14">
        <v>0</v>
      </c>
      <c r="CE87" s="14">
        <v>245</v>
      </c>
      <c r="CF87" s="14">
        <v>230</v>
      </c>
      <c r="CG87" s="14">
        <v>6588</v>
      </c>
      <c r="CH87" s="14">
        <v>0.09</v>
      </c>
      <c r="CI87" s="14">
        <v>0.36</v>
      </c>
      <c r="CJ87" s="14">
        <v>0.09</v>
      </c>
      <c r="CK87" s="14">
        <v>0</v>
      </c>
      <c r="CL87" s="14">
        <v>471.86</v>
      </c>
      <c r="CM87" s="14">
        <v>2173.9499999999998</v>
      </c>
      <c r="CN87" s="14">
        <v>0</v>
      </c>
      <c r="CO87" s="14">
        <v>1064.6099999999999</v>
      </c>
      <c r="CP87" s="14">
        <v>0</v>
      </c>
      <c r="CQ87" s="14">
        <v>0</v>
      </c>
      <c r="CR87" s="14" t="s">
        <v>108</v>
      </c>
      <c r="CS87" s="14">
        <v>0</v>
      </c>
      <c r="CT87" s="14">
        <v>0</v>
      </c>
      <c r="CU87" s="14">
        <v>0</v>
      </c>
      <c r="CV87" s="14">
        <v>0</v>
      </c>
      <c r="CW87" s="14">
        <v>0</v>
      </c>
      <c r="CX87" s="14">
        <v>0</v>
      </c>
    </row>
    <row r="88" spans="1:102" x14ac:dyDescent="0.25">
      <c r="A88" s="14">
        <v>1089425</v>
      </c>
      <c r="B88" s="14">
        <v>65</v>
      </c>
      <c r="C88" s="14" t="s">
        <v>99</v>
      </c>
      <c r="D88" s="14" t="s">
        <v>100</v>
      </c>
      <c r="E88" s="14">
        <v>5302790001</v>
      </c>
      <c r="F88" s="14" t="s">
        <v>130</v>
      </c>
      <c r="G88" s="14" t="s">
        <v>102</v>
      </c>
      <c r="H88" s="14" t="s">
        <v>103</v>
      </c>
      <c r="I88" s="14">
        <v>73007990</v>
      </c>
      <c r="J88" s="14">
        <v>0</v>
      </c>
      <c r="K88" s="14">
        <v>1159901</v>
      </c>
      <c r="L88" s="14">
        <v>0</v>
      </c>
      <c r="M88" s="14">
        <v>201704</v>
      </c>
      <c r="N88" s="14">
        <v>20170314</v>
      </c>
      <c r="O88" s="14">
        <v>0</v>
      </c>
      <c r="P88" s="14">
        <v>20170414</v>
      </c>
      <c r="Q88" s="14">
        <v>0</v>
      </c>
      <c r="R88" s="14">
        <v>31</v>
      </c>
      <c r="S88" s="14">
        <v>20170424</v>
      </c>
      <c r="T88" s="14">
        <v>20170518</v>
      </c>
      <c r="U88" s="14">
        <v>147212</v>
      </c>
      <c r="V88" s="14">
        <v>20724.52</v>
      </c>
      <c r="W88" s="14">
        <v>25</v>
      </c>
      <c r="X88" s="14">
        <v>702.62</v>
      </c>
      <c r="Y88" s="14">
        <v>2486.94</v>
      </c>
      <c r="Z88" s="14">
        <v>994.77</v>
      </c>
      <c r="AA88" s="14">
        <v>828.98</v>
      </c>
      <c r="AB88" s="14">
        <v>538.83000000000004</v>
      </c>
      <c r="AC88" s="14">
        <v>0</v>
      </c>
      <c r="AD88" s="14">
        <v>0</v>
      </c>
      <c r="AE88" s="14">
        <v>0</v>
      </c>
      <c r="AF88" s="14">
        <v>82898.12</v>
      </c>
      <c r="AG88" s="14">
        <v>23750.29</v>
      </c>
      <c r="AH88" s="14">
        <v>84361.41</v>
      </c>
      <c r="AI88" s="14">
        <v>18259.98</v>
      </c>
      <c r="AJ88" s="14">
        <v>1814.88</v>
      </c>
      <c r="AK88" s="14">
        <v>19025.439999999999</v>
      </c>
      <c r="AL88" s="14">
        <v>78751.22</v>
      </c>
      <c r="AM88" s="14">
        <v>83600.740000000005</v>
      </c>
      <c r="AN88" s="14">
        <v>0</v>
      </c>
      <c r="AO88" s="14">
        <v>0</v>
      </c>
      <c r="AP88" s="14">
        <v>0</v>
      </c>
      <c r="AQ88" s="14" t="s">
        <v>104</v>
      </c>
      <c r="AR88" s="14">
        <v>0</v>
      </c>
      <c r="AS88" s="14">
        <v>0</v>
      </c>
      <c r="AT88" s="14">
        <v>0</v>
      </c>
      <c r="AU88" s="14">
        <v>0</v>
      </c>
      <c r="AV88" s="14">
        <v>0</v>
      </c>
      <c r="AW88" s="14">
        <v>0</v>
      </c>
      <c r="AX88" s="14">
        <v>0</v>
      </c>
      <c r="AY88" s="14">
        <v>0</v>
      </c>
      <c r="AZ88" s="14">
        <v>0</v>
      </c>
      <c r="BA88" s="14">
        <v>0</v>
      </c>
      <c r="BB88" s="14">
        <v>14173</v>
      </c>
      <c r="BC88" s="14">
        <v>133039</v>
      </c>
      <c r="BD88" s="14">
        <v>0</v>
      </c>
      <c r="BE88" s="14">
        <v>225</v>
      </c>
      <c r="BF88" s="14">
        <v>228</v>
      </c>
      <c r="BG88" s="14">
        <v>0</v>
      </c>
      <c r="BH88" s="14">
        <v>350</v>
      </c>
      <c r="BI88" s="14">
        <v>350</v>
      </c>
      <c r="BJ88" s="14">
        <v>0</v>
      </c>
      <c r="BK88" s="14">
        <v>0</v>
      </c>
      <c r="BL88" s="14">
        <v>0</v>
      </c>
      <c r="BM88" s="14">
        <v>0</v>
      </c>
      <c r="BN88" s="14">
        <v>0</v>
      </c>
      <c r="BO88" s="14">
        <v>0</v>
      </c>
      <c r="BP88" s="14">
        <v>0</v>
      </c>
      <c r="BQ88" s="14">
        <v>0</v>
      </c>
      <c r="BR88" s="14">
        <v>0</v>
      </c>
      <c r="BS88" s="14">
        <v>7015.15</v>
      </c>
      <c r="BT88" s="14">
        <v>46251.6</v>
      </c>
      <c r="BU88" s="14">
        <v>0</v>
      </c>
      <c r="BV88" s="14">
        <v>0</v>
      </c>
      <c r="BW88" s="14">
        <v>0</v>
      </c>
      <c r="BX88" s="14">
        <v>0</v>
      </c>
      <c r="BY88" s="14">
        <v>6800.58</v>
      </c>
      <c r="BZ88" s="14">
        <v>2106.27</v>
      </c>
      <c r="CA88" s="14">
        <v>0</v>
      </c>
      <c r="CB88" s="14">
        <v>0</v>
      </c>
      <c r="CC88" s="14">
        <v>0</v>
      </c>
      <c r="CD88" s="14">
        <v>0</v>
      </c>
      <c r="CE88" s="14">
        <v>350</v>
      </c>
      <c r="CF88" s="14">
        <v>350</v>
      </c>
      <c r="CG88" s="14">
        <v>9008</v>
      </c>
      <c r="CH88" s="14">
        <v>9.6000000000000002E-2</v>
      </c>
      <c r="CI88" s="14">
        <v>0.38400000000000001</v>
      </c>
      <c r="CJ88" s="14">
        <v>9.6000000000000002E-2</v>
      </c>
      <c r="CK88" s="14">
        <v>0</v>
      </c>
      <c r="CL88" s="14">
        <v>696.34</v>
      </c>
      <c r="CM88" s="14">
        <v>3208.15</v>
      </c>
      <c r="CN88" s="14">
        <v>0</v>
      </c>
      <c r="CO88" s="14">
        <v>1614.56</v>
      </c>
      <c r="CP88" s="14">
        <v>0</v>
      </c>
      <c r="CQ88" s="14">
        <v>0</v>
      </c>
      <c r="CR88" s="14" t="s">
        <v>108</v>
      </c>
      <c r="CS88" s="14">
        <v>0</v>
      </c>
      <c r="CT88" s="14">
        <v>0</v>
      </c>
      <c r="CU88" s="14">
        <v>0</v>
      </c>
      <c r="CV88" s="14">
        <v>0</v>
      </c>
      <c r="CW88" s="14">
        <v>0</v>
      </c>
      <c r="CX88" s="14">
        <v>0</v>
      </c>
    </row>
    <row r="89" spans="1:102" x14ac:dyDescent="0.25">
      <c r="A89" s="14">
        <v>1100496</v>
      </c>
      <c r="B89" s="14">
        <v>21</v>
      </c>
      <c r="C89" s="14" t="s">
        <v>105</v>
      </c>
      <c r="D89" s="14" t="s">
        <v>100</v>
      </c>
      <c r="E89" s="14">
        <v>5302790001</v>
      </c>
      <c r="F89" s="14" t="s">
        <v>131</v>
      </c>
      <c r="G89" s="14" t="s">
        <v>102</v>
      </c>
      <c r="H89" s="14" t="s">
        <v>103</v>
      </c>
      <c r="I89" s="14">
        <v>70300000</v>
      </c>
      <c r="J89" s="14">
        <v>0</v>
      </c>
      <c r="K89" s="14">
        <v>98380</v>
      </c>
      <c r="L89" s="14">
        <v>1</v>
      </c>
      <c r="M89" s="14">
        <v>201704</v>
      </c>
      <c r="N89" s="14">
        <v>20170310</v>
      </c>
      <c r="O89" s="14">
        <v>1760</v>
      </c>
      <c r="P89" s="14">
        <v>20170408</v>
      </c>
      <c r="Q89" s="14">
        <v>1760</v>
      </c>
      <c r="R89" s="14">
        <v>29</v>
      </c>
      <c r="S89" s="14">
        <v>20170504</v>
      </c>
      <c r="T89" s="14">
        <v>20170518</v>
      </c>
      <c r="U89" s="14">
        <v>14.97</v>
      </c>
      <c r="V89" s="14">
        <v>2.04</v>
      </c>
      <c r="W89" s="14">
        <v>12</v>
      </c>
      <c r="X89" s="14">
        <v>2.35</v>
      </c>
      <c r="Y89" s="14">
        <v>0.51</v>
      </c>
      <c r="Z89" s="14">
        <v>0.2</v>
      </c>
      <c r="AA89" s="14">
        <v>0.17</v>
      </c>
      <c r="AB89" s="14">
        <v>0.11</v>
      </c>
      <c r="AC89" s="14">
        <v>0</v>
      </c>
      <c r="AD89" s="14">
        <v>0</v>
      </c>
      <c r="AE89" s="14">
        <v>0</v>
      </c>
      <c r="AF89" s="14">
        <v>17.010000000000002</v>
      </c>
      <c r="AG89" s="14">
        <v>2.66</v>
      </c>
      <c r="AH89" s="14">
        <v>9.81</v>
      </c>
      <c r="AI89" s="14">
        <v>2.12</v>
      </c>
      <c r="AJ89" s="14">
        <v>0.21</v>
      </c>
      <c r="AK89" s="14">
        <v>2.21</v>
      </c>
      <c r="AL89" s="14">
        <v>18.37</v>
      </c>
      <c r="AM89" s="14">
        <v>19.36</v>
      </c>
      <c r="AN89" s="14">
        <v>0</v>
      </c>
      <c r="AO89" s="14">
        <v>30</v>
      </c>
      <c r="AP89" s="14">
        <v>6</v>
      </c>
      <c r="AQ89" s="14" t="s">
        <v>104</v>
      </c>
      <c r="AR89" s="14">
        <v>0</v>
      </c>
      <c r="AS89" s="14">
        <v>0</v>
      </c>
      <c r="AT89" s="14">
        <v>0</v>
      </c>
      <c r="AU89" s="14">
        <v>0</v>
      </c>
      <c r="AV89" s="14">
        <v>0</v>
      </c>
      <c r="AW89" s="14">
        <v>0</v>
      </c>
      <c r="AX89" s="14">
        <v>0</v>
      </c>
      <c r="AY89" s="14" t="s">
        <v>107</v>
      </c>
      <c r="AZ89" s="14" t="s">
        <v>107</v>
      </c>
      <c r="BA89" s="14" t="s">
        <v>107</v>
      </c>
      <c r="BB89" s="14">
        <v>0</v>
      </c>
      <c r="BC89" s="14">
        <v>0</v>
      </c>
      <c r="BD89" s="14">
        <v>0</v>
      </c>
      <c r="BE89" s="14">
        <v>0</v>
      </c>
      <c r="BF89" s="14">
        <v>0</v>
      </c>
      <c r="BG89" s="14">
        <v>0</v>
      </c>
      <c r="BH89" s="14">
        <v>0</v>
      </c>
      <c r="BI89" s="14">
        <v>0</v>
      </c>
      <c r="BJ89" s="14">
        <v>0</v>
      </c>
      <c r="BK89" s="14">
        <v>0</v>
      </c>
      <c r="BL89" s="14">
        <v>0</v>
      </c>
      <c r="BM89" s="14">
        <v>0</v>
      </c>
      <c r="BN89" s="14">
        <v>0</v>
      </c>
      <c r="BO89" s="14">
        <v>0</v>
      </c>
      <c r="BP89" s="14">
        <v>0</v>
      </c>
      <c r="BQ89" s="14">
        <v>0</v>
      </c>
      <c r="BR89" s="14">
        <v>0</v>
      </c>
      <c r="BS89" s="14">
        <v>0</v>
      </c>
      <c r="BT89" s="14">
        <v>0</v>
      </c>
      <c r="BU89" s="14">
        <v>0</v>
      </c>
      <c r="BV89" s="14">
        <v>0</v>
      </c>
      <c r="BW89" s="14">
        <v>0</v>
      </c>
      <c r="BX89" s="14">
        <v>0</v>
      </c>
      <c r="BY89" s="14">
        <v>0</v>
      </c>
      <c r="BZ89" s="14">
        <v>0</v>
      </c>
      <c r="CA89" s="14">
        <v>0</v>
      </c>
      <c r="CB89" s="14">
        <v>0</v>
      </c>
      <c r="CC89" s="14">
        <v>0</v>
      </c>
      <c r="CD89" s="14">
        <v>0</v>
      </c>
      <c r="CE89" s="14">
        <v>0</v>
      </c>
      <c r="CF89" s="14">
        <v>0</v>
      </c>
      <c r="CG89" s="14">
        <v>24611</v>
      </c>
      <c r="CH89" s="14">
        <v>1</v>
      </c>
      <c r="CI89" s="14">
        <v>0</v>
      </c>
      <c r="CJ89" s="14">
        <v>0</v>
      </c>
      <c r="CK89" s="14">
        <v>0</v>
      </c>
      <c r="CL89" s="14">
        <v>0.14000000000000001</v>
      </c>
      <c r="CM89" s="14">
        <v>0.65</v>
      </c>
      <c r="CN89" s="14">
        <v>0</v>
      </c>
      <c r="CO89" s="14">
        <v>0.43</v>
      </c>
      <c r="CP89" s="14">
        <v>0</v>
      </c>
      <c r="CQ89" s="14">
        <v>0</v>
      </c>
      <c r="CR89" s="14" t="s">
        <v>108</v>
      </c>
      <c r="CS89" s="14">
        <v>220</v>
      </c>
      <c r="CT89" s="14" t="s">
        <v>109</v>
      </c>
      <c r="CU89" s="14">
        <v>201</v>
      </c>
      <c r="CV89" s="14" t="s">
        <v>109</v>
      </c>
      <c r="CW89" s="14">
        <v>231</v>
      </c>
      <c r="CX89" s="14" t="s">
        <v>109</v>
      </c>
    </row>
    <row r="90" spans="1:102" x14ac:dyDescent="0.25">
      <c r="A90" s="14">
        <v>466453</v>
      </c>
      <c r="B90" s="14">
        <v>75</v>
      </c>
      <c r="C90" s="14" t="s">
        <v>99</v>
      </c>
      <c r="D90" s="14" t="s">
        <v>100</v>
      </c>
      <c r="E90" s="14">
        <v>5302790001</v>
      </c>
      <c r="F90" s="14" t="s">
        <v>101</v>
      </c>
      <c r="G90" s="14" t="s">
        <v>102</v>
      </c>
      <c r="H90" s="14" t="s">
        <v>103</v>
      </c>
      <c r="I90" s="14">
        <v>70610000</v>
      </c>
      <c r="J90" s="14">
        <v>0</v>
      </c>
      <c r="K90" s="14">
        <v>1211223</v>
      </c>
      <c r="L90" s="14">
        <v>0</v>
      </c>
      <c r="M90" s="14">
        <v>201705</v>
      </c>
      <c r="N90" s="14">
        <v>20170410</v>
      </c>
      <c r="O90" s="14">
        <v>0</v>
      </c>
      <c r="P90" s="14">
        <v>20170510</v>
      </c>
      <c r="Q90" s="14">
        <v>0</v>
      </c>
      <c r="R90" s="14">
        <v>30</v>
      </c>
      <c r="S90" s="14">
        <v>20170519</v>
      </c>
      <c r="T90" s="14">
        <v>20170618</v>
      </c>
      <c r="U90" s="14">
        <v>13885</v>
      </c>
      <c r="V90" s="14">
        <v>2030.07</v>
      </c>
      <c r="W90" s="14">
        <v>25</v>
      </c>
      <c r="X90" s="14">
        <v>702.62</v>
      </c>
      <c r="Y90" s="14">
        <v>243.6</v>
      </c>
      <c r="Z90" s="14">
        <v>97.44</v>
      </c>
      <c r="AA90" s="14">
        <v>81.2</v>
      </c>
      <c r="AB90" s="14">
        <v>52.78</v>
      </c>
      <c r="AC90" s="14">
        <v>0</v>
      </c>
      <c r="AD90" s="14">
        <v>0</v>
      </c>
      <c r="AE90" s="14">
        <v>0</v>
      </c>
      <c r="AF90" s="14">
        <v>8120.32</v>
      </c>
      <c r="AG90" s="14">
        <v>2326.4499999999998</v>
      </c>
      <c r="AH90" s="14">
        <v>8199.48</v>
      </c>
      <c r="AI90" s="14">
        <v>1774.77</v>
      </c>
      <c r="AJ90" s="14">
        <v>176.39</v>
      </c>
      <c r="AK90" s="14">
        <v>1849.16</v>
      </c>
      <c r="AL90" s="14">
        <v>8347.92</v>
      </c>
      <c r="AM90" s="14">
        <v>8822.94</v>
      </c>
      <c r="AN90" s="14">
        <v>0</v>
      </c>
      <c r="AO90" s="14">
        <v>0</v>
      </c>
      <c r="AP90" s="14">
        <v>0</v>
      </c>
      <c r="AQ90" s="14" t="s">
        <v>104</v>
      </c>
      <c r="AR90" s="14">
        <v>0</v>
      </c>
      <c r="AS90" s="14">
        <v>0</v>
      </c>
      <c r="AT90" s="14">
        <v>0</v>
      </c>
      <c r="AU90" s="14">
        <v>0</v>
      </c>
      <c r="AV90" s="14">
        <v>0</v>
      </c>
      <c r="AW90" s="14">
        <v>0</v>
      </c>
      <c r="AX90" s="14">
        <v>0</v>
      </c>
      <c r="AY90" s="14">
        <v>0</v>
      </c>
      <c r="AZ90" s="14">
        <v>0</v>
      </c>
      <c r="BA90" s="14">
        <v>0</v>
      </c>
      <c r="BB90" s="14">
        <v>1503</v>
      </c>
      <c r="BC90" s="14">
        <v>12382</v>
      </c>
      <c r="BD90" s="14">
        <v>0</v>
      </c>
      <c r="BE90" s="14">
        <v>0</v>
      </c>
      <c r="BF90" s="14">
        <v>53</v>
      </c>
      <c r="BG90" s="14">
        <v>55</v>
      </c>
      <c r="BH90" s="14">
        <v>0</v>
      </c>
      <c r="BI90" s="14">
        <v>0</v>
      </c>
      <c r="BJ90" s="14">
        <v>0</v>
      </c>
      <c r="BK90" s="14">
        <v>0</v>
      </c>
      <c r="BL90" s="14">
        <v>0</v>
      </c>
      <c r="BM90" s="14">
        <v>0</v>
      </c>
      <c r="BN90" s="14">
        <v>0</v>
      </c>
      <c r="BO90" s="14">
        <v>0</v>
      </c>
      <c r="BP90" s="14">
        <v>0</v>
      </c>
      <c r="BQ90" s="14">
        <v>0</v>
      </c>
      <c r="BR90" s="14">
        <v>0</v>
      </c>
      <c r="BS90" s="14">
        <v>1453.17</v>
      </c>
      <c r="BT90" s="14">
        <v>4306.1400000000003</v>
      </c>
      <c r="BU90" s="14">
        <v>0</v>
      </c>
      <c r="BV90" s="14">
        <v>0</v>
      </c>
      <c r="BW90" s="14">
        <v>0</v>
      </c>
      <c r="BX90" s="14">
        <v>330.94</v>
      </c>
      <c r="BY90" s="14">
        <v>0</v>
      </c>
      <c r="BZ90" s="14">
        <v>0</v>
      </c>
      <c r="CA90" s="14">
        <v>0</v>
      </c>
      <c r="CB90" s="14">
        <v>0</v>
      </c>
      <c r="CC90" s="14">
        <v>0</v>
      </c>
      <c r="CD90" s="14">
        <v>55</v>
      </c>
      <c r="CE90" s="14">
        <v>0</v>
      </c>
      <c r="CF90" s="14">
        <v>0</v>
      </c>
      <c r="CG90" s="14">
        <v>6980</v>
      </c>
      <c r="CH90" s="14">
        <v>7.1999999999999995E-2</v>
      </c>
      <c r="CI90" s="14">
        <v>0.28799999999999998</v>
      </c>
      <c r="CJ90" s="14">
        <v>7.1999999999999995E-2</v>
      </c>
      <c r="CK90" s="14">
        <v>0</v>
      </c>
      <c r="CL90" s="14">
        <v>68.209999999999994</v>
      </c>
      <c r="CM90" s="14">
        <v>313.44</v>
      </c>
      <c r="CN90" s="14">
        <v>0</v>
      </c>
      <c r="CO90" s="14">
        <v>416.53</v>
      </c>
      <c r="CP90" s="14">
        <v>0</v>
      </c>
      <c r="CQ90" s="14">
        <v>0</v>
      </c>
      <c r="CR90" s="14">
        <v>330.94</v>
      </c>
      <c r="CS90" s="14">
        <v>0</v>
      </c>
      <c r="CT90" s="14">
        <v>0</v>
      </c>
      <c r="CU90" s="14">
        <v>0</v>
      </c>
      <c r="CV90" s="14">
        <v>0</v>
      </c>
      <c r="CW90" s="14">
        <v>0</v>
      </c>
      <c r="CX90" s="14">
        <v>0</v>
      </c>
    </row>
    <row r="91" spans="1:102" x14ac:dyDescent="0.25">
      <c r="A91" s="14">
        <v>471550</v>
      </c>
      <c r="B91" s="14">
        <v>21</v>
      </c>
      <c r="C91" s="14" t="s">
        <v>105</v>
      </c>
      <c r="D91" s="14" t="s">
        <v>100</v>
      </c>
      <c r="E91" s="14">
        <v>5302790001</v>
      </c>
      <c r="F91" s="14" t="s">
        <v>106</v>
      </c>
      <c r="G91" s="14" t="s">
        <v>102</v>
      </c>
      <c r="H91" s="14" t="s">
        <v>103</v>
      </c>
      <c r="I91" s="14">
        <v>70362070</v>
      </c>
      <c r="J91" s="14">
        <v>0</v>
      </c>
      <c r="K91" s="14">
        <v>76645</v>
      </c>
      <c r="L91" s="14">
        <v>1</v>
      </c>
      <c r="M91" s="14">
        <v>201705</v>
      </c>
      <c r="N91" s="14">
        <v>20170404</v>
      </c>
      <c r="O91" s="14">
        <v>670</v>
      </c>
      <c r="P91" s="14">
        <v>20170504</v>
      </c>
      <c r="Q91" s="14">
        <v>1275</v>
      </c>
      <c r="R91" s="14">
        <v>30</v>
      </c>
      <c r="S91" s="14">
        <v>20170601</v>
      </c>
      <c r="T91" s="14">
        <v>20170618</v>
      </c>
      <c r="U91" s="14">
        <v>298.74</v>
      </c>
      <c r="V91" s="14">
        <v>99.57</v>
      </c>
      <c r="W91" s="14">
        <v>25</v>
      </c>
      <c r="X91" s="14">
        <v>48.22</v>
      </c>
      <c r="Y91" s="14">
        <v>11.94</v>
      </c>
      <c r="Z91" s="14">
        <v>4.7699999999999996</v>
      </c>
      <c r="AA91" s="14">
        <v>3.98</v>
      </c>
      <c r="AB91" s="14">
        <v>2.58</v>
      </c>
      <c r="AC91" s="14">
        <v>0</v>
      </c>
      <c r="AD91" s="14">
        <v>0</v>
      </c>
      <c r="AE91" s="14">
        <v>0</v>
      </c>
      <c r="AF91" s="14">
        <v>398.31</v>
      </c>
      <c r="AG91" s="14">
        <v>114.09</v>
      </c>
      <c r="AH91" s="14">
        <v>194.23</v>
      </c>
      <c r="AI91" s="14">
        <v>42.03</v>
      </c>
      <c r="AJ91" s="14">
        <v>4.17</v>
      </c>
      <c r="AK91" s="14">
        <v>43.79</v>
      </c>
      <c r="AL91" s="14">
        <v>423.26</v>
      </c>
      <c r="AM91" s="14">
        <v>446.53</v>
      </c>
      <c r="AN91" s="14">
        <v>605</v>
      </c>
      <c r="AO91" s="14">
        <v>605</v>
      </c>
      <c r="AP91" s="14">
        <v>555</v>
      </c>
      <c r="AQ91" s="14" t="s">
        <v>104</v>
      </c>
      <c r="AR91" s="14">
        <v>0</v>
      </c>
      <c r="AS91" s="14">
        <v>0</v>
      </c>
      <c r="AT91" s="14">
        <v>0</v>
      </c>
      <c r="AU91" s="14">
        <v>0</v>
      </c>
      <c r="AV91" s="14">
        <v>0</v>
      </c>
      <c r="AW91" s="14">
        <v>0</v>
      </c>
      <c r="AX91" s="14">
        <v>0</v>
      </c>
      <c r="AY91" s="14" t="s">
        <v>107</v>
      </c>
      <c r="AZ91" s="14" t="s">
        <v>107</v>
      </c>
      <c r="BA91" s="14" t="s">
        <v>107</v>
      </c>
      <c r="BB91" s="14">
        <v>0</v>
      </c>
      <c r="BC91" s="14">
        <v>0</v>
      </c>
      <c r="BD91" s="14">
        <v>0</v>
      </c>
      <c r="BE91" s="14">
        <v>0</v>
      </c>
      <c r="BF91" s="14">
        <v>0</v>
      </c>
      <c r="BG91" s="14">
        <v>0</v>
      </c>
      <c r="BH91" s="14">
        <v>0</v>
      </c>
      <c r="BI91" s="14">
        <v>0</v>
      </c>
      <c r="BJ91" s="14">
        <v>0</v>
      </c>
      <c r="BK91" s="14">
        <v>0</v>
      </c>
      <c r="BL91" s="14">
        <v>0</v>
      </c>
      <c r="BM91" s="14">
        <v>0</v>
      </c>
      <c r="BN91" s="14">
        <v>0</v>
      </c>
      <c r="BO91" s="14">
        <v>0</v>
      </c>
      <c r="BP91" s="14">
        <v>0</v>
      </c>
      <c r="BQ91" s="14">
        <v>0</v>
      </c>
      <c r="BR91" s="14">
        <v>0</v>
      </c>
      <c r="BS91" s="14">
        <v>0</v>
      </c>
      <c r="BT91" s="14">
        <v>0</v>
      </c>
      <c r="BU91" s="14">
        <v>0</v>
      </c>
      <c r="BV91" s="14">
        <v>0</v>
      </c>
      <c r="BW91" s="14">
        <v>0</v>
      </c>
      <c r="BX91" s="14">
        <v>0</v>
      </c>
      <c r="BY91" s="14">
        <v>0</v>
      </c>
      <c r="BZ91" s="14">
        <v>0</v>
      </c>
      <c r="CA91" s="14">
        <v>0</v>
      </c>
      <c r="CB91" s="14">
        <v>0</v>
      </c>
      <c r="CC91" s="14">
        <v>0</v>
      </c>
      <c r="CD91" s="14">
        <v>0</v>
      </c>
      <c r="CE91" s="14">
        <v>0</v>
      </c>
      <c r="CF91" s="14">
        <v>0</v>
      </c>
      <c r="CG91" s="14">
        <v>9670</v>
      </c>
      <c r="CH91" s="14">
        <v>1</v>
      </c>
      <c r="CI91" s="14">
        <v>0</v>
      </c>
      <c r="CJ91" s="14">
        <v>0</v>
      </c>
      <c r="CK91" s="14">
        <v>0</v>
      </c>
      <c r="CL91" s="14">
        <v>3.34</v>
      </c>
      <c r="CM91" s="14">
        <v>15.37</v>
      </c>
      <c r="CN91" s="14">
        <v>0</v>
      </c>
      <c r="CO91" s="14">
        <v>18.14</v>
      </c>
      <c r="CP91" s="14">
        <v>0</v>
      </c>
      <c r="CQ91" s="14">
        <v>0</v>
      </c>
      <c r="CR91" s="14" t="s">
        <v>108</v>
      </c>
      <c r="CS91" s="14">
        <v>220</v>
      </c>
      <c r="CT91" s="14" t="s">
        <v>109</v>
      </c>
      <c r="CU91" s="14">
        <v>201</v>
      </c>
      <c r="CV91" s="14" t="s">
        <v>109</v>
      </c>
      <c r="CW91" s="14">
        <v>231</v>
      </c>
      <c r="CX91" s="14" t="s">
        <v>109</v>
      </c>
    </row>
    <row r="92" spans="1:102" x14ac:dyDescent="0.25">
      <c r="A92" s="14">
        <v>471551</v>
      </c>
      <c r="B92" s="14">
        <v>23</v>
      </c>
      <c r="C92" s="14" t="s">
        <v>110</v>
      </c>
      <c r="D92" s="14" t="s">
        <v>100</v>
      </c>
      <c r="E92" s="14">
        <v>5302790001</v>
      </c>
      <c r="F92" s="14" t="s">
        <v>111</v>
      </c>
      <c r="G92" s="14" t="s">
        <v>102</v>
      </c>
      <c r="H92" s="14" t="s">
        <v>103</v>
      </c>
      <c r="I92" s="14">
        <v>70362070</v>
      </c>
      <c r="J92" s="14">
        <v>0</v>
      </c>
      <c r="K92" s="14">
        <v>1229984</v>
      </c>
      <c r="L92" s="14">
        <v>40</v>
      </c>
      <c r="M92" s="14">
        <v>201705</v>
      </c>
      <c r="N92" s="14">
        <v>20170404</v>
      </c>
      <c r="O92" s="14">
        <v>16746</v>
      </c>
      <c r="P92" s="14">
        <v>20170504</v>
      </c>
      <c r="Q92" s="14">
        <v>16919</v>
      </c>
      <c r="R92" s="14">
        <v>30</v>
      </c>
      <c r="S92" s="14">
        <v>20170601</v>
      </c>
      <c r="T92" s="14">
        <v>20170618</v>
      </c>
      <c r="U92" s="14">
        <v>3416.98</v>
      </c>
      <c r="V92" s="14">
        <v>1138.99</v>
      </c>
      <c r="W92" s="14">
        <v>25</v>
      </c>
      <c r="X92" s="14">
        <v>693.17</v>
      </c>
      <c r="Y92" s="14">
        <v>136.66999999999999</v>
      </c>
      <c r="Z92" s="14">
        <v>54.67</v>
      </c>
      <c r="AA92" s="14">
        <v>45.55</v>
      </c>
      <c r="AB92" s="14">
        <v>29.61</v>
      </c>
      <c r="AC92" s="14">
        <v>0</v>
      </c>
      <c r="AD92" s="14">
        <v>0</v>
      </c>
      <c r="AE92" s="14">
        <v>0</v>
      </c>
      <c r="AF92" s="14">
        <v>4555.97</v>
      </c>
      <c r="AG92" s="14">
        <v>1305.27</v>
      </c>
      <c r="AH92" s="14">
        <v>2221.2199999999998</v>
      </c>
      <c r="AI92" s="14">
        <v>480.77</v>
      </c>
      <c r="AJ92" s="14">
        <v>47.78</v>
      </c>
      <c r="AK92" s="14">
        <v>500.93</v>
      </c>
      <c r="AL92" s="14">
        <v>4982.6400000000003</v>
      </c>
      <c r="AM92" s="14">
        <v>5249.14</v>
      </c>
      <c r="AN92" s="14">
        <v>6920</v>
      </c>
      <c r="AO92" s="14">
        <v>6920</v>
      </c>
      <c r="AP92" s="14">
        <v>7040</v>
      </c>
      <c r="AQ92" s="14" t="s">
        <v>104</v>
      </c>
      <c r="AR92" s="14">
        <v>0</v>
      </c>
      <c r="AS92" s="14">
        <v>0</v>
      </c>
      <c r="AT92" s="14">
        <v>0</v>
      </c>
      <c r="AU92" s="14">
        <v>0</v>
      </c>
      <c r="AV92" s="14">
        <v>0</v>
      </c>
      <c r="AW92" s="14">
        <v>0</v>
      </c>
      <c r="AX92" s="14">
        <v>0</v>
      </c>
      <c r="AY92" s="14" t="s">
        <v>107</v>
      </c>
      <c r="AZ92" s="14" t="s">
        <v>107</v>
      </c>
      <c r="BA92" s="14" t="s">
        <v>107</v>
      </c>
      <c r="BB92" s="14">
        <v>0</v>
      </c>
      <c r="BC92" s="14">
        <v>0</v>
      </c>
      <c r="BD92" s="14">
        <v>0</v>
      </c>
      <c r="BE92" s="14">
        <v>0</v>
      </c>
      <c r="BF92" s="14">
        <v>0</v>
      </c>
      <c r="BG92" s="14">
        <v>0</v>
      </c>
      <c r="BH92" s="14">
        <v>0</v>
      </c>
      <c r="BI92" s="14">
        <v>0</v>
      </c>
      <c r="BJ92" s="14">
        <v>0</v>
      </c>
      <c r="BK92" s="14">
        <v>0</v>
      </c>
      <c r="BL92" s="14">
        <v>0</v>
      </c>
      <c r="BM92" s="14">
        <v>0</v>
      </c>
      <c r="BN92" s="14">
        <v>0</v>
      </c>
      <c r="BO92" s="14">
        <v>0</v>
      </c>
      <c r="BP92" s="14">
        <v>0</v>
      </c>
      <c r="BQ92" s="14">
        <v>0</v>
      </c>
      <c r="BR92" s="14">
        <v>0</v>
      </c>
      <c r="BS92" s="14">
        <v>0</v>
      </c>
      <c r="BT92" s="14">
        <v>0</v>
      </c>
      <c r="BU92" s="14">
        <v>0</v>
      </c>
      <c r="BV92" s="14">
        <v>0</v>
      </c>
      <c r="BW92" s="14">
        <v>0</v>
      </c>
      <c r="BX92" s="14">
        <v>0</v>
      </c>
      <c r="BY92" s="14">
        <v>0</v>
      </c>
      <c r="BZ92" s="14">
        <v>0</v>
      </c>
      <c r="CA92" s="14">
        <v>0</v>
      </c>
      <c r="CB92" s="14">
        <v>0</v>
      </c>
      <c r="CC92" s="14">
        <v>0</v>
      </c>
      <c r="CD92" s="14">
        <v>0</v>
      </c>
      <c r="CE92" s="14">
        <v>0</v>
      </c>
      <c r="CF92" s="14">
        <v>0</v>
      </c>
      <c r="CG92" s="14">
        <v>9671</v>
      </c>
      <c r="CH92" s="14">
        <v>40</v>
      </c>
      <c r="CI92" s="14">
        <v>0</v>
      </c>
      <c r="CJ92" s="14">
        <v>40</v>
      </c>
      <c r="CK92" s="14">
        <v>0</v>
      </c>
      <c r="CL92" s="14">
        <v>38.270000000000003</v>
      </c>
      <c r="CM92" s="14">
        <v>175.86</v>
      </c>
      <c r="CN92" s="14">
        <v>0</v>
      </c>
      <c r="CO92" s="14">
        <v>207.59</v>
      </c>
      <c r="CP92" s="14">
        <v>0</v>
      </c>
      <c r="CQ92" s="14">
        <v>0</v>
      </c>
      <c r="CR92" s="14" t="s">
        <v>108</v>
      </c>
      <c r="CS92" s="14">
        <v>220</v>
      </c>
      <c r="CT92" s="14">
        <v>380</v>
      </c>
      <c r="CU92" s="14">
        <v>201</v>
      </c>
      <c r="CV92" s="14">
        <v>348</v>
      </c>
      <c r="CW92" s="14">
        <v>231</v>
      </c>
      <c r="CX92" s="14">
        <v>399</v>
      </c>
    </row>
    <row r="93" spans="1:102" x14ac:dyDescent="0.25">
      <c r="A93" s="14">
        <v>471552</v>
      </c>
      <c r="B93" s="14">
        <v>21</v>
      </c>
      <c r="C93" s="14" t="s">
        <v>105</v>
      </c>
      <c r="D93" s="14" t="s">
        <v>100</v>
      </c>
      <c r="E93" s="14">
        <v>5302790001</v>
      </c>
      <c r="F93" s="14" t="s">
        <v>112</v>
      </c>
      <c r="G93" s="14" t="s">
        <v>102</v>
      </c>
      <c r="H93" s="14" t="s">
        <v>103</v>
      </c>
      <c r="I93" s="14">
        <v>70362030</v>
      </c>
      <c r="J93" s="14">
        <v>0</v>
      </c>
      <c r="K93" s="14">
        <v>525960</v>
      </c>
      <c r="L93" s="14">
        <v>1</v>
      </c>
      <c r="M93" s="14">
        <v>201705</v>
      </c>
      <c r="N93" s="14">
        <v>20170404</v>
      </c>
      <c r="O93" s="14">
        <v>4756</v>
      </c>
      <c r="P93" s="14">
        <v>20170504</v>
      </c>
      <c r="Q93" s="14">
        <v>5307</v>
      </c>
      <c r="R93" s="14">
        <v>30</v>
      </c>
      <c r="S93" s="14">
        <v>20170601</v>
      </c>
      <c r="T93" s="14">
        <v>20170618</v>
      </c>
      <c r="U93" s="14">
        <v>272.07</v>
      </c>
      <c r="V93" s="14">
        <v>90.69</v>
      </c>
      <c r="W93" s="14">
        <v>25</v>
      </c>
      <c r="X93" s="14">
        <v>40.19</v>
      </c>
      <c r="Y93" s="14">
        <v>10.88</v>
      </c>
      <c r="Z93" s="14">
        <v>4.3499999999999996</v>
      </c>
      <c r="AA93" s="14">
        <v>3.62</v>
      </c>
      <c r="AB93" s="14">
        <v>2.35</v>
      </c>
      <c r="AC93" s="14">
        <v>0</v>
      </c>
      <c r="AD93" s="14">
        <v>0</v>
      </c>
      <c r="AE93" s="14">
        <v>0</v>
      </c>
      <c r="AF93" s="14">
        <v>362.76</v>
      </c>
      <c r="AG93" s="14">
        <v>103.92</v>
      </c>
      <c r="AH93" s="14">
        <v>176.88</v>
      </c>
      <c r="AI93" s="14">
        <v>38.28</v>
      </c>
      <c r="AJ93" s="14">
        <v>3.8</v>
      </c>
      <c r="AK93" s="14">
        <v>39.880000000000003</v>
      </c>
      <c r="AL93" s="14">
        <v>381.75</v>
      </c>
      <c r="AM93" s="14">
        <v>402.95</v>
      </c>
      <c r="AN93" s="14">
        <v>551</v>
      </c>
      <c r="AO93" s="14">
        <v>551</v>
      </c>
      <c r="AP93" s="14">
        <v>496</v>
      </c>
      <c r="AQ93" s="14" t="s">
        <v>104</v>
      </c>
      <c r="AR93" s="14">
        <v>0</v>
      </c>
      <c r="AS93" s="14">
        <v>0</v>
      </c>
      <c r="AT93" s="14">
        <v>0</v>
      </c>
      <c r="AU93" s="14">
        <v>0</v>
      </c>
      <c r="AV93" s="14">
        <v>0</v>
      </c>
      <c r="AW93" s="14">
        <v>0</v>
      </c>
      <c r="AX93" s="14">
        <v>0</v>
      </c>
      <c r="AY93" s="14" t="s">
        <v>107</v>
      </c>
      <c r="AZ93" s="14" t="s">
        <v>107</v>
      </c>
      <c r="BA93" s="14" t="s">
        <v>107</v>
      </c>
      <c r="BB93" s="14">
        <v>0</v>
      </c>
      <c r="BC93" s="14">
        <v>0</v>
      </c>
      <c r="BD93" s="14">
        <v>0</v>
      </c>
      <c r="BE93" s="14">
        <v>0</v>
      </c>
      <c r="BF93" s="14">
        <v>0</v>
      </c>
      <c r="BG93" s="14">
        <v>0</v>
      </c>
      <c r="BH93" s="14">
        <v>0</v>
      </c>
      <c r="BI93" s="14">
        <v>0</v>
      </c>
      <c r="BJ93" s="14">
        <v>0</v>
      </c>
      <c r="BK93" s="14">
        <v>0</v>
      </c>
      <c r="BL93" s="14">
        <v>0</v>
      </c>
      <c r="BM93" s="14">
        <v>0</v>
      </c>
      <c r="BN93" s="14">
        <v>0</v>
      </c>
      <c r="BO93" s="14">
        <v>0</v>
      </c>
      <c r="BP93" s="14">
        <v>0</v>
      </c>
      <c r="BQ93" s="14">
        <v>0</v>
      </c>
      <c r="BR93" s="14">
        <v>0</v>
      </c>
      <c r="BS93" s="14">
        <v>0</v>
      </c>
      <c r="BT93" s="14">
        <v>0</v>
      </c>
      <c r="BU93" s="14">
        <v>0</v>
      </c>
      <c r="BV93" s="14">
        <v>0</v>
      </c>
      <c r="BW93" s="14">
        <v>0</v>
      </c>
      <c r="BX93" s="14">
        <v>0</v>
      </c>
      <c r="BY93" s="14">
        <v>0</v>
      </c>
      <c r="BZ93" s="14">
        <v>0</v>
      </c>
      <c r="CA93" s="14">
        <v>0</v>
      </c>
      <c r="CB93" s="14">
        <v>0</v>
      </c>
      <c r="CC93" s="14">
        <v>0</v>
      </c>
      <c r="CD93" s="14">
        <v>0</v>
      </c>
      <c r="CE93" s="14">
        <v>0</v>
      </c>
      <c r="CF93" s="14">
        <v>0</v>
      </c>
      <c r="CG93" s="14">
        <v>9695</v>
      </c>
      <c r="CH93" s="14">
        <v>1</v>
      </c>
      <c r="CI93" s="14">
        <v>0</v>
      </c>
      <c r="CJ93" s="14">
        <v>0</v>
      </c>
      <c r="CK93" s="14">
        <v>0</v>
      </c>
      <c r="CL93" s="14">
        <v>3.04</v>
      </c>
      <c r="CM93" s="14">
        <v>14</v>
      </c>
      <c r="CN93" s="14">
        <v>0</v>
      </c>
      <c r="CO93" s="14">
        <v>16.52</v>
      </c>
      <c r="CP93" s="14">
        <v>0</v>
      </c>
      <c r="CQ93" s="14">
        <v>0</v>
      </c>
      <c r="CR93" s="14" t="s">
        <v>108</v>
      </c>
      <c r="CS93" s="14">
        <v>220</v>
      </c>
      <c r="CT93" s="14" t="s">
        <v>109</v>
      </c>
      <c r="CU93" s="14">
        <v>201</v>
      </c>
      <c r="CV93" s="14" t="s">
        <v>109</v>
      </c>
      <c r="CW93" s="14">
        <v>231</v>
      </c>
      <c r="CX93" s="14" t="s">
        <v>109</v>
      </c>
    </row>
    <row r="94" spans="1:102" x14ac:dyDescent="0.25">
      <c r="A94" s="14">
        <v>471553</v>
      </c>
      <c r="B94" s="14">
        <v>23</v>
      </c>
      <c r="C94" s="14" t="s">
        <v>110</v>
      </c>
      <c r="D94" s="14" t="s">
        <v>100</v>
      </c>
      <c r="E94" s="14">
        <v>5302790001</v>
      </c>
      <c r="F94" s="14" t="s">
        <v>113</v>
      </c>
      <c r="G94" s="14" t="s">
        <v>102</v>
      </c>
      <c r="H94" s="14" t="s">
        <v>103</v>
      </c>
      <c r="I94" s="14">
        <v>70362030</v>
      </c>
      <c r="J94" s="14">
        <v>0</v>
      </c>
      <c r="K94" s="14">
        <v>1230287</v>
      </c>
      <c r="L94" s="14">
        <v>40</v>
      </c>
      <c r="M94" s="14">
        <v>201705</v>
      </c>
      <c r="N94" s="14">
        <v>20170404</v>
      </c>
      <c r="O94" s="14">
        <v>16286</v>
      </c>
      <c r="P94" s="14">
        <v>20170504</v>
      </c>
      <c r="Q94" s="14">
        <v>16491</v>
      </c>
      <c r="R94" s="14">
        <v>30</v>
      </c>
      <c r="S94" s="14">
        <v>20170601</v>
      </c>
      <c r="T94" s="14">
        <v>20170618</v>
      </c>
      <c r="U94" s="14">
        <v>4049.03</v>
      </c>
      <c r="V94" s="14">
        <v>1349.67</v>
      </c>
      <c r="W94" s="14">
        <v>25</v>
      </c>
      <c r="X94" s="14">
        <v>693.17</v>
      </c>
      <c r="Y94" s="14">
        <v>161.96</v>
      </c>
      <c r="Z94" s="14">
        <v>64.78</v>
      </c>
      <c r="AA94" s="14">
        <v>53.98</v>
      </c>
      <c r="AB94" s="14">
        <v>35.090000000000003</v>
      </c>
      <c r="AC94" s="14">
        <v>0</v>
      </c>
      <c r="AD94" s="14">
        <v>0</v>
      </c>
      <c r="AE94" s="14">
        <v>0</v>
      </c>
      <c r="AF94" s="14">
        <v>5398.7</v>
      </c>
      <c r="AG94" s="14">
        <v>1546.72</v>
      </c>
      <c r="AH94" s="14">
        <v>2632.07</v>
      </c>
      <c r="AI94" s="14">
        <v>569.70000000000005</v>
      </c>
      <c r="AJ94" s="14">
        <v>56.62</v>
      </c>
      <c r="AK94" s="14">
        <v>593.59</v>
      </c>
      <c r="AL94" s="14">
        <v>5776.06</v>
      </c>
      <c r="AM94" s="14">
        <v>6091.87</v>
      </c>
      <c r="AN94" s="14">
        <v>8200</v>
      </c>
      <c r="AO94" s="14">
        <v>8200</v>
      </c>
      <c r="AP94" s="14">
        <v>8050</v>
      </c>
      <c r="AQ94" s="14" t="s">
        <v>104</v>
      </c>
      <c r="AR94" s="14">
        <v>0</v>
      </c>
      <c r="AS94" s="14">
        <v>0</v>
      </c>
      <c r="AT94" s="14">
        <v>0</v>
      </c>
      <c r="AU94" s="14">
        <v>0</v>
      </c>
      <c r="AV94" s="14">
        <v>0</v>
      </c>
      <c r="AW94" s="14">
        <v>0</v>
      </c>
      <c r="AX94" s="14">
        <v>0</v>
      </c>
      <c r="AY94" s="14" t="s">
        <v>107</v>
      </c>
      <c r="AZ94" s="14" t="s">
        <v>107</v>
      </c>
      <c r="BA94" s="14" t="s">
        <v>107</v>
      </c>
      <c r="BB94" s="14">
        <v>0</v>
      </c>
      <c r="BC94" s="14">
        <v>0</v>
      </c>
      <c r="BD94" s="14">
        <v>0</v>
      </c>
      <c r="BE94" s="14">
        <v>0</v>
      </c>
      <c r="BF94" s="14">
        <v>0</v>
      </c>
      <c r="BG94" s="14">
        <v>0</v>
      </c>
      <c r="BH94" s="14">
        <v>0</v>
      </c>
      <c r="BI94" s="14">
        <v>0</v>
      </c>
      <c r="BJ94" s="14">
        <v>0</v>
      </c>
      <c r="BK94" s="14">
        <v>0</v>
      </c>
      <c r="BL94" s="14">
        <v>0</v>
      </c>
      <c r="BM94" s="14">
        <v>0</v>
      </c>
      <c r="BN94" s="14">
        <v>0</v>
      </c>
      <c r="BO94" s="14">
        <v>0</v>
      </c>
      <c r="BP94" s="14">
        <v>0</v>
      </c>
      <c r="BQ94" s="14">
        <v>0</v>
      </c>
      <c r="BR94" s="14">
        <v>0</v>
      </c>
      <c r="BS94" s="14">
        <v>0</v>
      </c>
      <c r="BT94" s="14">
        <v>0</v>
      </c>
      <c r="BU94" s="14">
        <v>0</v>
      </c>
      <c r="BV94" s="14">
        <v>0</v>
      </c>
      <c r="BW94" s="14">
        <v>0</v>
      </c>
      <c r="BX94" s="14">
        <v>0</v>
      </c>
      <c r="BY94" s="14">
        <v>0</v>
      </c>
      <c r="BZ94" s="14">
        <v>0</v>
      </c>
      <c r="CA94" s="14">
        <v>0</v>
      </c>
      <c r="CB94" s="14">
        <v>0</v>
      </c>
      <c r="CC94" s="14">
        <v>0</v>
      </c>
      <c r="CD94" s="14">
        <v>0</v>
      </c>
      <c r="CE94" s="14">
        <v>0</v>
      </c>
      <c r="CF94" s="14">
        <v>0</v>
      </c>
      <c r="CG94" s="14">
        <v>9697</v>
      </c>
      <c r="CH94" s="14">
        <v>40</v>
      </c>
      <c r="CI94" s="14">
        <v>0</v>
      </c>
      <c r="CJ94" s="14">
        <v>40</v>
      </c>
      <c r="CK94" s="14">
        <v>0</v>
      </c>
      <c r="CL94" s="14">
        <v>45.34</v>
      </c>
      <c r="CM94" s="14">
        <v>208.38</v>
      </c>
      <c r="CN94" s="14">
        <v>0</v>
      </c>
      <c r="CO94" s="14">
        <v>245.99</v>
      </c>
      <c r="CP94" s="14">
        <v>0</v>
      </c>
      <c r="CQ94" s="14">
        <v>0</v>
      </c>
      <c r="CR94" s="14" t="s">
        <v>108</v>
      </c>
      <c r="CS94" s="14">
        <v>220</v>
      </c>
      <c r="CT94" s="14">
        <v>380</v>
      </c>
      <c r="CU94" s="14">
        <v>201</v>
      </c>
      <c r="CV94" s="14">
        <v>348</v>
      </c>
      <c r="CW94" s="14">
        <v>231</v>
      </c>
      <c r="CX94" s="14">
        <v>399</v>
      </c>
    </row>
    <row r="95" spans="1:102" x14ac:dyDescent="0.25">
      <c r="A95" s="14">
        <v>471554</v>
      </c>
      <c r="B95" s="14">
        <v>21</v>
      </c>
      <c r="C95" s="14" t="s">
        <v>105</v>
      </c>
      <c r="D95" s="14" t="s">
        <v>100</v>
      </c>
      <c r="E95" s="14">
        <v>5302790001</v>
      </c>
      <c r="F95" s="14" t="s">
        <v>114</v>
      </c>
      <c r="G95" s="14" t="s">
        <v>102</v>
      </c>
      <c r="H95" s="14" t="s">
        <v>103</v>
      </c>
      <c r="I95" s="14">
        <v>70362040</v>
      </c>
      <c r="J95" s="14">
        <v>0</v>
      </c>
      <c r="K95" s="14">
        <v>77130</v>
      </c>
      <c r="L95" s="14">
        <v>1</v>
      </c>
      <c r="M95" s="14">
        <v>201705</v>
      </c>
      <c r="N95" s="14">
        <v>20170404</v>
      </c>
      <c r="O95" s="14">
        <v>6547</v>
      </c>
      <c r="P95" s="14">
        <v>20170504</v>
      </c>
      <c r="Q95" s="14">
        <v>7344</v>
      </c>
      <c r="R95" s="14">
        <v>30</v>
      </c>
      <c r="S95" s="14">
        <v>20170601</v>
      </c>
      <c r="T95" s="14">
        <v>20170618</v>
      </c>
      <c r="U95" s="14">
        <v>393.54</v>
      </c>
      <c r="V95" s="14">
        <v>131.18</v>
      </c>
      <c r="W95" s="14">
        <v>25</v>
      </c>
      <c r="X95" s="14">
        <v>57.23</v>
      </c>
      <c r="Y95" s="14">
        <v>15.74</v>
      </c>
      <c r="Z95" s="14">
        <v>6.29</v>
      </c>
      <c r="AA95" s="14">
        <v>5.24</v>
      </c>
      <c r="AB95" s="14">
        <v>3.41</v>
      </c>
      <c r="AC95" s="14">
        <v>0</v>
      </c>
      <c r="AD95" s="14">
        <v>0</v>
      </c>
      <c r="AE95" s="14">
        <v>0</v>
      </c>
      <c r="AF95" s="14">
        <v>524.72</v>
      </c>
      <c r="AG95" s="14">
        <v>150.33000000000001</v>
      </c>
      <c r="AH95" s="14">
        <v>255.83</v>
      </c>
      <c r="AI95" s="14">
        <v>55.37</v>
      </c>
      <c r="AJ95" s="14">
        <v>5.5</v>
      </c>
      <c r="AK95" s="14">
        <v>57.69</v>
      </c>
      <c r="AL95" s="14">
        <v>551.27</v>
      </c>
      <c r="AM95" s="14">
        <v>581.95000000000005</v>
      </c>
      <c r="AN95" s="14">
        <v>797</v>
      </c>
      <c r="AO95" s="14">
        <v>797</v>
      </c>
      <c r="AP95" s="14">
        <v>705</v>
      </c>
      <c r="AQ95" s="14" t="s">
        <v>104</v>
      </c>
      <c r="AR95" s="14">
        <v>0</v>
      </c>
      <c r="AS95" s="14">
        <v>0</v>
      </c>
      <c r="AT95" s="14">
        <v>0</v>
      </c>
      <c r="AU95" s="14">
        <v>0</v>
      </c>
      <c r="AV95" s="14">
        <v>0</v>
      </c>
      <c r="AW95" s="14">
        <v>0</v>
      </c>
      <c r="AX95" s="14">
        <v>0</v>
      </c>
      <c r="AY95" s="14" t="s">
        <v>107</v>
      </c>
      <c r="AZ95" s="14" t="s">
        <v>107</v>
      </c>
      <c r="BA95" s="14" t="s">
        <v>107</v>
      </c>
      <c r="BB95" s="14">
        <v>0</v>
      </c>
      <c r="BC95" s="14">
        <v>0</v>
      </c>
      <c r="BD95" s="14">
        <v>0</v>
      </c>
      <c r="BE95" s="14">
        <v>0</v>
      </c>
      <c r="BF95" s="14">
        <v>0</v>
      </c>
      <c r="BG95" s="14">
        <v>0</v>
      </c>
      <c r="BH95" s="14">
        <v>0</v>
      </c>
      <c r="BI95" s="14">
        <v>0</v>
      </c>
      <c r="BJ95" s="14">
        <v>0</v>
      </c>
      <c r="BK95" s="14">
        <v>0</v>
      </c>
      <c r="BL95" s="14">
        <v>0</v>
      </c>
      <c r="BM95" s="14">
        <v>0</v>
      </c>
      <c r="BN95" s="14">
        <v>0</v>
      </c>
      <c r="BO95" s="14">
        <v>0</v>
      </c>
      <c r="BP95" s="14">
        <v>0</v>
      </c>
      <c r="BQ95" s="14">
        <v>0</v>
      </c>
      <c r="BR95" s="14">
        <v>0</v>
      </c>
      <c r="BS95" s="14">
        <v>0</v>
      </c>
      <c r="BT95" s="14">
        <v>0</v>
      </c>
      <c r="BU95" s="14">
        <v>0</v>
      </c>
      <c r="BV95" s="14">
        <v>0</v>
      </c>
      <c r="BW95" s="14">
        <v>0</v>
      </c>
      <c r="BX95" s="14">
        <v>0</v>
      </c>
      <c r="BY95" s="14">
        <v>0</v>
      </c>
      <c r="BZ95" s="14">
        <v>0</v>
      </c>
      <c r="CA95" s="14">
        <v>0</v>
      </c>
      <c r="CB95" s="14">
        <v>0</v>
      </c>
      <c r="CC95" s="14">
        <v>0</v>
      </c>
      <c r="CD95" s="14">
        <v>0</v>
      </c>
      <c r="CE95" s="14">
        <v>0</v>
      </c>
      <c r="CF95" s="14">
        <v>0</v>
      </c>
      <c r="CG95" s="14">
        <v>9726</v>
      </c>
      <c r="CH95" s="14">
        <v>1</v>
      </c>
      <c r="CI95" s="14">
        <v>0</v>
      </c>
      <c r="CJ95" s="14">
        <v>0</v>
      </c>
      <c r="CK95" s="14">
        <v>0</v>
      </c>
      <c r="CL95" s="14">
        <v>4.4000000000000004</v>
      </c>
      <c r="CM95" s="14">
        <v>20.25</v>
      </c>
      <c r="CN95" s="14">
        <v>0</v>
      </c>
      <c r="CO95" s="14">
        <v>23.9</v>
      </c>
      <c r="CP95" s="14">
        <v>0</v>
      </c>
      <c r="CQ95" s="14">
        <v>0</v>
      </c>
      <c r="CR95" s="14" t="s">
        <v>108</v>
      </c>
      <c r="CS95" s="14">
        <v>220</v>
      </c>
      <c r="CT95" s="14" t="s">
        <v>109</v>
      </c>
      <c r="CU95" s="14">
        <v>201</v>
      </c>
      <c r="CV95" s="14" t="s">
        <v>109</v>
      </c>
      <c r="CW95" s="14">
        <v>231</v>
      </c>
      <c r="CX95" s="14" t="s">
        <v>109</v>
      </c>
    </row>
    <row r="96" spans="1:102" x14ac:dyDescent="0.25">
      <c r="A96" s="14">
        <v>471555</v>
      </c>
      <c r="B96" s="14">
        <v>23</v>
      </c>
      <c r="C96" s="14" t="s">
        <v>110</v>
      </c>
      <c r="D96" s="14" t="s">
        <v>100</v>
      </c>
      <c r="E96" s="14">
        <v>5302790001</v>
      </c>
      <c r="F96" s="14" t="s">
        <v>115</v>
      </c>
      <c r="G96" s="14" t="s">
        <v>102</v>
      </c>
      <c r="H96" s="14" t="s">
        <v>103</v>
      </c>
      <c r="I96" s="14">
        <v>70362040</v>
      </c>
      <c r="J96" s="14">
        <v>0</v>
      </c>
      <c r="K96" s="14">
        <v>1230258</v>
      </c>
      <c r="L96" s="14">
        <v>60</v>
      </c>
      <c r="M96" s="14">
        <v>201705</v>
      </c>
      <c r="N96" s="14">
        <v>20170404</v>
      </c>
      <c r="O96" s="14">
        <v>9521</v>
      </c>
      <c r="P96" s="14">
        <v>20170504</v>
      </c>
      <c r="Q96" s="14">
        <v>9626</v>
      </c>
      <c r="R96" s="14">
        <v>30</v>
      </c>
      <c r="S96" s="14">
        <v>20170601</v>
      </c>
      <c r="T96" s="14">
        <v>20170618</v>
      </c>
      <c r="U96" s="14">
        <v>3110.84</v>
      </c>
      <c r="V96" s="14">
        <v>1036.94</v>
      </c>
      <c r="W96" s="14">
        <v>25</v>
      </c>
      <c r="X96" s="14">
        <v>589.80999999999995</v>
      </c>
      <c r="Y96" s="14">
        <v>124.43</v>
      </c>
      <c r="Z96" s="14">
        <v>49.77</v>
      </c>
      <c r="AA96" s="14">
        <v>41.47</v>
      </c>
      <c r="AB96" s="14">
        <v>26.96</v>
      </c>
      <c r="AC96" s="14">
        <v>0</v>
      </c>
      <c r="AD96" s="14">
        <v>0</v>
      </c>
      <c r="AE96" s="14">
        <v>0</v>
      </c>
      <c r="AF96" s="14">
        <v>4147.78</v>
      </c>
      <c r="AG96" s="14">
        <v>1188.33</v>
      </c>
      <c r="AH96" s="14">
        <v>2022.2</v>
      </c>
      <c r="AI96" s="14">
        <v>437.7</v>
      </c>
      <c r="AJ96" s="14">
        <v>43.5</v>
      </c>
      <c r="AK96" s="14">
        <v>456.05</v>
      </c>
      <c r="AL96" s="14">
        <v>4494.96</v>
      </c>
      <c r="AM96" s="14">
        <v>4737.59</v>
      </c>
      <c r="AN96" s="14">
        <v>6300</v>
      </c>
      <c r="AO96" s="14">
        <v>6300</v>
      </c>
      <c r="AP96" s="14">
        <v>6585</v>
      </c>
      <c r="AQ96" s="14" t="s">
        <v>104</v>
      </c>
      <c r="AR96" s="14">
        <v>0</v>
      </c>
      <c r="AS96" s="14">
        <v>0</v>
      </c>
      <c r="AT96" s="14">
        <v>0</v>
      </c>
      <c r="AU96" s="14">
        <v>0</v>
      </c>
      <c r="AV96" s="14">
        <v>0</v>
      </c>
      <c r="AW96" s="14">
        <v>0</v>
      </c>
      <c r="AX96" s="14">
        <v>0</v>
      </c>
      <c r="AY96" s="14" t="s">
        <v>107</v>
      </c>
      <c r="AZ96" s="14" t="s">
        <v>107</v>
      </c>
      <c r="BA96" s="14" t="s">
        <v>107</v>
      </c>
      <c r="BB96" s="14">
        <v>0</v>
      </c>
      <c r="BC96" s="14">
        <v>0</v>
      </c>
      <c r="BD96" s="14">
        <v>0</v>
      </c>
      <c r="BE96" s="14">
        <v>0</v>
      </c>
      <c r="BF96" s="14">
        <v>0</v>
      </c>
      <c r="BG96" s="14">
        <v>0</v>
      </c>
      <c r="BH96" s="14">
        <v>0</v>
      </c>
      <c r="BI96" s="14">
        <v>0</v>
      </c>
      <c r="BJ96" s="14">
        <v>0</v>
      </c>
      <c r="BK96" s="14">
        <v>0</v>
      </c>
      <c r="BL96" s="14">
        <v>0</v>
      </c>
      <c r="BM96" s="14">
        <v>0</v>
      </c>
      <c r="BN96" s="14">
        <v>0</v>
      </c>
      <c r="BO96" s="14">
        <v>0</v>
      </c>
      <c r="BP96" s="14">
        <v>0</v>
      </c>
      <c r="BQ96" s="14">
        <v>0</v>
      </c>
      <c r="BR96" s="14">
        <v>0</v>
      </c>
      <c r="BS96" s="14">
        <v>0</v>
      </c>
      <c r="BT96" s="14">
        <v>0</v>
      </c>
      <c r="BU96" s="14">
        <v>0</v>
      </c>
      <c r="BV96" s="14">
        <v>0</v>
      </c>
      <c r="BW96" s="14">
        <v>0</v>
      </c>
      <c r="BX96" s="14">
        <v>0</v>
      </c>
      <c r="BY96" s="14">
        <v>0</v>
      </c>
      <c r="BZ96" s="14">
        <v>0</v>
      </c>
      <c r="CA96" s="14">
        <v>0</v>
      </c>
      <c r="CB96" s="14">
        <v>0</v>
      </c>
      <c r="CC96" s="14">
        <v>0</v>
      </c>
      <c r="CD96" s="14">
        <v>0</v>
      </c>
      <c r="CE96" s="14">
        <v>0</v>
      </c>
      <c r="CF96" s="14">
        <v>0</v>
      </c>
      <c r="CG96" s="14">
        <v>9727</v>
      </c>
      <c r="CH96" s="14">
        <v>60</v>
      </c>
      <c r="CI96" s="14">
        <v>0</v>
      </c>
      <c r="CJ96" s="14">
        <v>60</v>
      </c>
      <c r="CK96" s="14">
        <v>0</v>
      </c>
      <c r="CL96" s="14">
        <v>34.840000000000003</v>
      </c>
      <c r="CM96" s="14">
        <v>160.1</v>
      </c>
      <c r="CN96" s="14">
        <v>0</v>
      </c>
      <c r="CO96" s="14">
        <v>188.99</v>
      </c>
      <c r="CP96" s="14">
        <v>0</v>
      </c>
      <c r="CQ96" s="14">
        <v>0</v>
      </c>
      <c r="CR96" s="14" t="s">
        <v>108</v>
      </c>
      <c r="CS96" s="14">
        <v>220</v>
      </c>
      <c r="CT96" s="14">
        <v>380</v>
      </c>
      <c r="CU96" s="14">
        <v>201</v>
      </c>
      <c r="CV96" s="14">
        <v>348</v>
      </c>
      <c r="CW96" s="14">
        <v>231</v>
      </c>
      <c r="CX96" s="14">
        <v>399</v>
      </c>
    </row>
    <row r="97" spans="1:102" x14ac:dyDescent="0.25">
      <c r="A97" s="14">
        <v>472913</v>
      </c>
      <c r="B97" s="14">
        <v>23</v>
      </c>
      <c r="C97" s="14" t="s">
        <v>110</v>
      </c>
      <c r="D97" s="14" t="s">
        <v>100</v>
      </c>
      <c r="E97" s="14">
        <v>5302790001</v>
      </c>
      <c r="F97" s="14" t="s">
        <v>116</v>
      </c>
      <c r="G97" s="14" t="s">
        <v>102</v>
      </c>
      <c r="H97" s="14" t="s">
        <v>103</v>
      </c>
      <c r="I97" s="14">
        <v>71630315</v>
      </c>
      <c r="J97" s="14">
        <v>0</v>
      </c>
      <c r="K97" s="14">
        <v>147550</v>
      </c>
      <c r="L97" s="14">
        <v>10</v>
      </c>
      <c r="M97" s="14">
        <v>201705</v>
      </c>
      <c r="N97" s="14">
        <v>20170420</v>
      </c>
      <c r="O97" s="14">
        <v>5359</v>
      </c>
      <c r="P97" s="14">
        <v>20170522</v>
      </c>
      <c r="Q97" s="14">
        <v>6111</v>
      </c>
      <c r="R97" s="14">
        <v>32</v>
      </c>
      <c r="S97" s="14">
        <v>20170601</v>
      </c>
      <c r="T97" s="14">
        <v>20170618</v>
      </c>
      <c r="U97" s="14">
        <v>3809.95</v>
      </c>
      <c r="V97" s="14">
        <v>1269.98</v>
      </c>
      <c r="W97" s="14">
        <v>25</v>
      </c>
      <c r="X97" s="14">
        <v>693.17</v>
      </c>
      <c r="Y97" s="14">
        <v>152.38999999999999</v>
      </c>
      <c r="Z97" s="14">
        <v>60.95</v>
      </c>
      <c r="AA97" s="14">
        <v>50.79</v>
      </c>
      <c r="AB97" s="14">
        <v>33.01</v>
      </c>
      <c r="AC97" s="14">
        <v>0</v>
      </c>
      <c r="AD97" s="14">
        <v>0</v>
      </c>
      <c r="AE97" s="14">
        <v>0</v>
      </c>
      <c r="AF97" s="14">
        <v>5079.93</v>
      </c>
      <c r="AG97" s="14">
        <v>1455.38</v>
      </c>
      <c r="AH97" s="14">
        <v>2476.66</v>
      </c>
      <c r="AI97" s="14">
        <v>536.07000000000005</v>
      </c>
      <c r="AJ97" s="14">
        <v>53.28</v>
      </c>
      <c r="AK97" s="14">
        <v>558.54</v>
      </c>
      <c r="AL97" s="14">
        <v>5475.96</v>
      </c>
      <c r="AM97" s="14">
        <v>5773.1</v>
      </c>
      <c r="AN97" s="14">
        <v>7520</v>
      </c>
      <c r="AO97" s="14">
        <v>7520</v>
      </c>
      <c r="AP97" s="14">
        <v>8328</v>
      </c>
      <c r="AQ97" s="14" t="s">
        <v>104</v>
      </c>
      <c r="AR97" s="14">
        <v>0</v>
      </c>
      <c r="AS97" s="14">
        <v>0</v>
      </c>
      <c r="AT97" s="14">
        <v>0</v>
      </c>
      <c r="AU97" s="14">
        <v>0</v>
      </c>
      <c r="AV97" s="14">
        <v>0</v>
      </c>
      <c r="AW97" s="14">
        <v>0</v>
      </c>
      <c r="AX97" s="14">
        <v>0</v>
      </c>
      <c r="AY97" s="14" t="s">
        <v>107</v>
      </c>
      <c r="AZ97" s="14" t="s">
        <v>107</v>
      </c>
      <c r="BA97" s="14" t="s">
        <v>107</v>
      </c>
      <c r="BB97" s="14">
        <v>0</v>
      </c>
      <c r="BC97" s="14">
        <v>0</v>
      </c>
      <c r="BD97" s="14">
        <v>0</v>
      </c>
      <c r="BE97" s="14">
        <v>0</v>
      </c>
      <c r="BF97" s="14">
        <v>0</v>
      </c>
      <c r="BG97" s="14">
        <v>0</v>
      </c>
      <c r="BH97" s="14">
        <v>0</v>
      </c>
      <c r="BI97" s="14">
        <v>0</v>
      </c>
      <c r="BJ97" s="14">
        <v>0</v>
      </c>
      <c r="BK97" s="14">
        <v>0</v>
      </c>
      <c r="BL97" s="14">
        <v>0</v>
      </c>
      <c r="BM97" s="14">
        <v>0</v>
      </c>
      <c r="BN97" s="14">
        <v>0</v>
      </c>
      <c r="BO97" s="14">
        <v>0</v>
      </c>
      <c r="BP97" s="14">
        <v>0</v>
      </c>
      <c r="BQ97" s="14">
        <v>0</v>
      </c>
      <c r="BR97" s="14">
        <v>0</v>
      </c>
      <c r="BS97" s="14">
        <v>0</v>
      </c>
      <c r="BT97" s="14">
        <v>0</v>
      </c>
      <c r="BU97" s="14">
        <v>0</v>
      </c>
      <c r="BV97" s="14">
        <v>0</v>
      </c>
      <c r="BW97" s="14">
        <v>0</v>
      </c>
      <c r="BX97" s="14">
        <v>0</v>
      </c>
      <c r="BY97" s="14">
        <v>0</v>
      </c>
      <c r="BZ97" s="14">
        <v>0</v>
      </c>
      <c r="CA97" s="14">
        <v>0</v>
      </c>
      <c r="CB97" s="14">
        <v>0</v>
      </c>
      <c r="CC97" s="14">
        <v>0</v>
      </c>
      <c r="CD97" s="14">
        <v>0</v>
      </c>
      <c r="CE97" s="14">
        <v>0</v>
      </c>
      <c r="CF97" s="14">
        <v>0</v>
      </c>
      <c r="CG97" s="14">
        <v>62498</v>
      </c>
      <c r="CH97" s="14">
        <v>10</v>
      </c>
      <c r="CI97" s="14">
        <v>0</v>
      </c>
      <c r="CJ97" s="14">
        <v>0</v>
      </c>
      <c r="CK97" s="14">
        <v>0</v>
      </c>
      <c r="CL97" s="14">
        <v>42.67</v>
      </c>
      <c r="CM97" s="14">
        <v>196.08</v>
      </c>
      <c r="CN97" s="14">
        <v>0</v>
      </c>
      <c r="CO97" s="14">
        <v>225.59</v>
      </c>
      <c r="CP97" s="14">
        <v>0</v>
      </c>
      <c r="CQ97" s="14">
        <v>0</v>
      </c>
      <c r="CR97" s="14" t="s">
        <v>108</v>
      </c>
      <c r="CS97" s="14">
        <v>220</v>
      </c>
      <c r="CT97" s="14">
        <v>380</v>
      </c>
      <c r="CU97" s="14">
        <v>201</v>
      </c>
      <c r="CV97" s="14">
        <v>348</v>
      </c>
      <c r="CW97" s="14">
        <v>231</v>
      </c>
      <c r="CX97" s="14">
        <v>399</v>
      </c>
    </row>
    <row r="98" spans="1:102" x14ac:dyDescent="0.25">
      <c r="A98" s="14">
        <v>491042</v>
      </c>
      <c r="B98" s="14">
        <v>76</v>
      </c>
      <c r="C98" s="14" t="s">
        <v>117</v>
      </c>
      <c r="D98" s="14" t="s">
        <v>100</v>
      </c>
      <c r="E98" s="14">
        <v>5302790001</v>
      </c>
      <c r="F98" s="14" t="s">
        <v>118</v>
      </c>
      <c r="G98" s="14" t="s">
        <v>102</v>
      </c>
      <c r="H98" s="14" t="s">
        <v>103</v>
      </c>
      <c r="I98" s="14">
        <v>70800000</v>
      </c>
      <c r="J98" s="14">
        <v>0</v>
      </c>
      <c r="K98" s="14">
        <v>53155689</v>
      </c>
      <c r="L98" s="14">
        <v>0</v>
      </c>
      <c r="M98" s="14">
        <v>201705</v>
      </c>
      <c r="N98" s="14">
        <v>20170410</v>
      </c>
      <c r="O98" s="14">
        <v>0</v>
      </c>
      <c r="P98" s="14">
        <v>20170510</v>
      </c>
      <c r="Q98" s="14">
        <v>0</v>
      </c>
      <c r="R98" s="14">
        <v>30</v>
      </c>
      <c r="S98" s="14">
        <v>20170519</v>
      </c>
      <c r="T98" s="14">
        <v>20170618</v>
      </c>
      <c r="U98" s="14">
        <v>231094</v>
      </c>
      <c r="V98" s="14">
        <v>39777.08</v>
      </c>
      <c r="W98" s="14">
        <v>25</v>
      </c>
      <c r="X98" s="14">
        <v>702.62</v>
      </c>
      <c r="Y98" s="14">
        <v>4773.25</v>
      </c>
      <c r="Z98" s="14">
        <v>1909.3</v>
      </c>
      <c r="AA98" s="14">
        <v>1591.08</v>
      </c>
      <c r="AB98" s="14">
        <v>1034.2</v>
      </c>
      <c r="AC98" s="14">
        <v>0</v>
      </c>
      <c r="AD98" s="14">
        <v>0</v>
      </c>
      <c r="AE98" s="14">
        <v>0</v>
      </c>
      <c r="AF98" s="14">
        <v>159108.41</v>
      </c>
      <c r="AG98" s="14">
        <v>45584.53</v>
      </c>
      <c r="AH98" s="14">
        <v>132423.9</v>
      </c>
      <c r="AI98" s="14">
        <v>28663.09</v>
      </c>
      <c r="AJ98" s="14">
        <v>2848.86</v>
      </c>
      <c r="AK98" s="14">
        <v>29864.65</v>
      </c>
      <c r="AL98" s="14">
        <v>150503.20000000001</v>
      </c>
      <c r="AM98" s="14">
        <v>159811.03</v>
      </c>
      <c r="AN98" s="14">
        <v>0</v>
      </c>
      <c r="AO98" s="14">
        <v>0</v>
      </c>
      <c r="AP98" s="14">
        <v>0</v>
      </c>
      <c r="AQ98" s="14" t="s">
        <v>104</v>
      </c>
      <c r="AR98" s="14">
        <v>0</v>
      </c>
      <c r="AS98" s="14">
        <v>0</v>
      </c>
      <c r="AT98" s="14">
        <v>0</v>
      </c>
      <c r="AU98" s="14">
        <v>0</v>
      </c>
      <c r="AV98" s="14">
        <v>0</v>
      </c>
      <c r="AW98" s="14">
        <v>0</v>
      </c>
      <c r="AX98" s="14">
        <v>0</v>
      </c>
      <c r="AY98" s="14">
        <v>0</v>
      </c>
      <c r="AZ98" s="14">
        <v>0</v>
      </c>
      <c r="BA98" s="14">
        <v>0</v>
      </c>
      <c r="BB98" s="14">
        <v>25148</v>
      </c>
      <c r="BC98" s="14">
        <v>205946</v>
      </c>
      <c r="BD98" s="14">
        <v>0</v>
      </c>
      <c r="BE98" s="14">
        <v>0</v>
      </c>
      <c r="BF98" s="14">
        <v>711</v>
      </c>
      <c r="BG98" s="14">
        <v>755</v>
      </c>
      <c r="BH98" s="14">
        <v>0</v>
      </c>
      <c r="BI98" s="14">
        <v>0</v>
      </c>
      <c r="BJ98" s="14">
        <v>0</v>
      </c>
      <c r="BK98" s="14">
        <v>24</v>
      </c>
      <c r="BL98" s="14">
        <v>67</v>
      </c>
      <c r="BM98" s="14">
        <v>0</v>
      </c>
      <c r="BN98" s="14">
        <v>0</v>
      </c>
      <c r="BO98" s="14">
        <v>0</v>
      </c>
      <c r="BP98" s="14">
        <v>0</v>
      </c>
      <c r="BQ98" s="14">
        <v>6.38</v>
      </c>
      <c r="BR98" s="14">
        <v>17.82</v>
      </c>
      <c r="BS98" s="14">
        <v>37999.14</v>
      </c>
      <c r="BT98" s="14">
        <v>75089.710000000006</v>
      </c>
      <c r="BU98" s="14">
        <v>0</v>
      </c>
      <c r="BV98" s="14">
        <v>0</v>
      </c>
      <c r="BW98" s="14">
        <v>0</v>
      </c>
      <c r="BX98" s="14">
        <v>6218.28</v>
      </c>
      <c r="BY98" s="14">
        <v>0</v>
      </c>
      <c r="BZ98" s="14">
        <v>0</v>
      </c>
      <c r="CA98" s="14">
        <v>0</v>
      </c>
      <c r="CB98" s="14">
        <v>0</v>
      </c>
      <c r="CC98" s="14">
        <v>0</v>
      </c>
      <c r="CD98" s="14">
        <v>755</v>
      </c>
      <c r="CE98" s="14">
        <v>650</v>
      </c>
      <c r="CF98" s="14">
        <v>730</v>
      </c>
      <c r="CG98" s="14">
        <v>7032</v>
      </c>
      <c r="CH98" s="14">
        <v>0.09</v>
      </c>
      <c r="CI98" s="14">
        <v>0.36</v>
      </c>
      <c r="CJ98" s="14">
        <v>0.09</v>
      </c>
      <c r="CK98" s="14">
        <v>0</v>
      </c>
      <c r="CL98" s="14">
        <v>1336.51</v>
      </c>
      <c r="CM98" s="14">
        <v>6141.58</v>
      </c>
      <c r="CN98" s="14">
        <v>0</v>
      </c>
      <c r="CO98" s="14">
        <v>6932.8</v>
      </c>
      <c r="CP98" s="14">
        <v>0</v>
      </c>
      <c r="CQ98" s="14">
        <v>0</v>
      </c>
      <c r="CR98" s="14" t="s">
        <v>108</v>
      </c>
      <c r="CS98" s="14">
        <v>0</v>
      </c>
      <c r="CT98" s="14">
        <v>0</v>
      </c>
      <c r="CU98" s="14">
        <v>0</v>
      </c>
      <c r="CV98" s="14">
        <v>0</v>
      </c>
      <c r="CW98" s="14">
        <v>0</v>
      </c>
      <c r="CX98" s="14">
        <v>0</v>
      </c>
    </row>
    <row r="99" spans="1:102" x14ac:dyDescent="0.25">
      <c r="A99" s="14">
        <v>491747</v>
      </c>
      <c r="B99" s="14">
        <v>76</v>
      </c>
      <c r="C99" s="14" t="s">
        <v>117</v>
      </c>
      <c r="D99" s="14" t="s">
        <v>100</v>
      </c>
      <c r="E99" s="14">
        <v>5302790001</v>
      </c>
      <c r="F99" s="14" t="s">
        <v>119</v>
      </c>
      <c r="G99" s="14" t="s">
        <v>102</v>
      </c>
      <c r="H99" s="14" t="s">
        <v>103</v>
      </c>
      <c r="I99" s="14">
        <v>70800000</v>
      </c>
      <c r="J99" s="14">
        <v>0</v>
      </c>
      <c r="K99" s="14">
        <v>53166065</v>
      </c>
      <c r="L99" s="14">
        <v>0</v>
      </c>
      <c r="M99" s="14">
        <v>201705</v>
      </c>
      <c r="N99" s="14">
        <v>20170410</v>
      </c>
      <c r="O99" s="14">
        <v>0</v>
      </c>
      <c r="P99" s="14">
        <v>20170510</v>
      </c>
      <c r="Q99" s="14">
        <v>0</v>
      </c>
      <c r="R99" s="14">
        <v>30</v>
      </c>
      <c r="S99" s="14">
        <v>20170519</v>
      </c>
      <c r="T99" s="14">
        <v>20170618</v>
      </c>
      <c r="U99" s="14">
        <v>111432</v>
      </c>
      <c r="V99" s="14">
        <v>18669.689999999999</v>
      </c>
      <c r="W99" s="14">
        <v>25</v>
      </c>
      <c r="X99" s="14">
        <v>702.62</v>
      </c>
      <c r="Y99" s="14">
        <v>2240.36</v>
      </c>
      <c r="Z99" s="14">
        <v>896.14</v>
      </c>
      <c r="AA99" s="14">
        <v>746.78</v>
      </c>
      <c r="AB99" s="14">
        <v>485.41</v>
      </c>
      <c r="AC99" s="14">
        <v>0</v>
      </c>
      <c r="AD99" s="14">
        <v>0</v>
      </c>
      <c r="AE99" s="14">
        <v>0</v>
      </c>
      <c r="AF99" s="14">
        <v>74678.83</v>
      </c>
      <c r="AG99" s="14">
        <v>21395.46</v>
      </c>
      <c r="AH99" s="14">
        <v>65198.77</v>
      </c>
      <c r="AI99" s="14">
        <v>14112.24</v>
      </c>
      <c r="AJ99" s="14">
        <v>1402.63</v>
      </c>
      <c r="AK99" s="14">
        <v>14703.83</v>
      </c>
      <c r="AL99" s="14">
        <v>71012.759999999995</v>
      </c>
      <c r="AM99" s="14">
        <v>75381.45</v>
      </c>
      <c r="AN99" s="14">
        <v>0</v>
      </c>
      <c r="AO99" s="14">
        <v>0</v>
      </c>
      <c r="AP99" s="14">
        <v>0</v>
      </c>
      <c r="AQ99" s="14" t="s">
        <v>104</v>
      </c>
      <c r="AR99" s="14">
        <v>0</v>
      </c>
      <c r="AS99" s="14">
        <v>0</v>
      </c>
      <c r="AT99" s="14">
        <v>0</v>
      </c>
      <c r="AU99" s="14">
        <v>0</v>
      </c>
      <c r="AV99" s="14">
        <v>0</v>
      </c>
      <c r="AW99" s="14">
        <v>0</v>
      </c>
      <c r="AX99" s="14">
        <v>0</v>
      </c>
      <c r="AY99" s="14">
        <v>0</v>
      </c>
      <c r="AZ99" s="14">
        <v>0</v>
      </c>
      <c r="BA99" s="14">
        <v>0</v>
      </c>
      <c r="BB99" s="14">
        <v>8704</v>
      </c>
      <c r="BC99" s="14">
        <v>102728</v>
      </c>
      <c r="BD99" s="14">
        <v>0</v>
      </c>
      <c r="BE99" s="14">
        <v>0</v>
      </c>
      <c r="BF99" s="14">
        <v>453</v>
      </c>
      <c r="BG99" s="14">
        <v>490</v>
      </c>
      <c r="BH99" s="14">
        <v>0</v>
      </c>
      <c r="BI99" s="14">
        <v>0</v>
      </c>
      <c r="BJ99" s="14">
        <v>0</v>
      </c>
      <c r="BK99" s="14">
        <v>470</v>
      </c>
      <c r="BL99" s="14">
        <v>4668</v>
      </c>
      <c r="BM99" s="14">
        <v>0</v>
      </c>
      <c r="BN99" s="14">
        <v>0</v>
      </c>
      <c r="BO99" s="14">
        <v>0</v>
      </c>
      <c r="BP99" s="14">
        <v>0</v>
      </c>
      <c r="BQ99" s="14">
        <v>124.95</v>
      </c>
      <c r="BR99" s="14">
        <v>1241.04</v>
      </c>
      <c r="BS99" s="14">
        <v>13151.92</v>
      </c>
      <c r="BT99" s="14">
        <v>37455.53</v>
      </c>
      <c r="BU99" s="14">
        <v>0</v>
      </c>
      <c r="BV99" s="14">
        <v>0</v>
      </c>
      <c r="BW99" s="14">
        <v>0</v>
      </c>
      <c r="BX99" s="14">
        <v>4035.7</v>
      </c>
      <c r="BY99" s="14">
        <v>0</v>
      </c>
      <c r="BZ99" s="14">
        <v>0</v>
      </c>
      <c r="CA99" s="14">
        <v>0</v>
      </c>
      <c r="CB99" s="14">
        <v>0</v>
      </c>
      <c r="CC99" s="14">
        <v>0</v>
      </c>
      <c r="CD99" s="14">
        <v>490</v>
      </c>
      <c r="CE99" s="14">
        <v>410</v>
      </c>
      <c r="CF99" s="14">
        <v>450</v>
      </c>
      <c r="CG99" s="14">
        <v>7057</v>
      </c>
      <c r="CH99" s="14">
        <v>0.09</v>
      </c>
      <c r="CI99" s="14">
        <v>0.36</v>
      </c>
      <c r="CJ99" s="14">
        <v>0.09</v>
      </c>
      <c r="CK99" s="14">
        <v>0</v>
      </c>
      <c r="CL99" s="14">
        <v>627.29999999999995</v>
      </c>
      <c r="CM99" s="14">
        <v>2882.6</v>
      </c>
      <c r="CN99" s="14">
        <v>0</v>
      </c>
      <c r="CO99" s="14">
        <v>3342.94</v>
      </c>
      <c r="CP99" s="14">
        <v>0</v>
      </c>
      <c r="CQ99" s="14">
        <v>0</v>
      </c>
      <c r="CR99" s="14" t="s">
        <v>108</v>
      </c>
      <c r="CS99" s="14">
        <v>0</v>
      </c>
      <c r="CT99" s="14">
        <v>0</v>
      </c>
      <c r="CU99" s="14">
        <v>0</v>
      </c>
      <c r="CV99" s="14">
        <v>0</v>
      </c>
      <c r="CW99" s="14">
        <v>0</v>
      </c>
      <c r="CX99" s="14">
        <v>0</v>
      </c>
    </row>
    <row r="100" spans="1:102" x14ac:dyDescent="0.25">
      <c r="A100" s="14">
        <v>491750</v>
      </c>
      <c r="B100" s="14">
        <v>66</v>
      </c>
      <c r="C100" s="14" t="s">
        <v>117</v>
      </c>
      <c r="D100" s="14" t="s">
        <v>100</v>
      </c>
      <c r="E100" s="14">
        <v>5302790001</v>
      </c>
      <c r="F100" s="14" t="s">
        <v>120</v>
      </c>
      <c r="G100" s="14" t="s">
        <v>102</v>
      </c>
      <c r="H100" s="14" t="s">
        <v>103</v>
      </c>
      <c r="I100" s="14">
        <v>70800000</v>
      </c>
      <c r="J100" s="14">
        <v>0</v>
      </c>
      <c r="K100" s="14">
        <v>1439402</v>
      </c>
      <c r="L100" s="14">
        <v>0</v>
      </c>
      <c r="M100" s="14">
        <v>201705</v>
      </c>
      <c r="N100" s="14">
        <v>20170410</v>
      </c>
      <c r="O100" s="14">
        <v>0</v>
      </c>
      <c r="P100" s="14">
        <v>20170510</v>
      </c>
      <c r="Q100" s="14">
        <v>0</v>
      </c>
      <c r="R100" s="14">
        <v>30</v>
      </c>
      <c r="S100" s="14">
        <v>20170519</v>
      </c>
      <c r="T100" s="14">
        <v>20170618</v>
      </c>
      <c r="U100" s="14">
        <v>335582</v>
      </c>
      <c r="V100" s="14">
        <v>55085.65</v>
      </c>
      <c r="W100" s="14">
        <v>25</v>
      </c>
      <c r="X100" s="14">
        <v>702.62</v>
      </c>
      <c r="Y100" s="14">
        <v>6610.27</v>
      </c>
      <c r="Z100" s="14">
        <v>2644.11</v>
      </c>
      <c r="AA100" s="14">
        <v>2203.42</v>
      </c>
      <c r="AB100" s="14">
        <v>1432.22</v>
      </c>
      <c r="AC100" s="14">
        <v>0</v>
      </c>
      <c r="AD100" s="14">
        <v>0</v>
      </c>
      <c r="AE100" s="14">
        <v>0</v>
      </c>
      <c r="AF100" s="14">
        <v>220342.66</v>
      </c>
      <c r="AG100" s="14">
        <v>63128.14</v>
      </c>
      <c r="AH100" s="14">
        <v>186167.74</v>
      </c>
      <c r="AI100" s="14">
        <v>40295.919999999998</v>
      </c>
      <c r="AJ100" s="14">
        <v>4005.07</v>
      </c>
      <c r="AK100" s="14">
        <v>41985.13</v>
      </c>
      <c r="AL100" s="14">
        <v>208155.26</v>
      </c>
      <c r="AM100" s="14">
        <v>221045.28</v>
      </c>
      <c r="AN100" s="14">
        <v>0</v>
      </c>
      <c r="AO100" s="14">
        <v>0</v>
      </c>
      <c r="AP100" s="14">
        <v>0</v>
      </c>
      <c r="AQ100" s="14" t="s">
        <v>104</v>
      </c>
      <c r="AR100" s="14">
        <v>0</v>
      </c>
      <c r="AS100" s="14">
        <v>0</v>
      </c>
      <c r="AT100" s="14">
        <v>0</v>
      </c>
      <c r="AU100" s="14">
        <v>0</v>
      </c>
      <c r="AV100" s="14">
        <v>0</v>
      </c>
      <c r="AW100" s="14">
        <v>0</v>
      </c>
      <c r="AX100" s="14">
        <v>0</v>
      </c>
      <c r="AY100" s="14">
        <v>0</v>
      </c>
      <c r="AZ100" s="14">
        <v>0</v>
      </c>
      <c r="BA100" s="14">
        <v>0</v>
      </c>
      <c r="BB100" s="14">
        <v>32870</v>
      </c>
      <c r="BC100" s="14">
        <v>302712</v>
      </c>
      <c r="BD100" s="14">
        <v>0</v>
      </c>
      <c r="BE100" s="14">
        <v>765</v>
      </c>
      <c r="BF100" s="14">
        <v>845</v>
      </c>
      <c r="BG100" s="14">
        <v>0</v>
      </c>
      <c r="BH100" s="14">
        <v>785</v>
      </c>
      <c r="BI100" s="14">
        <v>845</v>
      </c>
      <c r="BJ100" s="14">
        <v>0</v>
      </c>
      <c r="BK100" s="14">
        <v>0</v>
      </c>
      <c r="BL100" s="14">
        <v>0</v>
      </c>
      <c r="BM100" s="14">
        <v>0</v>
      </c>
      <c r="BN100" s="14">
        <v>0</v>
      </c>
      <c r="BO100" s="14">
        <v>0</v>
      </c>
      <c r="BP100" s="14">
        <v>0</v>
      </c>
      <c r="BQ100" s="14">
        <v>0</v>
      </c>
      <c r="BR100" s="14">
        <v>0</v>
      </c>
      <c r="BS100" s="14">
        <v>16709.22</v>
      </c>
      <c r="BT100" s="14">
        <v>109294.94</v>
      </c>
      <c r="BU100" s="14">
        <v>0</v>
      </c>
      <c r="BV100" s="14">
        <v>0</v>
      </c>
      <c r="BW100" s="14">
        <v>0</v>
      </c>
      <c r="BX100" s="14">
        <v>0</v>
      </c>
      <c r="BY100" s="14">
        <v>32293.32</v>
      </c>
      <c r="BZ100" s="14">
        <v>6959.53</v>
      </c>
      <c r="CA100" s="14">
        <v>0</v>
      </c>
      <c r="CB100" s="14">
        <v>0</v>
      </c>
      <c r="CC100" s="14">
        <v>0</v>
      </c>
      <c r="CD100" s="14">
        <v>0</v>
      </c>
      <c r="CE100" s="14">
        <v>785</v>
      </c>
      <c r="CF100" s="14">
        <v>845</v>
      </c>
      <c r="CG100" s="14">
        <v>7020</v>
      </c>
      <c r="CH100" s="14">
        <v>0.06</v>
      </c>
      <c r="CI100" s="14">
        <v>0.24</v>
      </c>
      <c r="CJ100" s="14">
        <v>0.06</v>
      </c>
      <c r="CK100" s="14">
        <v>0</v>
      </c>
      <c r="CL100" s="14">
        <v>1850.87</v>
      </c>
      <c r="CM100" s="14">
        <v>8505.2199999999993</v>
      </c>
      <c r="CN100" s="14">
        <v>0</v>
      </c>
      <c r="CO100" s="14">
        <v>8948.83</v>
      </c>
      <c r="CP100" s="14">
        <v>0</v>
      </c>
      <c r="CQ100" s="14">
        <v>0</v>
      </c>
      <c r="CR100" s="14" t="s">
        <v>108</v>
      </c>
      <c r="CS100" s="14">
        <v>0</v>
      </c>
      <c r="CT100" s="14">
        <v>0</v>
      </c>
      <c r="CU100" s="14">
        <v>0</v>
      </c>
      <c r="CV100" s="14">
        <v>0</v>
      </c>
      <c r="CW100" s="14">
        <v>0</v>
      </c>
      <c r="CX100" s="14">
        <v>0</v>
      </c>
    </row>
    <row r="101" spans="1:102" x14ac:dyDescent="0.25">
      <c r="A101" s="14">
        <v>493169</v>
      </c>
      <c r="B101" s="14">
        <v>76</v>
      </c>
      <c r="C101" s="14" t="s">
        <v>117</v>
      </c>
      <c r="D101" s="14" t="s">
        <v>100</v>
      </c>
      <c r="E101" s="14">
        <v>5302790001</v>
      </c>
      <c r="F101" s="14" t="s">
        <v>121</v>
      </c>
      <c r="G101" s="14" t="s">
        <v>102</v>
      </c>
      <c r="H101" s="14" t="s">
        <v>103</v>
      </c>
      <c r="I101" s="14">
        <v>70800000</v>
      </c>
      <c r="J101" s="14">
        <v>0</v>
      </c>
      <c r="K101" s="14">
        <v>53166067</v>
      </c>
      <c r="L101" s="14">
        <v>0</v>
      </c>
      <c r="M101" s="14">
        <v>201705</v>
      </c>
      <c r="N101" s="14">
        <v>20170410</v>
      </c>
      <c r="O101" s="14">
        <v>0</v>
      </c>
      <c r="P101" s="14">
        <v>20170510</v>
      </c>
      <c r="Q101" s="14">
        <v>0</v>
      </c>
      <c r="R101" s="14">
        <v>30</v>
      </c>
      <c r="S101" s="14">
        <v>20170519</v>
      </c>
      <c r="T101" s="14">
        <v>20170618</v>
      </c>
      <c r="U101" s="14">
        <v>158046</v>
      </c>
      <c r="V101" s="14">
        <v>26608.58</v>
      </c>
      <c r="W101" s="14">
        <v>25</v>
      </c>
      <c r="X101" s="14">
        <v>702.62</v>
      </c>
      <c r="Y101" s="14">
        <v>3193.03</v>
      </c>
      <c r="Z101" s="14">
        <v>1277.21</v>
      </c>
      <c r="AA101" s="14">
        <v>1064.3399999999999</v>
      </c>
      <c r="AB101" s="14">
        <v>691.82</v>
      </c>
      <c r="AC101" s="14">
        <v>0</v>
      </c>
      <c r="AD101" s="14">
        <v>0</v>
      </c>
      <c r="AE101" s="14">
        <v>0</v>
      </c>
      <c r="AF101" s="14">
        <v>106434.37</v>
      </c>
      <c r="AG101" s="14">
        <v>30493.43</v>
      </c>
      <c r="AH101" s="14">
        <v>90638.38</v>
      </c>
      <c r="AI101" s="14">
        <v>19618.63</v>
      </c>
      <c r="AJ101" s="14">
        <v>1949.92</v>
      </c>
      <c r="AK101" s="14">
        <v>20441.05</v>
      </c>
      <c r="AL101" s="14">
        <v>100910.59</v>
      </c>
      <c r="AM101" s="14">
        <v>107136.99</v>
      </c>
      <c r="AN101" s="14">
        <v>0</v>
      </c>
      <c r="AO101" s="14">
        <v>0</v>
      </c>
      <c r="AP101" s="14">
        <v>0</v>
      </c>
      <c r="AQ101" s="14" t="s">
        <v>104</v>
      </c>
      <c r="AR101" s="14">
        <v>0</v>
      </c>
      <c r="AS101" s="14">
        <v>0</v>
      </c>
      <c r="AT101" s="14">
        <v>0</v>
      </c>
      <c r="AU101" s="14">
        <v>0</v>
      </c>
      <c r="AV101" s="14">
        <v>0</v>
      </c>
      <c r="AW101" s="14">
        <v>0</v>
      </c>
      <c r="AX101" s="14">
        <v>0</v>
      </c>
      <c r="AY101" s="14">
        <v>0</v>
      </c>
      <c r="AZ101" s="14">
        <v>0</v>
      </c>
      <c r="BA101" s="14">
        <v>0</v>
      </c>
      <c r="BB101" s="14">
        <v>16032</v>
      </c>
      <c r="BC101" s="14">
        <v>142014</v>
      </c>
      <c r="BD101" s="14">
        <v>0</v>
      </c>
      <c r="BE101" s="14">
        <v>0</v>
      </c>
      <c r="BF101" s="14">
        <v>464</v>
      </c>
      <c r="BG101" s="14">
        <v>464</v>
      </c>
      <c r="BH101" s="14">
        <v>0</v>
      </c>
      <c r="BI101" s="14">
        <v>0</v>
      </c>
      <c r="BJ101" s="14">
        <v>0</v>
      </c>
      <c r="BK101" s="14">
        <v>0</v>
      </c>
      <c r="BL101" s="14">
        <v>0</v>
      </c>
      <c r="BM101" s="14">
        <v>0</v>
      </c>
      <c r="BN101" s="14">
        <v>0</v>
      </c>
      <c r="BO101" s="14">
        <v>0</v>
      </c>
      <c r="BP101" s="14">
        <v>0</v>
      </c>
      <c r="BQ101" s="14">
        <v>0</v>
      </c>
      <c r="BR101" s="14">
        <v>0</v>
      </c>
      <c r="BS101" s="14">
        <v>24224.68</v>
      </c>
      <c r="BT101" s="14">
        <v>51779.55</v>
      </c>
      <c r="BU101" s="14">
        <v>0</v>
      </c>
      <c r="BV101" s="14">
        <v>0</v>
      </c>
      <c r="BW101" s="14">
        <v>0</v>
      </c>
      <c r="BX101" s="14">
        <v>3821.56</v>
      </c>
      <c r="BY101" s="14">
        <v>0</v>
      </c>
      <c r="BZ101" s="14">
        <v>0</v>
      </c>
      <c r="CA101" s="14">
        <v>0</v>
      </c>
      <c r="CB101" s="14">
        <v>0</v>
      </c>
      <c r="CC101" s="14">
        <v>0</v>
      </c>
      <c r="CD101" s="14">
        <v>460</v>
      </c>
      <c r="CE101" s="14">
        <v>380</v>
      </c>
      <c r="CF101" s="14">
        <v>410</v>
      </c>
      <c r="CG101" s="14">
        <v>7058</v>
      </c>
      <c r="CH101" s="14">
        <v>0.18</v>
      </c>
      <c r="CI101" s="14">
        <v>0.72</v>
      </c>
      <c r="CJ101" s="14">
        <v>0.18</v>
      </c>
      <c r="CK101" s="14">
        <v>0</v>
      </c>
      <c r="CL101" s="14">
        <v>894.04</v>
      </c>
      <c r="CM101" s="14">
        <v>4108.3599999999997</v>
      </c>
      <c r="CN101" s="14">
        <v>0</v>
      </c>
      <c r="CO101" s="14">
        <v>4741.3599999999997</v>
      </c>
      <c r="CP101" s="14">
        <v>0</v>
      </c>
      <c r="CQ101" s="14">
        <v>0</v>
      </c>
      <c r="CR101" s="14" t="s">
        <v>108</v>
      </c>
      <c r="CS101" s="14">
        <v>0</v>
      </c>
      <c r="CT101" s="14">
        <v>0</v>
      </c>
      <c r="CU101" s="14">
        <v>0</v>
      </c>
      <c r="CV101" s="14">
        <v>0</v>
      </c>
      <c r="CW101" s="14">
        <v>0</v>
      </c>
      <c r="CX101" s="14">
        <v>0</v>
      </c>
    </row>
    <row r="102" spans="1:102" x14ac:dyDescent="0.25">
      <c r="A102" s="14">
        <v>510213</v>
      </c>
      <c r="B102" s="14">
        <v>23</v>
      </c>
      <c r="C102" s="14" t="s">
        <v>110</v>
      </c>
      <c r="D102" s="14" t="s">
        <v>100</v>
      </c>
      <c r="E102" s="14">
        <v>5302790001</v>
      </c>
      <c r="F102" s="14" t="s">
        <v>122</v>
      </c>
      <c r="G102" s="14" t="s">
        <v>102</v>
      </c>
      <c r="H102" s="14" t="s">
        <v>103</v>
      </c>
      <c r="I102" s="14">
        <v>70070000</v>
      </c>
      <c r="J102" s="14">
        <v>0</v>
      </c>
      <c r="K102" s="14">
        <v>671714</v>
      </c>
      <c r="L102" s="14">
        <v>1</v>
      </c>
      <c r="M102" s="14">
        <v>201705</v>
      </c>
      <c r="N102" s="14">
        <v>20170404</v>
      </c>
      <c r="O102" s="14">
        <v>85041</v>
      </c>
      <c r="P102" s="14">
        <v>20170504</v>
      </c>
      <c r="Q102" s="14">
        <v>3047</v>
      </c>
      <c r="R102" s="14">
        <v>30</v>
      </c>
      <c r="S102" s="14">
        <v>20170601</v>
      </c>
      <c r="T102" s="14">
        <v>20170618</v>
      </c>
      <c r="U102" s="14">
        <v>8891.07</v>
      </c>
      <c r="V102" s="14">
        <v>2963.68</v>
      </c>
      <c r="W102" s="14">
        <v>25</v>
      </c>
      <c r="X102" s="14">
        <v>702.62</v>
      </c>
      <c r="Y102" s="14">
        <v>355.64</v>
      </c>
      <c r="Z102" s="14">
        <v>142.25</v>
      </c>
      <c r="AA102" s="14">
        <v>118.54</v>
      </c>
      <c r="AB102" s="14">
        <v>77.05</v>
      </c>
      <c r="AC102" s="14">
        <v>0</v>
      </c>
      <c r="AD102" s="14">
        <v>0</v>
      </c>
      <c r="AE102" s="14">
        <v>0</v>
      </c>
      <c r="AF102" s="14">
        <v>11854.75</v>
      </c>
      <c r="AG102" s="14">
        <v>3396.37</v>
      </c>
      <c r="AH102" s="14">
        <v>5779.63</v>
      </c>
      <c r="AI102" s="14">
        <v>1250.99</v>
      </c>
      <c r="AJ102" s="14">
        <v>124.33</v>
      </c>
      <c r="AK102" s="14">
        <v>1303.43</v>
      </c>
      <c r="AL102" s="14">
        <v>11863.89</v>
      </c>
      <c r="AM102" s="14">
        <v>12557.37</v>
      </c>
      <c r="AN102" s="14">
        <v>18006</v>
      </c>
      <c r="AO102" s="14">
        <v>18006</v>
      </c>
      <c r="AP102" s="14">
        <v>18107</v>
      </c>
      <c r="AQ102" s="14" t="s">
        <v>104</v>
      </c>
      <c r="AR102" s="14">
        <v>0</v>
      </c>
      <c r="AS102" s="14">
        <v>0</v>
      </c>
      <c r="AT102" s="14">
        <v>0</v>
      </c>
      <c r="AU102" s="14">
        <v>0</v>
      </c>
      <c r="AV102" s="14">
        <v>0</v>
      </c>
      <c r="AW102" s="14">
        <v>0</v>
      </c>
      <c r="AX102" s="14">
        <v>0</v>
      </c>
      <c r="AY102" s="14" t="s">
        <v>107</v>
      </c>
      <c r="AZ102" s="14" t="s">
        <v>107</v>
      </c>
      <c r="BA102" s="14" t="s">
        <v>107</v>
      </c>
      <c r="BB102" s="14">
        <v>0</v>
      </c>
      <c r="BC102" s="14">
        <v>0</v>
      </c>
      <c r="BD102" s="14">
        <v>0</v>
      </c>
      <c r="BE102" s="14">
        <v>0</v>
      </c>
      <c r="BF102" s="14">
        <v>0</v>
      </c>
      <c r="BG102" s="14">
        <v>0</v>
      </c>
      <c r="BH102" s="14">
        <v>0</v>
      </c>
      <c r="BI102" s="14">
        <v>0</v>
      </c>
      <c r="BJ102" s="14">
        <v>0</v>
      </c>
      <c r="BK102" s="14">
        <v>0</v>
      </c>
      <c r="BL102" s="14">
        <v>0</v>
      </c>
      <c r="BM102" s="14">
        <v>0</v>
      </c>
      <c r="BN102" s="14">
        <v>0</v>
      </c>
      <c r="BO102" s="14">
        <v>0</v>
      </c>
      <c r="BP102" s="14">
        <v>0</v>
      </c>
      <c r="BQ102" s="14">
        <v>0</v>
      </c>
      <c r="BR102" s="14">
        <v>0</v>
      </c>
      <c r="BS102" s="14">
        <v>0</v>
      </c>
      <c r="BT102" s="14">
        <v>0</v>
      </c>
      <c r="BU102" s="14">
        <v>0</v>
      </c>
      <c r="BV102" s="14">
        <v>0</v>
      </c>
      <c r="BW102" s="14">
        <v>0</v>
      </c>
      <c r="BX102" s="14">
        <v>0</v>
      </c>
      <c r="BY102" s="14">
        <v>0</v>
      </c>
      <c r="BZ102" s="14">
        <v>0</v>
      </c>
      <c r="CA102" s="14">
        <v>0</v>
      </c>
      <c r="CB102" s="14">
        <v>0</v>
      </c>
      <c r="CC102" s="14">
        <v>0</v>
      </c>
      <c r="CD102" s="14">
        <v>0</v>
      </c>
      <c r="CE102" s="14">
        <v>0</v>
      </c>
      <c r="CF102" s="14">
        <v>0</v>
      </c>
      <c r="CG102" s="14">
        <v>10171</v>
      </c>
      <c r="CH102" s="14">
        <v>1</v>
      </c>
      <c r="CI102" s="14">
        <v>0</v>
      </c>
      <c r="CJ102" s="14">
        <v>0</v>
      </c>
      <c r="CK102" s="14">
        <v>0</v>
      </c>
      <c r="CL102" s="14">
        <v>99.57</v>
      </c>
      <c r="CM102" s="14">
        <v>457.59</v>
      </c>
      <c r="CN102" s="14">
        <v>0</v>
      </c>
      <c r="CO102" s="14">
        <v>540.16999999999996</v>
      </c>
      <c r="CP102" s="14">
        <v>0</v>
      </c>
      <c r="CQ102" s="14">
        <v>0</v>
      </c>
      <c r="CR102" s="14" t="s">
        <v>108</v>
      </c>
      <c r="CS102" s="14">
        <v>220</v>
      </c>
      <c r="CT102" s="14">
        <v>380</v>
      </c>
      <c r="CU102" s="14">
        <v>201</v>
      </c>
      <c r="CV102" s="14">
        <v>348</v>
      </c>
      <c r="CW102" s="14">
        <v>231</v>
      </c>
      <c r="CX102" s="14">
        <v>399</v>
      </c>
    </row>
    <row r="103" spans="1:102" x14ac:dyDescent="0.25">
      <c r="A103" s="14">
        <v>605120</v>
      </c>
      <c r="B103" s="14">
        <v>75</v>
      </c>
      <c r="C103" s="14" t="s">
        <v>99</v>
      </c>
      <c r="D103" s="14" t="s">
        <v>100</v>
      </c>
      <c r="E103" s="14">
        <v>5302790001</v>
      </c>
      <c r="F103" s="14" t="s">
        <v>303</v>
      </c>
      <c r="G103" s="14" t="s">
        <v>102</v>
      </c>
      <c r="H103" s="14" t="s">
        <v>103</v>
      </c>
      <c r="I103" s="14">
        <v>70800000</v>
      </c>
      <c r="J103" s="14">
        <v>0</v>
      </c>
      <c r="K103" s="14">
        <v>1167030</v>
      </c>
      <c r="L103" s="14">
        <v>0</v>
      </c>
      <c r="M103" s="14">
        <v>201705</v>
      </c>
      <c r="N103" s="14">
        <v>20170410</v>
      </c>
      <c r="O103" s="14">
        <v>0</v>
      </c>
      <c r="P103" s="14">
        <v>20170510</v>
      </c>
      <c r="Q103" s="14">
        <v>0</v>
      </c>
      <c r="R103" s="14">
        <v>30</v>
      </c>
      <c r="S103" s="14">
        <v>20170519</v>
      </c>
      <c r="T103" s="14">
        <v>20170618</v>
      </c>
      <c r="U103" s="14">
        <v>268923</v>
      </c>
      <c r="V103" s="14">
        <v>38305.4</v>
      </c>
      <c r="W103" s="14">
        <v>25</v>
      </c>
      <c r="X103" s="14">
        <v>702.62</v>
      </c>
      <c r="Y103" s="14">
        <v>4596.6499999999996</v>
      </c>
      <c r="Z103" s="14">
        <v>1838.66</v>
      </c>
      <c r="AA103" s="14">
        <v>1532.21</v>
      </c>
      <c r="AB103" s="14">
        <v>995.94</v>
      </c>
      <c r="AC103" s="14">
        <v>0</v>
      </c>
      <c r="AD103" s="14">
        <v>0</v>
      </c>
      <c r="AE103" s="14">
        <v>0</v>
      </c>
      <c r="AF103" s="14">
        <v>153221.69</v>
      </c>
      <c r="AG103" s="14">
        <v>43897.99</v>
      </c>
      <c r="AH103" s="14">
        <v>158951.01</v>
      </c>
      <c r="AI103" s="14">
        <v>34404.870000000003</v>
      </c>
      <c r="AJ103" s="14">
        <v>3419.55</v>
      </c>
      <c r="AK103" s="14">
        <v>35847.129999999997</v>
      </c>
      <c r="AL103" s="14">
        <v>144960.85</v>
      </c>
      <c r="AM103" s="14">
        <v>153924.31</v>
      </c>
      <c r="AN103" s="14">
        <v>0</v>
      </c>
      <c r="AO103" s="14">
        <v>0</v>
      </c>
      <c r="AP103" s="14">
        <v>0</v>
      </c>
      <c r="AQ103" s="14" t="s">
        <v>104</v>
      </c>
      <c r="AR103" s="14">
        <v>0</v>
      </c>
      <c r="AS103" s="14">
        <v>0</v>
      </c>
      <c r="AT103" s="14">
        <v>0</v>
      </c>
      <c r="AU103" s="14">
        <v>0</v>
      </c>
      <c r="AV103" s="14">
        <v>0</v>
      </c>
      <c r="AW103" s="14">
        <v>0</v>
      </c>
      <c r="AX103" s="14">
        <v>0</v>
      </c>
      <c r="AY103" s="14">
        <v>0</v>
      </c>
      <c r="AZ103" s="14">
        <v>0</v>
      </c>
      <c r="BA103" s="14">
        <v>0</v>
      </c>
      <c r="BB103" s="14">
        <v>25331</v>
      </c>
      <c r="BC103" s="14">
        <v>243592</v>
      </c>
      <c r="BD103" s="14">
        <v>0</v>
      </c>
      <c r="BE103" s="14">
        <v>0</v>
      </c>
      <c r="BF103" s="14">
        <v>947</v>
      </c>
      <c r="BG103" s="14">
        <v>947</v>
      </c>
      <c r="BH103" s="14">
        <v>0</v>
      </c>
      <c r="BI103" s="14">
        <v>0</v>
      </c>
      <c r="BJ103" s="14">
        <v>0</v>
      </c>
      <c r="BK103" s="14">
        <v>0</v>
      </c>
      <c r="BL103" s="14">
        <v>45</v>
      </c>
      <c r="BM103" s="14">
        <v>0</v>
      </c>
      <c r="BN103" s="14">
        <v>0</v>
      </c>
      <c r="BO103" s="14">
        <v>0</v>
      </c>
      <c r="BP103" s="14">
        <v>0</v>
      </c>
      <c r="BQ103" s="14">
        <v>0</v>
      </c>
      <c r="BR103" s="14">
        <v>11.97</v>
      </c>
      <c r="BS103" s="14">
        <v>24491.25</v>
      </c>
      <c r="BT103" s="14">
        <v>84714.9</v>
      </c>
      <c r="BU103" s="14">
        <v>0</v>
      </c>
      <c r="BV103" s="14">
        <v>0</v>
      </c>
      <c r="BW103" s="14">
        <v>0</v>
      </c>
      <c r="BX103" s="14">
        <v>5698.17</v>
      </c>
      <c r="BY103" s="14">
        <v>0</v>
      </c>
      <c r="BZ103" s="14">
        <v>0</v>
      </c>
      <c r="CA103" s="14">
        <v>0</v>
      </c>
      <c r="CB103" s="14">
        <v>0</v>
      </c>
      <c r="CC103" s="14">
        <v>0</v>
      </c>
      <c r="CD103" s="14">
        <v>945</v>
      </c>
      <c r="CE103" s="14">
        <v>870</v>
      </c>
      <c r="CF103" s="14">
        <v>990</v>
      </c>
      <c r="CG103" s="14">
        <v>7067</v>
      </c>
      <c r="CH103" s="14">
        <v>0.24</v>
      </c>
      <c r="CI103" s="14">
        <v>0.96</v>
      </c>
      <c r="CJ103" s="14">
        <v>0.24</v>
      </c>
      <c r="CK103" s="14">
        <v>0</v>
      </c>
      <c r="CL103" s="14">
        <v>1287.06</v>
      </c>
      <c r="CM103" s="14">
        <v>5914.35</v>
      </c>
      <c r="CN103" s="14">
        <v>0</v>
      </c>
      <c r="CO103" s="14">
        <v>8067.68</v>
      </c>
      <c r="CP103" s="14">
        <v>0</v>
      </c>
      <c r="CQ103" s="14">
        <v>0</v>
      </c>
      <c r="CR103" s="14">
        <v>5698.17</v>
      </c>
      <c r="CS103" s="14">
        <v>0</v>
      </c>
      <c r="CT103" s="14">
        <v>0</v>
      </c>
      <c r="CU103" s="14">
        <v>0</v>
      </c>
      <c r="CV103" s="14">
        <v>0</v>
      </c>
      <c r="CW103" s="14">
        <v>0</v>
      </c>
      <c r="CX103" s="14">
        <v>0</v>
      </c>
    </row>
    <row r="104" spans="1:102" x14ac:dyDescent="0.25">
      <c r="A104" s="14">
        <v>623849</v>
      </c>
      <c r="B104" s="14">
        <v>76</v>
      </c>
      <c r="C104" s="14" t="s">
        <v>117</v>
      </c>
      <c r="D104" s="14" t="s">
        <v>100</v>
      </c>
      <c r="E104" s="14">
        <v>5302790001</v>
      </c>
      <c r="F104" s="14" t="s">
        <v>124</v>
      </c>
      <c r="G104" s="14" t="s">
        <v>102</v>
      </c>
      <c r="H104" s="14" t="s">
        <v>103</v>
      </c>
      <c r="I104" s="14">
        <v>70800000</v>
      </c>
      <c r="J104" s="14">
        <v>0</v>
      </c>
      <c r="K104" s="14">
        <v>53166135</v>
      </c>
      <c r="L104" s="14">
        <v>0</v>
      </c>
      <c r="M104" s="14">
        <v>201705</v>
      </c>
      <c r="N104" s="14">
        <v>20170410</v>
      </c>
      <c r="O104" s="14">
        <v>0</v>
      </c>
      <c r="P104" s="14">
        <v>20170510</v>
      </c>
      <c r="Q104" s="14">
        <v>0</v>
      </c>
      <c r="R104" s="14">
        <v>30</v>
      </c>
      <c r="S104" s="14">
        <v>20170519</v>
      </c>
      <c r="T104" s="14">
        <v>20170618</v>
      </c>
      <c r="U104" s="14">
        <v>178312</v>
      </c>
      <c r="V104" s="14">
        <v>33897.129999999997</v>
      </c>
      <c r="W104" s="14">
        <v>25</v>
      </c>
      <c r="X104" s="14">
        <v>702.62</v>
      </c>
      <c r="Y104" s="14">
        <v>4067.65</v>
      </c>
      <c r="Z104" s="14">
        <v>1627.06</v>
      </c>
      <c r="AA104" s="14">
        <v>1355.88</v>
      </c>
      <c r="AB104" s="14">
        <v>881.32</v>
      </c>
      <c r="AC104" s="14">
        <v>0</v>
      </c>
      <c r="AD104" s="14">
        <v>0</v>
      </c>
      <c r="AE104" s="14">
        <v>0</v>
      </c>
      <c r="AF104" s="14">
        <v>135588.60999999999</v>
      </c>
      <c r="AG104" s="14">
        <v>38846.1</v>
      </c>
      <c r="AH104" s="14">
        <v>102065.36</v>
      </c>
      <c r="AI104" s="14">
        <v>22092</v>
      </c>
      <c r="AJ104" s="14">
        <v>2195.75</v>
      </c>
      <c r="AK104" s="14">
        <v>23018.1</v>
      </c>
      <c r="AL104" s="14">
        <v>128359.32</v>
      </c>
      <c r="AM104" s="14">
        <v>136291.23000000001</v>
      </c>
      <c r="AN104" s="14">
        <v>0</v>
      </c>
      <c r="AO104" s="14">
        <v>0</v>
      </c>
      <c r="AP104" s="14">
        <v>0</v>
      </c>
      <c r="AQ104" s="14" t="s">
        <v>104</v>
      </c>
      <c r="AR104" s="14">
        <v>0</v>
      </c>
      <c r="AS104" s="14">
        <v>0</v>
      </c>
      <c r="AT104" s="14">
        <v>0</v>
      </c>
      <c r="AU104" s="14">
        <v>0</v>
      </c>
      <c r="AV104" s="14">
        <v>0</v>
      </c>
      <c r="AW104" s="14">
        <v>0</v>
      </c>
      <c r="AX104" s="14">
        <v>0</v>
      </c>
      <c r="AY104" s="14">
        <v>0</v>
      </c>
      <c r="AZ104" s="14">
        <v>0</v>
      </c>
      <c r="BA104" s="14">
        <v>0</v>
      </c>
      <c r="BB104" s="14">
        <v>24593</v>
      </c>
      <c r="BC104" s="14">
        <v>153719</v>
      </c>
      <c r="BD104" s="14">
        <v>0</v>
      </c>
      <c r="BE104" s="14">
        <v>0</v>
      </c>
      <c r="BF104" s="14">
        <v>902</v>
      </c>
      <c r="BG104" s="14">
        <v>902</v>
      </c>
      <c r="BH104" s="14">
        <v>0</v>
      </c>
      <c r="BI104" s="14">
        <v>0</v>
      </c>
      <c r="BJ104" s="14">
        <v>0</v>
      </c>
      <c r="BK104" s="14">
        <v>149</v>
      </c>
      <c r="BL104" s="14">
        <v>906</v>
      </c>
      <c r="BM104" s="14">
        <v>0</v>
      </c>
      <c r="BN104" s="14">
        <v>0</v>
      </c>
      <c r="BO104" s="14">
        <v>0</v>
      </c>
      <c r="BP104" s="14">
        <v>0</v>
      </c>
      <c r="BQ104" s="14">
        <v>39.61</v>
      </c>
      <c r="BR104" s="14">
        <v>240.87</v>
      </c>
      <c r="BS104" s="14">
        <v>37160.519999999997</v>
      </c>
      <c r="BT104" s="14">
        <v>56047.29</v>
      </c>
      <c r="BU104" s="14">
        <v>0</v>
      </c>
      <c r="BV104" s="14">
        <v>0</v>
      </c>
      <c r="BW104" s="14">
        <v>0</v>
      </c>
      <c r="BX104" s="14">
        <v>7428.99</v>
      </c>
      <c r="BY104" s="14">
        <v>0</v>
      </c>
      <c r="BZ104" s="14">
        <v>0</v>
      </c>
      <c r="CA104" s="14">
        <v>774.2</v>
      </c>
      <c r="CB104" s="14">
        <v>0</v>
      </c>
      <c r="CC104" s="14">
        <v>0</v>
      </c>
      <c r="CD104" s="14">
        <v>855</v>
      </c>
      <c r="CE104" s="14">
        <v>730</v>
      </c>
      <c r="CF104" s="14">
        <v>850</v>
      </c>
      <c r="CG104" s="14">
        <v>7061</v>
      </c>
      <c r="CH104" s="14">
        <v>0.15</v>
      </c>
      <c r="CI104" s="14">
        <v>0.6</v>
      </c>
      <c r="CJ104" s="14">
        <v>0.15</v>
      </c>
      <c r="CK104" s="14">
        <v>0</v>
      </c>
      <c r="CL104" s="14">
        <v>1138.94</v>
      </c>
      <c r="CM104" s="14">
        <v>5233.72</v>
      </c>
      <c r="CN104" s="14">
        <v>0</v>
      </c>
      <c r="CO104" s="14">
        <v>5349.34</v>
      </c>
      <c r="CP104" s="14">
        <v>0</v>
      </c>
      <c r="CQ104" s="14">
        <v>0</v>
      </c>
      <c r="CR104" s="14" t="s">
        <v>108</v>
      </c>
      <c r="CS104" s="14">
        <v>0</v>
      </c>
      <c r="CT104" s="14">
        <v>0</v>
      </c>
      <c r="CU104" s="14">
        <v>0</v>
      </c>
      <c r="CV104" s="14">
        <v>0</v>
      </c>
      <c r="CW104" s="14">
        <v>0</v>
      </c>
      <c r="CX104" s="14">
        <v>0</v>
      </c>
    </row>
    <row r="105" spans="1:102" x14ac:dyDescent="0.25">
      <c r="A105" s="14">
        <v>675051</v>
      </c>
      <c r="B105" s="14">
        <v>66</v>
      </c>
      <c r="C105" s="14" t="s">
        <v>117</v>
      </c>
      <c r="D105" s="14" t="s">
        <v>100</v>
      </c>
      <c r="E105" s="14">
        <v>5302790001</v>
      </c>
      <c r="F105" s="14" t="s">
        <v>125</v>
      </c>
      <c r="G105" s="14" t="s">
        <v>102</v>
      </c>
      <c r="H105" s="14" t="s">
        <v>103</v>
      </c>
      <c r="I105" s="14">
        <v>70800000</v>
      </c>
      <c r="J105" s="14">
        <v>0</v>
      </c>
      <c r="K105" s="14">
        <v>1159616</v>
      </c>
      <c r="L105" s="14">
        <v>0</v>
      </c>
      <c r="M105" s="14">
        <v>201705</v>
      </c>
      <c r="N105" s="14">
        <v>20170410</v>
      </c>
      <c r="O105" s="14">
        <v>0</v>
      </c>
      <c r="P105" s="14">
        <v>20170510</v>
      </c>
      <c r="Q105" s="14">
        <v>0</v>
      </c>
      <c r="R105" s="14">
        <v>30</v>
      </c>
      <c r="S105" s="14">
        <v>20170519</v>
      </c>
      <c r="T105" s="14">
        <v>20170618</v>
      </c>
      <c r="U105" s="14">
        <v>231782</v>
      </c>
      <c r="V105" s="14">
        <v>36743.870000000003</v>
      </c>
      <c r="W105" s="14">
        <v>25</v>
      </c>
      <c r="X105" s="14">
        <v>702.62</v>
      </c>
      <c r="Y105" s="14">
        <v>4409.26</v>
      </c>
      <c r="Z105" s="14">
        <v>1763.7</v>
      </c>
      <c r="AA105" s="14">
        <v>1469.75</v>
      </c>
      <c r="AB105" s="14">
        <v>955.34</v>
      </c>
      <c r="AC105" s="14">
        <v>0</v>
      </c>
      <c r="AD105" s="14">
        <v>0</v>
      </c>
      <c r="AE105" s="14">
        <v>0</v>
      </c>
      <c r="AF105" s="14">
        <v>146975.59</v>
      </c>
      <c r="AG105" s="14">
        <v>42108.47</v>
      </c>
      <c r="AH105" s="14">
        <v>129603.93</v>
      </c>
      <c r="AI105" s="14">
        <v>28052.71</v>
      </c>
      <c r="AJ105" s="14">
        <v>2788.2</v>
      </c>
      <c r="AK105" s="14">
        <v>29228.69</v>
      </c>
      <c r="AL105" s="14">
        <v>139080.16</v>
      </c>
      <c r="AM105" s="14">
        <v>147678.21</v>
      </c>
      <c r="AN105" s="14">
        <v>0</v>
      </c>
      <c r="AO105" s="14">
        <v>0</v>
      </c>
      <c r="AP105" s="14">
        <v>0</v>
      </c>
      <c r="AQ105" s="14" t="s">
        <v>104</v>
      </c>
      <c r="AR105" s="14">
        <v>0</v>
      </c>
      <c r="AS105" s="14">
        <v>0</v>
      </c>
      <c r="AT105" s="14">
        <v>0</v>
      </c>
      <c r="AU105" s="14">
        <v>0</v>
      </c>
      <c r="AV105" s="14">
        <v>0</v>
      </c>
      <c r="AW105" s="14">
        <v>0</v>
      </c>
      <c r="AX105" s="14">
        <v>0</v>
      </c>
      <c r="AY105" s="14">
        <v>0</v>
      </c>
      <c r="AZ105" s="14">
        <v>0</v>
      </c>
      <c r="BA105" s="14">
        <v>0</v>
      </c>
      <c r="BB105" s="14">
        <v>21780</v>
      </c>
      <c r="BC105" s="14">
        <v>210002</v>
      </c>
      <c r="BD105" s="14">
        <v>0</v>
      </c>
      <c r="BE105" s="14">
        <v>454</v>
      </c>
      <c r="BF105" s="14">
        <v>467</v>
      </c>
      <c r="BG105" s="14">
        <v>0</v>
      </c>
      <c r="BH105" s="14">
        <v>455</v>
      </c>
      <c r="BI105" s="14">
        <v>467</v>
      </c>
      <c r="BJ105" s="14">
        <v>0</v>
      </c>
      <c r="BK105" s="14">
        <v>0</v>
      </c>
      <c r="BL105" s="14">
        <v>0</v>
      </c>
      <c r="BM105" s="14">
        <v>0</v>
      </c>
      <c r="BN105" s="14">
        <v>0</v>
      </c>
      <c r="BO105" s="14">
        <v>0</v>
      </c>
      <c r="BP105" s="14">
        <v>0</v>
      </c>
      <c r="BQ105" s="14">
        <v>0</v>
      </c>
      <c r="BR105" s="14">
        <v>0</v>
      </c>
      <c r="BS105" s="14">
        <v>11071.71</v>
      </c>
      <c r="BT105" s="14">
        <v>75821.759999999995</v>
      </c>
      <c r="BU105" s="14">
        <v>0</v>
      </c>
      <c r="BV105" s="14">
        <v>0</v>
      </c>
      <c r="BW105" s="14">
        <v>0</v>
      </c>
      <c r="BX105" s="14">
        <v>0</v>
      </c>
      <c r="BY105" s="14">
        <v>18717.78</v>
      </c>
      <c r="BZ105" s="14">
        <v>3846.27</v>
      </c>
      <c r="CA105" s="14">
        <v>0</v>
      </c>
      <c r="CB105" s="14">
        <v>0</v>
      </c>
      <c r="CC105" s="14">
        <v>774.2</v>
      </c>
      <c r="CD105" s="14">
        <v>0</v>
      </c>
      <c r="CE105" s="14">
        <v>455</v>
      </c>
      <c r="CF105" s="14">
        <v>420</v>
      </c>
      <c r="CG105" s="14">
        <v>7034</v>
      </c>
      <c r="CH105" s="14">
        <v>0.06</v>
      </c>
      <c r="CI105" s="14">
        <v>0.24</v>
      </c>
      <c r="CJ105" s="14">
        <v>0.06</v>
      </c>
      <c r="CK105" s="14">
        <v>0</v>
      </c>
      <c r="CL105" s="14">
        <v>1234.5899999999999</v>
      </c>
      <c r="CM105" s="14">
        <v>5673.25</v>
      </c>
      <c r="CN105" s="14">
        <v>0</v>
      </c>
      <c r="CO105" s="14">
        <v>6180.84</v>
      </c>
      <c r="CP105" s="14">
        <v>0</v>
      </c>
      <c r="CQ105" s="14">
        <v>0</v>
      </c>
      <c r="CR105" s="14" t="s">
        <v>108</v>
      </c>
      <c r="CS105" s="14">
        <v>0</v>
      </c>
      <c r="CT105" s="14">
        <v>0</v>
      </c>
      <c r="CU105" s="14">
        <v>0</v>
      </c>
      <c r="CV105" s="14">
        <v>0</v>
      </c>
      <c r="CW105" s="14">
        <v>0</v>
      </c>
      <c r="CX105" s="14">
        <v>0</v>
      </c>
    </row>
    <row r="106" spans="1:102" x14ac:dyDescent="0.25">
      <c r="A106" s="14">
        <v>856960</v>
      </c>
      <c r="B106" s="14">
        <v>23</v>
      </c>
      <c r="C106" s="14" t="s">
        <v>110</v>
      </c>
      <c r="D106" s="14" t="s">
        <v>100</v>
      </c>
      <c r="E106" s="14">
        <v>5302790001</v>
      </c>
      <c r="F106" s="14" t="s">
        <v>126</v>
      </c>
      <c r="G106" s="14" t="s">
        <v>102</v>
      </c>
      <c r="H106" s="14" t="s">
        <v>103</v>
      </c>
      <c r="I106" s="14">
        <v>70362030</v>
      </c>
      <c r="J106" s="14">
        <v>0</v>
      </c>
      <c r="K106" s="14">
        <v>1010284</v>
      </c>
      <c r="L106" s="14">
        <v>1</v>
      </c>
      <c r="M106" s="14">
        <v>201705</v>
      </c>
      <c r="N106" s="14">
        <v>20170404</v>
      </c>
      <c r="O106" s="14">
        <v>383</v>
      </c>
      <c r="P106" s="14">
        <v>20170504</v>
      </c>
      <c r="Q106" s="14">
        <v>384</v>
      </c>
      <c r="R106" s="14">
        <v>30</v>
      </c>
      <c r="S106" s="14">
        <v>20170601</v>
      </c>
      <c r="T106" s="14">
        <v>20170618</v>
      </c>
      <c r="U106" s="14">
        <v>48.9</v>
      </c>
      <c r="V106" s="14">
        <v>6.66</v>
      </c>
      <c r="W106" s="14">
        <v>12</v>
      </c>
      <c r="X106" s="14">
        <v>2.35</v>
      </c>
      <c r="Y106" s="14">
        <v>1.66</v>
      </c>
      <c r="Z106" s="14">
        <v>0.66</v>
      </c>
      <c r="AA106" s="14">
        <v>0.55000000000000004</v>
      </c>
      <c r="AB106" s="14">
        <v>0.36</v>
      </c>
      <c r="AC106" s="14">
        <v>0</v>
      </c>
      <c r="AD106" s="14">
        <v>0</v>
      </c>
      <c r="AE106" s="14">
        <v>0</v>
      </c>
      <c r="AF106" s="14">
        <v>55.56</v>
      </c>
      <c r="AG106" s="14">
        <v>8.68</v>
      </c>
      <c r="AH106" s="14">
        <v>32.049999999999997</v>
      </c>
      <c r="AI106" s="14">
        <v>6.93</v>
      </c>
      <c r="AJ106" s="14">
        <v>0.68</v>
      </c>
      <c r="AK106" s="14">
        <v>7.22</v>
      </c>
      <c r="AL106" s="14">
        <v>54.68</v>
      </c>
      <c r="AM106" s="14">
        <v>57.91</v>
      </c>
      <c r="AN106" s="14">
        <v>1</v>
      </c>
      <c r="AO106" s="14">
        <v>100</v>
      </c>
      <c r="AP106" s="14">
        <v>0</v>
      </c>
      <c r="AQ106" s="14" t="s">
        <v>104</v>
      </c>
      <c r="AR106" s="14">
        <v>0</v>
      </c>
      <c r="AS106" s="14">
        <v>0</v>
      </c>
      <c r="AT106" s="14">
        <v>0</v>
      </c>
      <c r="AU106" s="14">
        <v>0</v>
      </c>
      <c r="AV106" s="14">
        <v>0</v>
      </c>
      <c r="AW106" s="14">
        <v>0</v>
      </c>
      <c r="AX106" s="14">
        <v>0</v>
      </c>
      <c r="AY106" s="14" t="s">
        <v>107</v>
      </c>
      <c r="AZ106" s="14" t="s">
        <v>107</v>
      </c>
      <c r="BA106" s="14" t="s">
        <v>107</v>
      </c>
      <c r="BB106" s="14">
        <v>0</v>
      </c>
      <c r="BC106" s="14">
        <v>0</v>
      </c>
      <c r="BD106" s="14">
        <v>0</v>
      </c>
      <c r="BE106" s="14">
        <v>0</v>
      </c>
      <c r="BF106" s="14">
        <v>0</v>
      </c>
      <c r="BG106" s="14">
        <v>0</v>
      </c>
      <c r="BH106" s="14">
        <v>0</v>
      </c>
      <c r="BI106" s="14">
        <v>0</v>
      </c>
      <c r="BJ106" s="14">
        <v>0</v>
      </c>
      <c r="BK106" s="14">
        <v>0</v>
      </c>
      <c r="BL106" s="14">
        <v>0</v>
      </c>
      <c r="BM106" s="14">
        <v>0</v>
      </c>
      <c r="BN106" s="14">
        <v>0</v>
      </c>
      <c r="BO106" s="14">
        <v>0</v>
      </c>
      <c r="BP106" s="14">
        <v>0</v>
      </c>
      <c r="BQ106" s="14">
        <v>0</v>
      </c>
      <c r="BR106" s="14">
        <v>0</v>
      </c>
      <c r="BS106" s="14">
        <v>0</v>
      </c>
      <c r="BT106" s="14">
        <v>0</v>
      </c>
      <c r="BU106" s="14">
        <v>0</v>
      </c>
      <c r="BV106" s="14">
        <v>0</v>
      </c>
      <c r="BW106" s="14">
        <v>0</v>
      </c>
      <c r="BX106" s="14">
        <v>0</v>
      </c>
      <c r="BY106" s="14">
        <v>0</v>
      </c>
      <c r="BZ106" s="14">
        <v>0</v>
      </c>
      <c r="CA106" s="14">
        <v>0</v>
      </c>
      <c r="CB106" s="14">
        <v>0</v>
      </c>
      <c r="CC106" s="14">
        <v>0</v>
      </c>
      <c r="CD106" s="14">
        <v>0</v>
      </c>
      <c r="CE106" s="14">
        <v>0</v>
      </c>
      <c r="CF106" s="14">
        <v>0</v>
      </c>
      <c r="CG106" s="14">
        <v>9694</v>
      </c>
      <c r="CH106" s="14">
        <v>1</v>
      </c>
      <c r="CI106" s="14">
        <v>0</v>
      </c>
      <c r="CJ106" s="14">
        <v>0</v>
      </c>
      <c r="CK106" s="14">
        <v>0</v>
      </c>
      <c r="CL106" s="14">
        <v>0.46</v>
      </c>
      <c r="CM106" s="14">
        <v>2.14</v>
      </c>
      <c r="CN106" s="14">
        <v>0</v>
      </c>
      <c r="CO106" s="14">
        <v>2.99</v>
      </c>
      <c r="CP106" s="14">
        <v>0</v>
      </c>
      <c r="CQ106" s="14">
        <v>0</v>
      </c>
      <c r="CR106" s="14" t="s">
        <v>108</v>
      </c>
      <c r="CS106" s="14">
        <v>220</v>
      </c>
      <c r="CT106" s="14">
        <v>380</v>
      </c>
      <c r="CU106" s="14">
        <v>201</v>
      </c>
      <c r="CV106" s="14">
        <v>348</v>
      </c>
      <c r="CW106" s="14">
        <v>231</v>
      </c>
      <c r="CX106" s="14">
        <v>399</v>
      </c>
    </row>
    <row r="107" spans="1:102" x14ac:dyDescent="0.25">
      <c r="A107" s="14">
        <v>856967</v>
      </c>
      <c r="B107" s="14">
        <v>23</v>
      </c>
      <c r="C107" s="14" t="s">
        <v>110</v>
      </c>
      <c r="D107" s="14" t="s">
        <v>100</v>
      </c>
      <c r="E107" s="14">
        <v>5302790001</v>
      </c>
      <c r="F107" s="14" t="s">
        <v>127</v>
      </c>
      <c r="G107" s="14" t="s">
        <v>102</v>
      </c>
      <c r="H107" s="14" t="s">
        <v>103</v>
      </c>
      <c r="I107" s="14">
        <v>70362040</v>
      </c>
      <c r="J107" s="14">
        <v>0</v>
      </c>
      <c r="K107" s="14">
        <v>1010286</v>
      </c>
      <c r="L107" s="14">
        <v>1</v>
      </c>
      <c r="M107" s="14">
        <v>201705</v>
      </c>
      <c r="N107" s="14">
        <v>20170404</v>
      </c>
      <c r="O107" s="14">
        <v>65</v>
      </c>
      <c r="P107" s="14">
        <v>20170504</v>
      </c>
      <c r="Q107" s="14">
        <v>65</v>
      </c>
      <c r="R107" s="14">
        <v>30</v>
      </c>
      <c r="S107" s="14">
        <v>20170601</v>
      </c>
      <c r="T107" s="14">
        <v>20170618</v>
      </c>
      <c r="U107" s="14">
        <v>48.9</v>
      </c>
      <c r="V107" s="14">
        <v>6.66</v>
      </c>
      <c r="W107" s="14">
        <v>12</v>
      </c>
      <c r="X107" s="14">
        <v>2.35</v>
      </c>
      <c r="Y107" s="14">
        <v>1.66</v>
      </c>
      <c r="Z107" s="14">
        <v>0.66</v>
      </c>
      <c r="AA107" s="14">
        <v>0.55000000000000004</v>
      </c>
      <c r="AB107" s="14">
        <v>0.36</v>
      </c>
      <c r="AC107" s="14">
        <v>0</v>
      </c>
      <c r="AD107" s="14">
        <v>0</v>
      </c>
      <c r="AE107" s="14">
        <v>0</v>
      </c>
      <c r="AF107" s="14">
        <v>55.56</v>
      </c>
      <c r="AG107" s="14">
        <v>8.68</v>
      </c>
      <c r="AH107" s="14">
        <v>32.049999999999997</v>
      </c>
      <c r="AI107" s="14">
        <v>6.93</v>
      </c>
      <c r="AJ107" s="14">
        <v>0.68</v>
      </c>
      <c r="AK107" s="14">
        <v>7.22</v>
      </c>
      <c r="AL107" s="14">
        <v>54.68</v>
      </c>
      <c r="AM107" s="14">
        <v>57.91</v>
      </c>
      <c r="AN107" s="14">
        <v>0</v>
      </c>
      <c r="AO107" s="14">
        <v>100</v>
      </c>
      <c r="AP107" s="14">
        <v>0</v>
      </c>
      <c r="AQ107" s="14" t="s">
        <v>104</v>
      </c>
      <c r="AR107" s="14">
        <v>0</v>
      </c>
      <c r="AS107" s="14">
        <v>0</v>
      </c>
      <c r="AT107" s="14">
        <v>0</v>
      </c>
      <c r="AU107" s="14">
        <v>0</v>
      </c>
      <c r="AV107" s="14">
        <v>0</v>
      </c>
      <c r="AW107" s="14">
        <v>0</v>
      </c>
      <c r="AX107" s="14">
        <v>0</v>
      </c>
      <c r="AY107" s="14" t="s">
        <v>107</v>
      </c>
      <c r="AZ107" s="14" t="s">
        <v>107</v>
      </c>
      <c r="BA107" s="14" t="s">
        <v>107</v>
      </c>
      <c r="BB107" s="14">
        <v>0</v>
      </c>
      <c r="BC107" s="14">
        <v>0</v>
      </c>
      <c r="BD107" s="14">
        <v>0</v>
      </c>
      <c r="BE107" s="14">
        <v>0</v>
      </c>
      <c r="BF107" s="14">
        <v>0</v>
      </c>
      <c r="BG107" s="14">
        <v>0</v>
      </c>
      <c r="BH107" s="14">
        <v>0</v>
      </c>
      <c r="BI107" s="14">
        <v>0</v>
      </c>
      <c r="BJ107" s="14">
        <v>0</v>
      </c>
      <c r="BK107" s="14">
        <v>0</v>
      </c>
      <c r="BL107" s="14">
        <v>0</v>
      </c>
      <c r="BM107" s="14">
        <v>0</v>
      </c>
      <c r="BN107" s="14">
        <v>0</v>
      </c>
      <c r="BO107" s="14">
        <v>0</v>
      </c>
      <c r="BP107" s="14">
        <v>0</v>
      </c>
      <c r="BQ107" s="14">
        <v>0</v>
      </c>
      <c r="BR107" s="14">
        <v>0</v>
      </c>
      <c r="BS107" s="14">
        <v>0</v>
      </c>
      <c r="BT107" s="14">
        <v>0</v>
      </c>
      <c r="BU107" s="14">
        <v>0</v>
      </c>
      <c r="BV107" s="14">
        <v>0</v>
      </c>
      <c r="BW107" s="14">
        <v>0</v>
      </c>
      <c r="BX107" s="14">
        <v>0</v>
      </c>
      <c r="BY107" s="14">
        <v>0</v>
      </c>
      <c r="BZ107" s="14">
        <v>0</v>
      </c>
      <c r="CA107" s="14">
        <v>0</v>
      </c>
      <c r="CB107" s="14">
        <v>0</v>
      </c>
      <c r="CC107" s="14">
        <v>0</v>
      </c>
      <c r="CD107" s="14">
        <v>0</v>
      </c>
      <c r="CE107" s="14">
        <v>0</v>
      </c>
      <c r="CF107" s="14">
        <v>0</v>
      </c>
      <c r="CG107" s="14">
        <v>9725</v>
      </c>
      <c r="CH107" s="14">
        <v>1</v>
      </c>
      <c r="CI107" s="14">
        <v>0</v>
      </c>
      <c r="CJ107" s="14">
        <v>0</v>
      </c>
      <c r="CK107" s="14">
        <v>0</v>
      </c>
      <c r="CL107" s="14">
        <v>0.46</v>
      </c>
      <c r="CM107" s="14">
        <v>2.14</v>
      </c>
      <c r="CN107" s="14">
        <v>0</v>
      </c>
      <c r="CO107" s="14">
        <v>2.99</v>
      </c>
      <c r="CP107" s="14">
        <v>0</v>
      </c>
      <c r="CQ107" s="14">
        <v>0</v>
      </c>
      <c r="CR107" s="14" t="s">
        <v>108</v>
      </c>
      <c r="CS107" s="14">
        <v>220</v>
      </c>
      <c r="CT107" s="14">
        <v>380</v>
      </c>
      <c r="CU107" s="14">
        <v>201</v>
      </c>
      <c r="CV107" s="14">
        <v>348</v>
      </c>
      <c r="CW107" s="14">
        <v>231</v>
      </c>
      <c r="CX107" s="14">
        <v>399</v>
      </c>
    </row>
    <row r="108" spans="1:102" x14ac:dyDescent="0.25">
      <c r="A108" s="14">
        <v>856969</v>
      </c>
      <c r="B108" s="14">
        <v>23</v>
      </c>
      <c r="C108" s="14" t="s">
        <v>110</v>
      </c>
      <c r="D108" s="14" t="s">
        <v>100</v>
      </c>
      <c r="E108" s="14">
        <v>5302790001</v>
      </c>
      <c r="F108" s="14" t="s">
        <v>128</v>
      </c>
      <c r="G108" s="14" t="s">
        <v>102</v>
      </c>
      <c r="H108" s="14" t="s">
        <v>103</v>
      </c>
      <c r="I108" s="14">
        <v>70362070</v>
      </c>
      <c r="J108" s="14">
        <v>0</v>
      </c>
      <c r="K108" s="14">
        <v>1116288</v>
      </c>
      <c r="L108" s="14">
        <v>1</v>
      </c>
      <c r="M108" s="14">
        <v>201705</v>
      </c>
      <c r="N108" s="14">
        <v>20170404</v>
      </c>
      <c r="O108" s="14">
        <v>12268</v>
      </c>
      <c r="P108" s="14">
        <v>20170504</v>
      </c>
      <c r="Q108" s="14">
        <v>12268</v>
      </c>
      <c r="R108" s="14">
        <v>30</v>
      </c>
      <c r="S108" s="14">
        <v>20170601</v>
      </c>
      <c r="T108" s="14">
        <v>20170618</v>
      </c>
      <c r="U108" s="14">
        <v>48.9</v>
      </c>
      <c r="V108" s="14">
        <v>6.66</v>
      </c>
      <c r="W108" s="14">
        <v>12</v>
      </c>
      <c r="X108" s="14">
        <v>2.35</v>
      </c>
      <c r="Y108" s="14">
        <v>1.66</v>
      </c>
      <c r="Z108" s="14">
        <v>0.66</v>
      </c>
      <c r="AA108" s="14">
        <v>0.55000000000000004</v>
      </c>
      <c r="AB108" s="14">
        <v>0.36</v>
      </c>
      <c r="AC108" s="14">
        <v>0</v>
      </c>
      <c r="AD108" s="14">
        <v>0</v>
      </c>
      <c r="AE108" s="14">
        <v>0</v>
      </c>
      <c r="AF108" s="14">
        <v>55.56</v>
      </c>
      <c r="AG108" s="14">
        <v>8.68</v>
      </c>
      <c r="AH108" s="14">
        <v>32.049999999999997</v>
      </c>
      <c r="AI108" s="14">
        <v>6.93</v>
      </c>
      <c r="AJ108" s="14">
        <v>0.68</v>
      </c>
      <c r="AK108" s="14">
        <v>7.22</v>
      </c>
      <c r="AL108" s="14">
        <v>54.68</v>
      </c>
      <c r="AM108" s="14">
        <v>57.91</v>
      </c>
      <c r="AN108" s="14">
        <v>0</v>
      </c>
      <c r="AO108" s="14">
        <v>100</v>
      </c>
      <c r="AP108" s="14">
        <v>0</v>
      </c>
      <c r="AQ108" s="14" t="s">
        <v>104</v>
      </c>
      <c r="AR108" s="14">
        <v>0</v>
      </c>
      <c r="AS108" s="14">
        <v>0</v>
      </c>
      <c r="AT108" s="14">
        <v>0</v>
      </c>
      <c r="AU108" s="14">
        <v>0</v>
      </c>
      <c r="AV108" s="14">
        <v>0</v>
      </c>
      <c r="AW108" s="14">
        <v>0</v>
      </c>
      <c r="AX108" s="14">
        <v>0</v>
      </c>
      <c r="AY108" s="14" t="s">
        <v>107</v>
      </c>
      <c r="AZ108" s="14" t="s">
        <v>107</v>
      </c>
      <c r="BA108" s="14" t="s">
        <v>107</v>
      </c>
      <c r="BB108" s="14">
        <v>0</v>
      </c>
      <c r="BC108" s="14">
        <v>0</v>
      </c>
      <c r="BD108" s="14">
        <v>0</v>
      </c>
      <c r="BE108" s="14">
        <v>0</v>
      </c>
      <c r="BF108" s="14">
        <v>0</v>
      </c>
      <c r="BG108" s="14">
        <v>0</v>
      </c>
      <c r="BH108" s="14">
        <v>0</v>
      </c>
      <c r="BI108" s="14">
        <v>0</v>
      </c>
      <c r="BJ108" s="14">
        <v>0</v>
      </c>
      <c r="BK108" s="14">
        <v>0</v>
      </c>
      <c r="BL108" s="14">
        <v>0</v>
      </c>
      <c r="BM108" s="14">
        <v>0</v>
      </c>
      <c r="BN108" s="14">
        <v>0</v>
      </c>
      <c r="BO108" s="14">
        <v>0</v>
      </c>
      <c r="BP108" s="14">
        <v>0</v>
      </c>
      <c r="BQ108" s="14">
        <v>0</v>
      </c>
      <c r="BR108" s="14">
        <v>0</v>
      </c>
      <c r="BS108" s="14">
        <v>0</v>
      </c>
      <c r="BT108" s="14">
        <v>0</v>
      </c>
      <c r="BU108" s="14">
        <v>0</v>
      </c>
      <c r="BV108" s="14">
        <v>0</v>
      </c>
      <c r="BW108" s="14">
        <v>0</v>
      </c>
      <c r="BX108" s="14">
        <v>0</v>
      </c>
      <c r="BY108" s="14">
        <v>0</v>
      </c>
      <c r="BZ108" s="14">
        <v>0</v>
      </c>
      <c r="CA108" s="14">
        <v>0</v>
      </c>
      <c r="CB108" s="14">
        <v>0</v>
      </c>
      <c r="CC108" s="14">
        <v>0</v>
      </c>
      <c r="CD108" s="14">
        <v>0</v>
      </c>
      <c r="CE108" s="14">
        <v>0</v>
      </c>
      <c r="CF108" s="14">
        <v>0</v>
      </c>
      <c r="CG108" s="14">
        <v>9669</v>
      </c>
      <c r="CH108" s="14">
        <v>1</v>
      </c>
      <c r="CI108" s="14">
        <v>0</v>
      </c>
      <c r="CJ108" s="14">
        <v>0</v>
      </c>
      <c r="CK108" s="14">
        <v>0</v>
      </c>
      <c r="CL108" s="14">
        <v>0.46</v>
      </c>
      <c r="CM108" s="14">
        <v>2.14</v>
      </c>
      <c r="CN108" s="14">
        <v>0</v>
      </c>
      <c r="CO108" s="14">
        <v>2.99</v>
      </c>
      <c r="CP108" s="14">
        <v>0</v>
      </c>
      <c r="CQ108" s="14">
        <v>0</v>
      </c>
      <c r="CR108" s="14" t="s">
        <v>108</v>
      </c>
      <c r="CS108" s="14">
        <v>220</v>
      </c>
      <c r="CT108" s="14">
        <v>380</v>
      </c>
      <c r="CU108" s="14">
        <v>201</v>
      </c>
      <c r="CV108" s="14">
        <v>348</v>
      </c>
      <c r="CW108" s="14">
        <v>231</v>
      </c>
      <c r="CX108" s="14">
        <v>399</v>
      </c>
    </row>
    <row r="109" spans="1:102" x14ac:dyDescent="0.25">
      <c r="A109" s="14">
        <v>966027</v>
      </c>
      <c r="B109" s="14">
        <v>66</v>
      </c>
      <c r="C109" s="14" t="s">
        <v>117</v>
      </c>
      <c r="D109" s="14" t="s">
        <v>100</v>
      </c>
      <c r="E109" s="14">
        <v>5302790001</v>
      </c>
      <c r="F109" s="14" t="s">
        <v>129</v>
      </c>
      <c r="G109" s="14" t="s">
        <v>102</v>
      </c>
      <c r="H109" s="14" t="s">
        <v>103</v>
      </c>
      <c r="I109" s="14">
        <v>70000000</v>
      </c>
      <c r="J109" s="14">
        <v>0</v>
      </c>
      <c r="K109" s="14">
        <v>53155342</v>
      </c>
      <c r="L109" s="14">
        <v>0</v>
      </c>
      <c r="M109" s="14">
        <v>201705</v>
      </c>
      <c r="N109" s="14">
        <v>20170410</v>
      </c>
      <c r="O109" s="14">
        <v>0</v>
      </c>
      <c r="P109" s="14">
        <v>20170510</v>
      </c>
      <c r="Q109" s="14">
        <v>0</v>
      </c>
      <c r="R109" s="14">
        <v>30</v>
      </c>
      <c r="S109" s="14">
        <v>20170519</v>
      </c>
      <c r="T109" s="14">
        <v>20170618</v>
      </c>
      <c r="U109" s="14">
        <v>75710</v>
      </c>
      <c r="V109" s="14">
        <v>13515.44</v>
      </c>
      <c r="W109" s="14">
        <v>25</v>
      </c>
      <c r="X109" s="14">
        <v>702.62</v>
      </c>
      <c r="Y109" s="14">
        <v>1621.85</v>
      </c>
      <c r="Z109" s="14">
        <v>648.74</v>
      </c>
      <c r="AA109" s="14">
        <v>540.61</v>
      </c>
      <c r="AB109" s="14">
        <v>351.4</v>
      </c>
      <c r="AC109" s="14">
        <v>0</v>
      </c>
      <c r="AD109" s="14">
        <v>0</v>
      </c>
      <c r="AE109" s="14">
        <v>0</v>
      </c>
      <c r="AF109" s="14">
        <v>54061.81</v>
      </c>
      <c r="AG109" s="14">
        <v>15488.69</v>
      </c>
      <c r="AH109" s="14">
        <v>41149.230000000003</v>
      </c>
      <c r="AI109" s="14">
        <v>8906.73</v>
      </c>
      <c r="AJ109" s="14">
        <v>885.25</v>
      </c>
      <c r="AK109" s="14">
        <v>9280.1</v>
      </c>
      <c r="AL109" s="14">
        <v>51601.83</v>
      </c>
      <c r="AM109" s="14">
        <v>54764.43</v>
      </c>
      <c r="AN109" s="14">
        <v>0</v>
      </c>
      <c r="AO109" s="14">
        <v>0</v>
      </c>
      <c r="AP109" s="14">
        <v>0</v>
      </c>
      <c r="AQ109" s="14" t="s">
        <v>104</v>
      </c>
      <c r="AR109" s="14">
        <v>0</v>
      </c>
      <c r="AS109" s="14">
        <v>0</v>
      </c>
      <c r="AT109" s="14">
        <v>0</v>
      </c>
      <c r="AU109" s="14">
        <v>0</v>
      </c>
      <c r="AV109" s="14">
        <v>0</v>
      </c>
      <c r="AW109" s="14">
        <v>0</v>
      </c>
      <c r="AX109" s="14">
        <v>0</v>
      </c>
      <c r="AY109" s="14">
        <v>0</v>
      </c>
      <c r="AZ109" s="14">
        <v>0</v>
      </c>
      <c r="BA109" s="14">
        <v>0</v>
      </c>
      <c r="BB109" s="14">
        <v>8405</v>
      </c>
      <c r="BC109" s="14">
        <v>67305</v>
      </c>
      <c r="BD109" s="14">
        <v>0</v>
      </c>
      <c r="BE109" s="14">
        <v>219</v>
      </c>
      <c r="BF109" s="14">
        <v>226</v>
      </c>
      <c r="BG109" s="14">
        <v>0</v>
      </c>
      <c r="BH109" s="14">
        <v>245</v>
      </c>
      <c r="BI109" s="14">
        <v>230</v>
      </c>
      <c r="BJ109" s="14">
        <v>0</v>
      </c>
      <c r="BK109" s="14">
        <v>0</v>
      </c>
      <c r="BL109" s="14">
        <v>0</v>
      </c>
      <c r="BM109" s="14">
        <v>0</v>
      </c>
      <c r="BN109" s="14">
        <v>0</v>
      </c>
      <c r="BO109" s="14">
        <v>0</v>
      </c>
      <c r="BP109" s="14">
        <v>0</v>
      </c>
      <c r="BQ109" s="14">
        <v>0</v>
      </c>
      <c r="BR109" s="14">
        <v>0</v>
      </c>
      <c r="BS109" s="14">
        <v>4272.62</v>
      </c>
      <c r="BT109" s="14">
        <v>24300.639999999999</v>
      </c>
      <c r="BU109" s="14">
        <v>0</v>
      </c>
      <c r="BV109" s="14">
        <v>0</v>
      </c>
      <c r="BW109" s="14">
        <v>0</v>
      </c>
      <c r="BX109" s="14">
        <v>0</v>
      </c>
      <c r="BY109" s="14">
        <v>10078.799999999999</v>
      </c>
      <c r="BZ109" s="14">
        <v>1894.31</v>
      </c>
      <c r="CA109" s="14">
        <v>0</v>
      </c>
      <c r="CB109" s="14">
        <v>0</v>
      </c>
      <c r="CC109" s="14">
        <v>0</v>
      </c>
      <c r="CD109" s="14">
        <v>0</v>
      </c>
      <c r="CE109" s="14">
        <v>245</v>
      </c>
      <c r="CF109" s="14">
        <v>230</v>
      </c>
      <c r="CG109" s="14">
        <v>7025</v>
      </c>
      <c r="CH109" s="14">
        <v>0.09</v>
      </c>
      <c r="CI109" s="14">
        <v>0.36</v>
      </c>
      <c r="CJ109" s="14">
        <v>0.09</v>
      </c>
      <c r="CK109" s="14">
        <v>0</v>
      </c>
      <c r="CL109" s="14">
        <v>454.11</v>
      </c>
      <c r="CM109" s="14">
        <v>2086.7800000000002</v>
      </c>
      <c r="CN109" s="14">
        <v>0</v>
      </c>
      <c r="CO109" s="14">
        <v>2018.92</v>
      </c>
      <c r="CP109" s="14">
        <v>0</v>
      </c>
      <c r="CQ109" s="14">
        <v>0</v>
      </c>
      <c r="CR109" s="14" t="s">
        <v>108</v>
      </c>
      <c r="CS109" s="14">
        <v>0</v>
      </c>
      <c r="CT109" s="14">
        <v>0</v>
      </c>
      <c r="CU109" s="14">
        <v>0</v>
      </c>
      <c r="CV109" s="14">
        <v>0</v>
      </c>
      <c r="CW109" s="14">
        <v>0</v>
      </c>
      <c r="CX109" s="14">
        <v>0</v>
      </c>
    </row>
    <row r="110" spans="1:102" x14ac:dyDescent="0.25">
      <c r="A110" s="14">
        <v>1089425</v>
      </c>
      <c r="B110" s="14">
        <v>65</v>
      </c>
      <c r="C110" s="14" t="s">
        <v>99</v>
      </c>
      <c r="D110" s="14" t="s">
        <v>100</v>
      </c>
      <c r="E110" s="14">
        <v>5302790001</v>
      </c>
      <c r="F110" s="14" t="s">
        <v>130</v>
      </c>
      <c r="G110" s="14" t="s">
        <v>102</v>
      </c>
      <c r="H110" s="14" t="s">
        <v>103</v>
      </c>
      <c r="I110" s="14">
        <v>73007990</v>
      </c>
      <c r="J110" s="14">
        <v>0</v>
      </c>
      <c r="K110" s="14">
        <v>1159901</v>
      </c>
      <c r="L110" s="14">
        <v>0</v>
      </c>
      <c r="M110" s="14">
        <v>201705</v>
      </c>
      <c r="N110" s="14">
        <v>20170414</v>
      </c>
      <c r="O110" s="14">
        <v>0</v>
      </c>
      <c r="P110" s="14">
        <v>20170514</v>
      </c>
      <c r="Q110" s="14">
        <v>0</v>
      </c>
      <c r="R110" s="14">
        <v>30</v>
      </c>
      <c r="S110" s="14">
        <v>20170526</v>
      </c>
      <c r="T110" s="14">
        <v>20170618</v>
      </c>
      <c r="U110" s="14">
        <v>140267</v>
      </c>
      <c r="V110" s="14">
        <v>19772.25</v>
      </c>
      <c r="W110" s="14">
        <v>25</v>
      </c>
      <c r="X110" s="14">
        <v>702.62</v>
      </c>
      <c r="Y110" s="14">
        <v>2372.67</v>
      </c>
      <c r="Z110" s="14">
        <v>949.06</v>
      </c>
      <c r="AA110" s="14">
        <v>790.89</v>
      </c>
      <c r="AB110" s="14">
        <v>514.07000000000005</v>
      </c>
      <c r="AC110" s="14">
        <v>0</v>
      </c>
      <c r="AD110" s="14">
        <v>0</v>
      </c>
      <c r="AE110" s="14">
        <v>0</v>
      </c>
      <c r="AF110" s="14">
        <v>79089.08</v>
      </c>
      <c r="AG110" s="14">
        <v>22658.99</v>
      </c>
      <c r="AH110" s="14">
        <v>80361.570000000007</v>
      </c>
      <c r="AI110" s="14">
        <v>17394.22</v>
      </c>
      <c r="AJ110" s="14">
        <v>1728.83</v>
      </c>
      <c r="AK110" s="14">
        <v>18123.39</v>
      </c>
      <c r="AL110" s="14">
        <v>75165.009999999995</v>
      </c>
      <c r="AM110" s="14">
        <v>79791.7</v>
      </c>
      <c r="AN110" s="14">
        <v>0</v>
      </c>
      <c r="AO110" s="14">
        <v>0</v>
      </c>
      <c r="AP110" s="14">
        <v>0</v>
      </c>
      <c r="AQ110" s="14" t="s">
        <v>104</v>
      </c>
      <c r="AR110" s="14">
        <v>0</v>
      </c>
      <c r="AS110" s="14">
        <v>0</v>
      </c>
      <c r="AT110" s="14">
        <v>0</v>
      </c>
      <c r="AU110" s="14">
        <v>0</v>
      </c>
      <c r="AV110" s="14">
        <v>0</v>
      </c>
      <c r="AW110" s="14">
        <v>0</v>
      </c>
      <c r="AX110" s="14">
        <v>0</v>
      </c>
      <c r="AY110" s="14">
        <v>0</v>
      </c>
      <c r="AZ110" s="14">
        <v>0</v>
      </c>
      <c r="BA110" s="14">
        <v>0</v>
      </c>
      <c r="BB110" s="14">
        <v>10830</v>
      </c>
      <c r="BC110" s="14">
        <v>129437</v>
      </c>
      <c r="BD110" s="14">
        <v>0</v>
      </c>
      <c r="BE110" s="14">
        <v>214</v>
      </c>
      <c r="BF110" s="14">
        <v>213</v>
      </c>
      <c r="BG110" s="14">
        <v>0</v>
      </c>
      <c r="BH110" s="14">
        <v>350</v>
      </c>
      <c r="BI110" s="14">
        <v>350</v>
      </c>
      <c r="BJ110" s="14">
        <v>0</v>
      </c>
      <c r="BK110" s="14">
        <v>0</v>
      </c>
      <c r="BL110" s="14">
        <v>0</v>
      </c>
      <c r="BM110" s="14">
        <v>0</v>
      </c>
      <c r="BN110" s="14">
        <v>0</v>
      </c>
      <c r="BO110" s="14">
        <v>0</v>
      </c>
      <c r="BP110" s="14">
        <v>0</v>
      </c>
      <c r="BQ110" s="14">
        <v>0</v>
      </c>
      <c r="BR110" s="14">
        <v>0</v>
      </c>
      <c r="BS110" s="14">
        <v>5364.24</v>
      </c>
      <c r="BT110" s="14">
        <v>45047.01</v>
      </c>
      <c r="BU110" s="14">
        <v>0</v>
      </c>
      <c r="BV110" s="14">
        <v>0</v>
      </c>
      <c r="BW110" s="14">
        <v>0</v>
      </c>
      <c r="BX110" s="14">
        <v>0</v>
      </c>
      <c r="BY110" s="14">
        <v>6799.61</v>
      </c>
      <c r="BZ110" s="14">
        <v>2105.9699999999998</v>
      </c>
      <c r="CA110" s="14">
        <v>0</v>
      </c>
      <c r="CB110" s="14">
        <v>0</v>
      </c>
      <c r="CC110" s="14">
        <v>0</v>
      </c>
      <c r="CD110" s="14">
        <v>0</v>
      </c>
      <c r="CE110" s="14">
        <v>350</v>
      </c>
      <c r="CF110" s="14">
        <v>350</v>
      </c>
      <c r="CG110" s="14">
        <v>9310</v>
      </c>
      <c r="CH110" s="14">
        <v>9.6000000000000002E-2</v>
      </c>
      <c r="CI110" s="14">
        <v>0.38400000000000001</v>
      </c>
      <c r="CJ110" s="14">
        <v>9.6000000000000002E-2</v>
      </c>
      <c r="CK110" s="14">
        <v>0</v>
      </c>
      <c r="CL110" s="14">
        <v>664.34</v>
      </c>
      <c r="CM110" s="14">
        <v>3052.83</v>
      </c>
      <c r="CN110" s="14">
        <v>0</v>
      </c>
      <c r="CO110" s="14">
        <v>3833.96</v>
      </c>
      <c r="CP110" s="14">
        <v>0</v>
      </c>
      <c r="CQ110" s="14">
        <v>0</v>
      </c>
      <c r="CR110" s="14" t="s">
        <v>108</v>
      </c>
      <c r="CS110" s="14">
        <v>0</v>
      </c>
      <c r="CT110" s="14">
        <v>0</v>
      </c>
      <c r="CU110" s="14">
        <v>0</v>
      </c>
      <c r="CV110" s="14">
        <v>0</v>
      </c>
      <c r="CW110" s="14">
        <v>0</v>
      </c>
      <c r="CX110" s="14">
        <v>0</v>
      </c>
    </row>
    <row r="111" spans="1:102" x14ac:dyDescent="0.25">
      <c r="A111" s="14">
        <v>1100496</v>
      </c>
      <c r="B111" s="14">
        <v>21</v>
      </c>
      <c r="C111" s="14" t="s">
        <v>105</v>
      </c>
      <c r="D111" s="14" t="s">
        <v>100</v>
      </c>
      <c r="E111" s="14">
        <v>5302790001</v>
      </c>
      <c r="F111" s="14" t="s">
        <v>131</v>
      </c>
      <c r="G111" s="14" t="s">
        <v>102</v>
      </c>
      <c r="H111" s="14" t="s">
        <v>103</v>
      </c>
      <c r="I111" s="14">
        <v>70300000</v>
      </c>
      <c r="J111" s="14">
        <v>0</v>
      </c>
      <c r="K111" s="14">
        <v>98380</v>
      </c>
      <c r="L111" s="14">
        <v>1</v>
      </c>
      <c r="M111" s="14">
        <v>201705</v>
      </c>
      <c r="N111" s="14">
        <v>20170408</v>
      </c>
      <c r="O111" s="14">
        <v>1760</v>
      </c>
      <c r="P111" s="14">
        <v>20170510</v>
      </c>
      <c r="Q111" s="14">
        <v>1764</v>
      </c>
      <c r="R111" s="14">
        <v>32</v>
      </c>
      <c r="S111" s="14">
        <v>20170601</v>
      </c>
      <c r="T111" s="14">
        <v>20170618</v>
      </c>
      <c r="U111" s="14">
        <v>14.79</v>
      </c>
      <c r="V111" s="14">
        <v>2.0099999999999998</v>
      </c>
      <c r="W111" s="14">
        <v>12</v>
      </c>
      <c r="X111" s="14">
        <v>2.35</v>
      </c>
      <c r="Y111" s="14">
        <v>0.5</v>
      </c>
      <c r="Z111" s="14">
        <v>0.2</v>
      </c>
      <c r="AA111" s="14">
        <v>0.16</v>
      </c>
      <c r="AB111" s="14">
        <v>0.1</v>
      </c>
      <c r="AC111" s="14">
        <v>0</v>
      </c>
      <c r="AD111" s="14">
        <v>0</v>
      </c>
      <c r="AE111" s="14">
        <v>0</v>
      </c>
      <c r="AF111" s="14">
        <v>16.8</v>
      </c>
      <c r="AG111" s="14">
        <v>2.61</v>
      </c>
      <c r="AH111" s="14">
        <v>9.7200000000000006</v>
      </c>
      <c r="AI111" s="14">
        <v>2.09</v>
      </c>
      <c r="AJ111" s="14">
        <v>0.2</v>
      </c>
      <c r="AK111" s="14">
        <v>2.1800000000000002</v>
      </c>
      <c r="AL111" s="14">
        <v>18.190000000000001</v>
      </c>
      <c r="AM111" s="14">
        <v>19.149999999999999</v>
      </c>
      <c r="AN111" s="14">
        <v>4</v>
      </c>
      <c r="AO111" s="14">
        <v>30</v>
      </c>
      <c r="AP111" s="14">
        <v>6</v>
      </c>
      <c r="AQ111" s="14" t="s">
        <v>104</v>
      </c>
      <c r="AR111" s="14">
        <v>0</v>
      </c>
      <c r="AS111" s="14">
        <v>0</v>
      </c>
      <c r="AT111" s="14">
        <v>0</v>
      </c>
      <c r="AU111" s="14">
        <v>0</v>
      </c>
      <c r="AV111" s="14">
        <v>0</v>
      </c>
      <c r="AW111" s="14">
        <v>0</v>
      </c>
      <c r="AX111" s="14">
        <v>0</v>
      </c>
      <c r="AY111" s="14" t="s">
        <v>107</v>
      </c>
      <c r="AZ111" s="14" t="s">
        <v>107</v>
      </c>
      <c r="BA111" s="14" t="s">
        <v>107</v>
      </c>
      <c r="BB111" s="14">
        <v>0</v>
      </c>
      <c r="BC111" s="14">
        <v>0</v>
      </c>
      <c r="BD111" s="14">
        <v>0</v>
      </c>
      <c r="BE111" s="14">
        <v>0</v>
      </c>
      <c r="BF111" s="14">
        <v>0</v>
      </c>
      <c r="BG111" s="14">
        <v>0</v>
      </c>
      <c r="BH111" s="14">
        <v>0</v>
      </c>
      <c r="BI111" s="14">
        <v>0</v>
      </c>
      <c r="BJ111" s="14">
        <v>0</v>
      </c>
      <c r="BK111" s="14">
        <v>0</v>
      </c>
      <c r="BL111" s="14">
        <v>0</v>
      </c>
      <c r="BM111" s="14">
        <v>0</v>
      </c>
      <c r="BN111" s="14">
        <v>0</v>
      </c>
      <c r="BO111" s="14">
        <v>0</v>
      </c>
      <c r="BP111" s="14">
        <v>0</v>
      </c>
      <c r="BQ111" s="14">
        <v>0</v>
      </c>
      <c r="BR111" s="14">
        <v>0</v>
      </c>
      <c r="BS111" s="14">
        <v>0</v>
      </c>
      <c r="BT111" s="14">
        <v>0</v>
      </c>
      <c r="BU111" s="14">
        <v>0</v>
      </c>
      <c r="BV111" s="14">
        <v>0</v>
      </c>
      <c r="BW111" s="14">
        <v>0</v>
      </c>
      <c r="BX111" s="14">
        <v>0</v>
      </c>
      <c r="BY111" s="14">
        <v>0</v>
      </c>
      <c r="BZ111" s="14">
        <v>0</v>
      </c>
      <c r="CA111" s="14">
        <v>0</v>
      </c>
      <c r="CB111" s="14">
        <v>0</v>
      </c>
      <c r="CC111" s="14">
        <v>0</v>
      </c>
      <c r="CD111" s="14">
        <v>0</v>
      </c>
      <c r="CE111" s="14">
        <v>0</v>
      </c>
      <c r="CF111" s="14">
        <v>0</v>
      </c>
      <c r="CG111" s="14">
        <v>25731</v>
      </c>
      <c r="CH111" s="14">
        <v>1</v>
      </c>
      <c r="CI111" s="14">
        <v>0</v>
      </c>
      <c r="CJ111" s="14">
        <v>0</v>
      </c>
      <c r="CK111" s="14">
        <v>0</v>
      </c>
      <c r="CL111" s="14">
        <v>0.14000000000000001</v>
      </c>
      <c r="CM111" s="14">
        <v>0.64</v>
      </c>
      <c r="CN111" s="14">
        <v>0</v>
      </c>
      <c r="CO111" s="14">
        <v>0.89</v>
      </c>
      <c r="CP111" s="14">
        <v>0</v>
      </c>
      <c r="CQ111" s="14">
        <v>0</v>
      </c>
      <c r="CR111" s="14" t="s">
        <v>108</v>
      </c>
      <c r="CS111" s="14">
        <v>220</v>
      </c>
      <c r="CT111" s="14" t="s">
        <v>109</v>
      </c>
      <c r="CU111" s="14">
        <v>201</v>
      </c>
      <c r="CV111" s="14" t="s">
        <v>109</v>
      </c>
      <c r="CW111" s="14">
        <v>231</v>
      </c>
      <c r="CX111" s="14" t="s">
        <v>109</v>
      </c>
    </row>
    <row r="112" spans="1:102" x14ac:dyDescent="0.25">
      <c r="A112" s="14">
        <v>466453</v>
      </c>
      <c r="B112" s="14">
        <v>75</v>
      </c>
      <c r="C112" s="14" t="s">
        <v>99</v>
      </c>
      <c r="D112" s="14" t="s">
        <v>100</v>
      </c>
      <c r="E112" s="14">
        <v>5302790001</v>
      </c>
      <c r="F112" s="14" t="s">
        <v>101</v>
      </c>
      <c r="G112" s="14" t="s">
        <v>102</v>
      </c>
      <c r="H112" s="14" t="s">
        <v>103</v>
      </c>
      <c r="I112" s="14">
        <v>70610000</v>
      </c>
      <c r="J112" s="14">
        <v>0</v>
      </c>
      <c r="K112" s="14">
        <v>1211223</v>
      </c>
      <c r="L112" s="14">
        <v>0</v>
      </c>
      <c r="M112" s="14">
        <v>201706</v>
      </c>
      <c r="N112" s="14">
        <v>20170510</v>
      </c>
      <c r="O112" s="14">
        <v>0</v>
      </c>
      <c r="P112" s="14">
        <v>20170610</v>
      </c>
      <c r="Q112" s="14">
        <v>0</v>
      </c>
      <c r="R112" s="14">
        <v>31</v>
      </c>
      <c r="S112" s="14">
        <v>20170620</v>
      </c>
      <c r="T112" s="14">
        <v>20170718</v>
      </c>
      <c r="U112" s="14">
        <v>14243</v>
      </c>
      <c r="V112" s="14">
        <v>2168.02</v>
      </c>
      <c r="W112" s="14">
        <v>25</v>
      </c>
      <c r="X112" s="14">
        <v>702.62</v>
      </c>
      <c r="Y112" s="14">
        <v>260.16000000000003</v>
      </c>
      <c r="Z112" s="14">
        <v>104.06</v>
      </c>
      <c r="AA112" s="14">
        <v>86.72</v>
      </c>
      <c r="AB112" s="14">
        <v>56.36</v>
      </c>
      <c r="AC112" s="14">
        <v>0</v>
      </c>
      <c r="AD112" s="14">
        <v>0</v>
      </c>
      <c r="AE112" s="14">
        <v>0</v>
      </c>
      <c r="AF112" s="14">
        <v>8672.15</v>
      </c>
      <c r="AG112" s="14">
        <v>2484.54</v>
      </c>
      <c r="AH112" s="14">
        <v>8339.59</v>
      </c>
      <c r="AI112" s="14">
        <v>1805.09</v>
      </c>
      <c r="AJ112" s="14">
        <v>179.41</v>
      </c>
      <c r="AK112" s="14">
        <v>1880.76</v>
      </c>
      <c r="AL112" s="14">
        <v>8867.4699999999993</v>
      </c>
      <c r="AM112" s="14">
        <v>9374.77</v>
      </c>
      <c r="AN112" s="14">
        <v>0</v>
      </c>
      <c r="AO112" s="14">
        <v>0</v>
      </c>
      <c r="AP112" s="14">
        <v>0</v>
      </c>
      <c r="AQ112" s="14" t="s">
        <v>104</v>
      </c>
      <c r="AR112" s="14">
        <v>0</v>
      </c>
      <c r="AS112" s="14">
        <v>0</v>
      </c>
      <c r="AT112" s="14">
        <v>0</v>
      </c>
      <c r="AU112" s="14">
        <v>0</v>
      </c>
      <c r="AV112" s="14">
        <v>0</v>
      </c>
      <c r="AW112" s="14">
        <v>0</v>
      </c>
      <c r="AX112" s="14">
        <v>0</v>
      </c>
      <c r="AY112" s="14">
        <v>0</v>
      </c>
      <c r="AZ112" s="14">
        <v>0</v>
      </c>
      <c r="BA112" s="14">
        <v>0</v>
      </c>
      <c r="BB112" s="14">
        <v>1731</v>
      </c>
      <c r="BC112" s="14">
        <v>12512</v>
      </c>
      <c r="BD112" s="14">
        <v>0</v>
      </c>
      <c r="BE112" s="14">
        <v>0</v>
      </c>
      <c r="BF112" s="14">
        <v>46</v>
      </c>
      <c r="BG112" s="14">
        <v>55</v>
      </c>
      <c r="BH112" s="14">
        <v>0</v>
      </c>
      <c r="BI112" s="14">
        <v>0</v>
      </c>
      <c r="BJ112" s="14">
        <v>0</v>
      </c>
      <c r="BK112" s="14">
        <v>0</v>
      </c>
      <c r="BL112" s="14">
        <v>0</v>
      </c>
      <c r="BM112" s="14">
        <v>0</v>
      </c>
      <c r="BN112" s="14">
        <v>0</v>
      </c>
      <c r="BO112" s="14">
        <v>0</v>
      </c>
      <c r="BP112" s="14">
        <v>0</v>
      </c>
      <c r="BQ112" s="14">
        <v>0</v>
      </c>
      <c r="BR112" s="14">
        <v>0</v>
      </c>
      <c r="BS112" s="14">
        <v>1702.14</v>
      </c>
      <c r="BT112" s="14">
        <v>4467.1899999999996</v>
      </c>
      <c r="BU112" s="14">
        <v>0</v>
      </c>
      <c r="BV112" s="14">
        <v>0</v>
      </c>
      <c r="BW112" s="14">
        <v>0</v>
      </c>
      <c r="BX112" s="14">
        <v>334.8</v>
      </c>
      <c r="BY112" s="14">
        <v>0</v>
      </c>
      <c r="BZ112" s="14">
        <v>0</v>
      </c>
      <c r="CA112" s="14">
        <v>0</v>
      </c>
      <c r="CB112" s="14">
        <v>0</v>
      </c>
      <c r="CC112" s="14">
        <v>0</v>
      </c>
      <c r="CD112" s="14">
        <v>55</v>
      </c>
      <c r="CE112" s="14">
        <v>0</v>
      </c>
      <c r="CF112" s="14">
        <v>0</v>
      </c>
      <c r="CG112" s="14">
        <v>7751</v>
      </c>
      <c r="CH112" s="14">
        <v>7.1999999999999995E-2</v>
      </c>
      <c r="CI112" s="14">
        <v>0.28799999999999998</v>
      </c>
      <c r="CJ112" s="14">
        <v>7.1999999999999995E-2</v>
      </c>
      <c r="CK112" s="14">
        <v>0</v>
      </c>
      <c r="CL112" s="14">
        <v>84.98</v>
      </c>
      <c r="CM112" s="14">
        <v>392.84</v>
      </c>
      <c r="CN112" s="14">
        <v>0</v>
      </c>
      <c r="CO112" s="14">
        <v>0</v>
      </c>
      <c r="CP112" s="14">
        <v>0</v>
      </c>
      <c r="CQ112" s="14">
        <v>0</v>
      </c>
      <c r="CR112" s="14">
        <v>334.8</v>
      </c>
      <c r="CS112" s="14">
        <v>0</v>
      </c>
      <c r="CT112" s="14">
        <v>0</v>
      </c>
      <c r="CU112" s="14">
        <v>0</v>
      </c>
      <c r="CV112" s="14">
        <v>0</v>
      </c>
      <c r="CW112" s="14">
        <v>0</v>
      </c>
      <c r="CX112" s="14">
        <v>0</v>
      </c>
    </row>
    <row r="113" spans="1:102" x14ac:dyDescent="0.25">
      <c r="A113" s="14">
        <v>471550</v>
      </c>
      <c r="B113" s="14">
        <v>21</v>
      </c>
      <c r="C113" s="14" t="s">
        <v>105</v>
      </c>
      <c r="D113" s="14" t="s">
        <v>100</v>
      </c>
      <c r="E113" s="14">
        <v>5302790001</v>
      </c>
      <c r="F113" s="14" t="s">
        <v>106</v>
      </c>
      <c r="G113" s="14" t="s">
        <v>102</v>
      </c>
      <c r="H113" s="14" t="s">
        <v>103</v>
      </c>
      <c r="I113" s="14">
        <v>70362070</v>
      </c>
      <c r="J113" s="14">
        <v>0</v>
      </c>
      <c r="K113" s="14">
        <v>76645</v>
      </c>
      <c r="L113" s="14">
        <v>1</v>
      </c>
      <c r="M113" s="14">
        <v>201706</v>
      </c>
      <c r="N113" s="14">
        <v>20170504</v>
      </c>
      <c r="O113" s="14">
        <v>1275</v>
      </c>
      <c r="P113" s="14">
        <v>20170605</v>
      </c>
      <c r="Q113" s="14">
        <v>1829</v>
      </c>
      <c r="R113" s="14">
        <v>32</v>
      </c>
      <c r="S113" s="14">
        <v>20170703</v>
      </c>
      <c r="T113" s="14">
        <v>20170718</v>
      </c>
      <c r="U113" s="14">
        <v>285.20999999999998</v>
      </c>
      <c r="V113" s="14">
        <v>95.07</v>
      </c>
      <c r="W113" s="14">
        <v>25</v>
      </c>
      <c r="X113" s="14">
        <v>48.22</v>
      </c>
      <c r="Y113" s="14">
        <v>11.4</v>
      </c>
      <c r="Z113" s="14">
        <v>4.5599999999999996</v>
      </c>
      <c r="AA113" s="14">
        <v>3.8</v>
      </c>
      <c r="AB113" s="14">
        <v>2.4700000000000002</v>
      </c>
      <c r="AC113" s="14">
        <v>0</v>
      </c>
      <c r="AD113" s="14">
        <v>0</v>
      </c>
      <c r="AE113" s="14">
        <v>0</v>
      </c>
      <c r="AF113" s="14">
        <v>380.28</v>
      </c>
      <c r="AG113" s="14">
        <v>108.94</v>
      </c>
      <c r="AH113" s="14">
        <v>185.42</v>
      </c>
      <c r="AI113" s="14">
        <v>40.130000000000003</v>
      </c>
      <c r="AJ113" s="14">
        <v>3.98</v>
      </c>
      <c r="AK113" s="14">
        <v>41.81</v>
      </c>
      <c r="AL113" s="14">
        <v>406.27</v>
      </c>
      <c r="AM113" s="14">
        <v>428.5</v>
      </c>
      <c r="AN113" s="14">
        <v>554</v>
      </c>
      <c r="AO113" s="14">
        <v>554</v>
      </c>
      <c r="AP113" s="14">
        <v>561</v>
      </c>
      <c r="AQ113" s="14" t="s">
        <v>104</v>
      </c>
      <c r="AR113" s="14">
        <v>0</v>
      </c>
      <c r="AS113" s="14">
        <v>0</v>
      </c>
      <c r="AT113" s="14">
        <v>0</v>
      </c>
      <c r="AU113" s="14">
        <v>0</v>
      </c>
      <c r="AV113" s="14">
        <v>0</v>
      </c>
      <c r="AW113" s="14">
        <v>0</v>
      </c>
      <c r="AX113" s="14">
        <v>0</v>
      </c>
      <c r="AY113" s="14" t="s">
        <v>107</v>
      </c>
      <c r="AZ113" s="14" t="s">
        <v>107</v>
      </c>
      <c r="BA113" s="14" t="s">
        <v>107</v>
      </c>
      <c r="BB113" s="14">
        <v>0</v>
      </c>
      <c r="BC113" s="14">
        <v>0</v>
      </c>
      <c r="BD113" s="14">
        <v>0</v>
      </c>
      <c r="BE113" s="14">
        <v>0</v>
      </c>
      <c r="BF113" s="14">
        <v>0</v>
      </c>
      <c r="BG113" s="14">
        <v>0</v>
      </c>
      <c r="BH113" s="14">
        <v>0</v>
      </c>
      <c r="BI113" s="14">
        <v>0</v>
      </c>
      <c r="BJ113" s="14">
        <v>0</v>
      </c>
      <c r="BK113" s="14">
        <v>0</v>
      </c>
      <c r="BL113" s="14">
        <v>0</v>
      </c>
      <c r="BM113" s="14">
        <v>0</v>
      </c>
      <c r="BN113" s="14">
        <v>0</v>
      </c>
      <c r="BO113" s="14">
        <v>0</v>
      </c>
      <c r="BP113" s="14">
        <v>0</v>
      </c>
      <c r="BQ113" s="14">
        <v>0</v>
      </c>
      <c r="BR113" s="14">
        <v>0</v>
      </c>
      <c r="BS113" s="14">
        <v>0</v>
      </c>
      <c r="BT113" s="14">
        <v>0</v>
      </c>
      <c r="BU113" s="14">
        <v>0</v>
      </c>
      <c r="BV113" s="14">
        <v>0</v>
      </c>
      <c r="BW113" s="14">
        <v>0</v>
      </c>
      <c r="BX113" s="14">
        <v>0</v>
      </c>
      <c r="BY113" s="14">
        <v>0</v>
      </c>
      <c r="BZ113" s="14">
        <v>0</v>
      </c>
      <c r="CA113" s="14">
        <v>0</v>
      </c>
      <c r="CB113" s="14">
        <v>0</v>
      </c>
      <c r="CC113" s="14">
        <v>0</v>
      </c>
      <c r="CD113" s="14">
        <v>0</v>
      </c>
      <c r="CE113" s="14">
        <v>0</v>
      </c>
      <c r="CF113" s="14">
        <v>0</v>
      </c>
      <c r="CG113" s="14">
        <v>14293</v>
      </c>
      <c r="CH113" s="14">
        <v>1</v>
      </c>
      <c r="CI113" s="14">
        <v>0</v>
      </c>
      <c r="CJ113" s="14">
        <v>0</v>
      </c>
      <c r="CK113" s="14">
        <v>0</v>
      </c>
      <c r="CL113" s="14">
        <v>3.72</v>
      </c>
      <c r="CM113" s="14">
        <v>17.22</v>
      </c>
      <c r="CN113" s="14">
        <v>0</v>
      </c>
      <c r="CO113" s="14">
        <v>0</v>
      </c>
      <c r="CP113" s="14">
        <v>0</v>
      </c>
      <c r="CQ113" s="14">
        <v>0</v>
      </c>
      <c r="CR113" s="14" t="s">
        <v>108</v>
      </c>
      <c r="CS113" s="14">
        <v>220</v>
      </c>
      <c r="CT113" s="14" t="s">
        <v>109</v>
      </c>
      <c r="CU113" s="14">
        <v>201</v>
      </c>
      <c r="CV113" s="14" t="s">
        <v>109</v>
      </c>
      <c r="CW113" s="14">
        <v>231</v>
      </c>
      <c r="CX113" s="14" t="s">
        <v>109</v>
      </c>
    </row>
    <row r="114" spans="1:102" x14ac:dyDescent="0.25">
      <c r="A114" s="14">
        <v>471551</v>
      </c>
      <c r="B114" s="14">
        <v>23</v>
      </c>
      <c r="C114" s="14" t="s">
        <v>110</v>
      </c>
      <c r="D114" s="14" t="s">
        <v>100</v>
      </c>
      <c r="E114" s="14">
        <v>5302790001</v>
      </c>
      <c r="F114" s="14" t="s">
        <v>111</v>
      </c>
      <c r="G114" s="14" t="s">
        <v>102</v>
      </c>
      <c r="H114" s="14" t="s">
        <v>103</v>
      </c>
      <c r="I114" s="14">
        <v>70362070</v>
      </c>
      <c r="J114" s="14">
        <v>0</v>
      </c>
      <c r="K114" s="14">
        <v>1229984</v>
      </c>
      <c r="L114" s="14">
        <v>40</v>
      </c>
      <c r="M114" s="14">
        <v>201706</v>
      </c>
      <c r="N114" s="14">
        <v>20170504</v>
      </c>
      <c r="O114" s="14">
        <v>16919</v>
      </c>
      <c r="P114" s="14">
        <v>20170605</v>
      </c>
      <c r="Q114" s="14">
        <v>17093</v>
      </c>
      <c r="R114" s="14">
        <v>32</v>
      </c>
      <c r="S114" s="14">
        <v>20170703</v>
      </c>
      <c r="T114" s="14">
        <v>20170718</v>
      </c>
      <c r="U114" s="14">
        <v>3583.18</v>
      </c>
      <c r="V114" s="14">
        <v>1194.3900000000001</v>
      </c>
      <c r="W114" s="14">
        <v>25</v>
      </c>
      <c r="X114" s="14">
        <v>693.17</v>
      </c>
      <c r="Y114" s="14">
        <v>143.32</v>
      </c>
      <c r="Z114" s="14">
        <v>57.33</v>
      </c>
      <c r="AA114" s="14">
        <v>47.77</v>
      </c>
      <c r="AB114" s="14">
        <v>31.05</v>
      </c>
      <c r="AC114" s="14">
        <v>0</v>
      </c>
      <c r="AD114" s="14">
        <v>0</v>
      </c>
      <c r="AE114" s="14">
        <v>0</v>
      </c>
      <c r="AF114" s="14">
        <v>4777.57</v>
      </c>
      <c r="AG114" s="14">
        <v>1368.76</v>
      </c>
      <c r="AH114" s="14">
        <v>2329.2600000000002</v>
      </c>
      <c r="AI114" s="14">
        <v>504.16</v>
      </c>
      <c r="AJ114" s="14">
        <v>50.1</v>
      </c>
      <c r="AK114" s="14">
        <v>525.29</v>
      </c>
      <c r="AL114" s="14">
        <v>5191.2700000000004</v>
      </c>
      <c r="AM114" s="14">
        <v>5470.74</v>
      </c>
      <c r="AN114" s="14">
        <v>6960</v>
      </c>
      <c r="AO114" s="14">
        <v>6960</v>
      </c>
      <c r="AP114" s="14">
        <v>7016</v>
      </c>
      <c r="AQ114" s="14" t="s">
        <v>104</v>
      </c>
      <c r="AR114" s="14">
        <v>0</v>
      </c>
      <c r="AS114" s="14">
        <v>0</v>
      </c>
      <c r="AT114" s="14">
        <v>0</v>
      </c>
      <c r="AU114" s="14">
        <v>0</v>
      </c>
      <c r="AV114" s="14">
        <v>0</v>
      </c>
      <c r="AW114" s="14">
        <v>0</v>
      </c>
      <c r="AX114" s="14">
        <v>0</v>
      </c>
      <c r="AY114" s="14" t="s">
        <v>107</v>
      </c>
      <c r="AZ114" s="14" t="s">
        <v>107</v>
      </c>
      <c r="BA114" s="14" t="s">
        <v>107</v>
      </c>
      <c r="BB114" s="14">
        <v>0</v>
      </c>
      <c r="BC114" s="14">
        <v>0</v>
      </c>
      <c r="BD114" s="14">
        <v>0</v>
      </c>
      <c r="BE114" s="14">
        <v>0</v>
      </c>
      <c r="BF114" s="14">
        <v>0</v>
      </c>
      <c r="BG114" s="14">
        <v>0</v>
      </c>
      <c r="BH114" s="14">
        <v>0</v>
      </c>
      <c r="BI114" s="14">
        <v>0</v>
      </c>
      <c r="BJ114" s="14">
        <v>0</v>
      </c>
      <c r="BK114" s="14">
        <v>0</v>
      </c>
      <c r="BL114" s="14">
        <v>0</v>
      </c>
      <c r="BM114" s="14">
        <v>0</v>
      </c>
      <c r="BN114" s="14">
        <v>0</v>
      </c>
      <c r="BO114" s="14">
        <v>0</v>
      </c>
      <c r="BP114" s="14">
        <v>0</v>
      </c>
      <c r="BQ114" s="14">
        <v>0</v>
      </c>
      <c r="BR114" s="14">
        <v>0</v>
      </c>
      <c r="BS114" s="14">
        <v>0</v>
      </c>
      <c r="BT114" s="14">
        <v>0</v>
      </c>
      <c r="BU114" s="14">
        <v>0</v>
      </c>
      <c r="BV114" s="14">
        <v>0</v>
      </c>
      <c r="BW114" s="14">
        <v>0</v>
      </c>
      <c r="BX114" s="14">
        <v>0</v>
      </c>
      <c r="BY114" s="14">
        <v>0</v>
      </c>
      <c r="BZ114" s="14">
        <v>0</v>
      </c>
      <c r="CA114" s="14">
        <v>0</v>
      </c>
      <c r="CB114" s="14">
        <v>0</v>
      </c>
      <c r="CC114" s="14">
        <v>0</v>
      </c>
      <c r="CD114" s="14">
        <v>0</v>
      </c>
      <c r="CE114" s="14">
        <v>0</v>
      </c>
      <c r="CF114" s="14">
        <v>0</v>
      </c>
      <c r="CG114" s="14">
        <v>14294</v>
      </c>
      <c r="CH114" s="14">
        <v>40</v>
      </c>
      <c r="CI114" s="14">
        <v>0</v>
      </c>
      <c r="CJ114" s="14">
        <v>40</v>
      </c>
      <c r="CK114" s="14">
        <v>0</v>
      </c>
      <c r="CL114" s="14">
        <v>46.82</v>
      </c>
      <c r="CM114" s="14">
        <v>216.42</v>
      </c>
      <c r="CN114" s="14">
        <v>0</v>
      </c>
      <c r="CO114" s="14">
        <v>0</v>
      </c>
      <c r="CP114" s="14">
        <v>0</v>
      </c>
      <c r="CQ114" s="14">
        <v>0</v>
      </c>
      <c r="CR114" s="14" t="s">
        <v>108</v>
      </c>
      <c r="CS114" s="14">
        <v>220</v>
      </c>
      <c r="CT114" s="14">
        <v>380</v>
      </c>
      <c r="CU114" s="14">
        <v>201</v>
      </c>
      <c r="CV114" s="14">
        <v>348</v>
      </c>
      <c r="CW114" s="14">
        <v>231</v>
      </c>
      <c r="CX114" s="14">
        <v>399</v>
      </c>
    </row>
    <row r="115" spans="1:102" x14ac:dyDescent="0.25">
      <c r="A115" s="14">
        <v>471552</v>
      </c>
      <c r="B115" s="14">
        <v>21</v>
      </c>
      <c r="C115" s="14" t="s">
        <v>105</v>
      </c>
      <c r="D115" s="14" t="s">
        <v>100</v>
      </c>
      <c r="E115" s="14">
        <v>5302790001</v>
      </c>
      <c r="F115" s="14" t="s">
        <v>112</v>
      </c>
      <c r="G115" s="14" t="s">
        <v>102</v>
      </c>
      <c r="H115" s="14" t="s">
        <v>103</v>
      </c>
      <c r="I115" s="14">
        <v>70362030</v>
      </c>
      <c r="J115" s="14">
        <v>0</v>
      </c>
      <c r="K115" s="14">
        <v>525960</v>
      </c>
      <c r="L115" s="14">
        <v>1</v>
      </c>
      <c r="M115" s="14">
        <v>201706</v>
      </c>
      <c r="N115" s="14">
        <v>20170504</v>
      </c>
      <c r="O115" s="14">
        <v>5307</v>
      </c>
      <c r="P115" s="14">
        <v>20170605</v>
      </c>
      <c r="Q115" s="14">
        <v>5831</v>
      </c>
      <c r="R115" s="14">
        <v>32</v>
      </c>
      <c r="S115" s="14">
        <v>20170703</v>
      </c>
      <c r="T115" s="14">
        <v>20170718</v>
      </c>
      <c r="U115" s="14">
        <v>269.77</v>
      </c>
      <c r="V115" s="14">
        <v>89.92</v>
      </c>
      <c r="W115" s="14">
        <v>25</v>
      </c>
      <c r="X115" s="14">
        <v>40.19</v>
      </c>
      <c r="Y115" s="14">
        <v>10.79</v>
      </c>
      <c r="Z115" s="14">
        <v>4.3099999999999996</v>
      </c>
      <c r="AA115" s="14">
        <v>3.59</v>
      </c>
      <c r="AB115" s="14">
        <v>2.33</v>
      </c>
      <c r="AC115" s="14">
        <v>0</v>
      </c>
      <c r="AD115" s="14">
        <v>0</v>
      </c>
      <c r="AE115" s="14">
        <v>0</v>
      </c>
      <c r="AF115" s="14">
        <v>359.69</v>
      </c>
      <c r="AG115" s="14">
        <v>103.04</v>
      </c>
      <c r="AH115" s="14">
        <v>175.39</v>
      </c>
      <c r="AI115" s="14">
        <v>37.950000000000003</v>
      </c>
      <c r="AJ115" s="14">
        <v>3.77</v>
      </c>
      <c r="AK115" s="14">
        <v>39.54</v>
      </c>
      <c r="AL115" s="14">
        <v>378.86</v>
      </c>
      <c r="AM115" s="14">
        <v>399.88</v>
      </c>
      <c r="AN115" s="14">
        <v>524</v>
      </c>
      <c r="AO115" s="14">
        <v>524</v>
      </c>
      <c r="AP115" s="14">
        <v>496</v>
      </c>
      <c r="AQ115" s="14" t="s">
        <v>104</v>
      </c>
      <c r="AR115" s="14">
        <v>0</v>
      </c>
      <c r="AS115" s="14">
        <v>0</v>
      </c>
      <c r="AT115" s="14">
        <v>0</v>
      </c>
      <c r="AU115" s="14">
        <v>0</v>
      </c>
      <c r="AV115" s="14">
        <v>0</v>
      </c>
      <c r="AW115" s="14">
        <v>0</v>
      </c>
      <c r="AX115" s="14">
        <v>0</v>
      </c>
      <c r="AY115" s="14" t="s">
        <v>107</v>
      </c>
      <c r="AZ115" s="14" t="s">
        <v>107</v>
      </c>
      <c r="BA115" s="14" t="s">
        <v>107</v>
      </c>
      <c r="BB115" s="14">
        <v>0</v>
      </c>
      <c r="BC115" s="14">
        <v>0</v>
      </c>
      <c r="BD115" s="14">
        <v>0</v>
      </c>
      <c r="BE115" s="14">
        <v>0</v>
      </c>
      <c r="BF115" s="14">
        <v>0</v>
      </c>
      <c r="BG115" s="14">
        <v>0</v>
      </c>
      <c r="BH115" s="14">
        <v>0</v>
      </c>
      <c r="BI115" s="14">
        <v>0</v>
      </c>
      <c r="BJ115" s="14">
        <v>0</v>
      </c>
      <c r="BK115" s="14">
        <v>0</v>
      </c>
      <c r="BL115" s="14">
        <v>0</v>
      </c>
      <c r="BM115" s="14">
        <v>0</v>
      </c>
      <c r="BN115" s="14">
        <v>0</v>
      </c>
      <c r="BO115" s="14">
        <v>0</v>
      </c>
      <c r="BP115" s="14">
        <v>0</v>
      </c>
      <c r="BQ115" s="14">
        <v>0</v>
      </c>
      <c r="BR115" s="14">
        <v>0</v>
      </c>
      <c r="BS115" s="14">
        <v>0</v>
      </c>
      <c r="BT115" s="14">
        <v>0</v>
      </c>
      <c r="BU115" s="14">
        <v>0</v>
      </c>
      <c r="BV115" s="14">
        <v>0</v>
      </c>
      <c r="BW115" s="14">
        <v>0</v>
      </c>
      <c r="BX115" s="14">
        <v>0</v>
      </c>
      <c r="BY115" s="14">
        <v>0</v>
      </c>
      <c r="BZ115" s="14">
        <v>0</v>
      </c>
      <c r="CA115" s="14">
        <v>0</v>
      </c>
      <c r="CB115" s="14">
        <v>0</v>
      </c>
      <c r="CC115" s="14">
        <v>0</v>
      </c>
      <c r="CD115" s="14">
        <v>0</v>
      </c>
      <c r="CE115" s="14">
        <v>0</v>
      </c>
      <c r="CF115" s="14">
        <v>0</v>
      </c>
      <c r="CG115" s="14">
        <v>14318</v>
      </c>
      <c r="CH115" s="14">
        <v>1</v>
      </c>
      <c r="CI115" s="14">
        <v>0</v>
      </c>
      <c r="CJ115" s="14">
        <v>0</v>
      </c>
      <c r="CK115" s="14">
        <v>0</v>
      </c>
      <c r="CL115" s="14">
        <v>3.52</v>
      </c>
      <c r="CM115" s="14">
        <v>16.29</v>
      </c>
      <c r="CN115" s="14">
        <v>0</v>
      </c>
      <c r="CO115" s="14">
        <v>0</v>
      </c>
      <c r="CP115" s="14">
        <v>0</v>
      </c>
      <c r="CQ115" s="14">
        <v>0</v>
      </c>
      <c r="CR115" s="14" t="s">
        <v>108</v>
      </c>
      <c r="CS115" s="14">
        <v>220</v>
      </c>
      <c r="CT115" s="14" t="s">
        <v>109</v>
      </c>
      <c r="CU115" s="14">
        <v>201</v>
      </c>
      <c r="CV115" s="14" t="s">
        <v>109</v>
      </c>
      <c r="CW115" s="14">
        <v>231</v>
      </c>
      <c r="CX115" s="14" t="s">
        <v>109</v>
      </c>
    </row>
    <row r="116" spans="1:102" x14ac:dyDescent="0.25">
      <c r="A116" s="14">
        <v>471553</v>
      </c>
      <c r="B116" s="14">
        <v>23</v>
      </c>
      <c r="C116" s="14" t="s">
        <v>110</v>
      </c>
      <c r="D116" s="14" t="s">
        <v>100</v>
      </c>
      <c r="E116" s="14">
        <v>5302790001</v>
      </c>
      <c r="F116" s="14" t="s">
        <v>113</v>
      </c>
      <c r="G116" s="14" t="s">
        <v>102</v>
      </c>
      <c r="H116" s="14" t="s">
        <v>103</v>
      </c>
      <c r="I116" s="14">
        <v>70362030</v>
      </c>
      <c r="J116" s="14">
        <v>0</v>
      </c>
      <c r="K116" s="14">
        <v>1230287</v>
      </c>
      <c r="L116" s="14">
        <v>40</v>
      </c>
      <c r="M116" s="14">
        <v>201706</v>
      </c>
      <c r="N116" s="14">
        <v>20170504</v>
      </c>
      <c r="O116" s="14">
        <v>16491</v>
      </c>
      <c r="P116" s="14">
        <v>20170605</v>
      </c>
      <c r="Q116" s="14">
        <v>16696</v>
      </c>
      <c r="R116" s="14">
        <v>32</v>
      </c>
      <c r="S116" s="14">
        <v>20170703</v>
      </c>
      <c r="T116" s="14">
        <v>20170718</v>
      </c>
      <c r="U116" s="14">
        <v>4221.57</v>
      </c>
      <c r="V116" s="14">
        <v>1407.18</v>
      </c>
      <c r="W116" s="14">
        <v>25</v>
      </c>
      <c r="X116" s="14">
        <v>693.17</v>
      </c>
      <c r="Y116" s="14">
        <v>168.86</v>
      </c>
      <c r="Z116" s="14">
        <v>67.540000000000006</v>
      </c>
      <c r="AA116" s="14">
        <v>56.28</v>
      </c>
      <c r="AB116" s="14">
        <v>36.58</v>
      </c>
      <c r="AC116" s="14">
        <v>0</v>
      </c>
      <c r="AD116" s="14">
        <v>0</v>
      </c>
      <c r="AE116" s="14">
        <v>0</v>
      </c>
      <c r="AF116" s="14">
        <v>5628.75</v>
      </c>
      <c r="AG116" s="14">
        <v>1612.62</v>
      </c>
      <c r="AH116" s="14">
        <v>2744.24</v>
      </c>
      <c r="AI116" s="14">
        <v>593.98</v>
      </c>
      <c r="AJ116" s="14">
        <v>59.03</v>
      </c>
      <c r="AK116" s="14">
        <v>618.88</v>
      </c>
      <c r="AL116" s="14">
        <v>5992.66</v>
      </c>
      <c r="AM116" s="14">
        <v>6321.92</v>
      </c>
      <c r="AN116" s="14">
        <v>8200</v>
      </c>
      <c r="AO116" s="14">
        <v>8200</v>
      </c>
      <c r="AP116" s="14">
        <v>8073</v>
      </c>
      <c r="AQ116" s="14" t="s">
        <v>104</v>
      </c>
      <c r="AR116" s="14">
        <v>0</v>
      </c>
      <c r="AS116" s="14">
        <v>0</v>
      </c>
      <c r="AT116" s="14">
        <v>0</v>
      </c>
      <c r="AU116" s="14">
        <v>0</v>
      </c>
      <c r="AV116" s="14">
        <v>0</v>
      </c>
      <c r="AW116" s="14">
        <v>0</v>
      </c>
      <c r="AX116" s="14">
        <v>0</v>
      </c>
      <c r="AY116" s="14" t="s">
        <v>107</v>
      </c>
      <c r="AZ116" s="14" t="s">
        <v>107</v>
      </c>
      <c r="BA116" s="14" t="s">
        <v>107</v>
      </c>
      <c r="BB116" s="14">
        <v>0</v>
      </c>
      <c r="BC116" s="14">
        <v>0</v>
      </c>
      <c r="BD116" s="14">
        <v>0</v>
      </c>
      <c r="BE116" s="14">
        <v>0</v>
      </c>
      <c r="BF116" s="14">
        <v>0</v>
      </c>
      <c r="BG116" s="14">
        <v>0</v>
      </c>
      <c r="BH116" s="14">
        <v>0</v>
      </c>
      <c r="BI116" s="14">
        <v>0</v>
      </c>
      <c r="BJ116" s="14">
        <v>0</v>
      </c>
      <c r="BK116" s="14">
        <v>0</v>
      </c>
      <c r="BL116" s="14">
        <v>0</v>
      </c>
      <c r="BM116" s="14">
        <v>0</v>
      </c>
      <c r="BN116" s="14">
        <v>0</v>
      </c>
      <c r="BO116" s="14">
        <v>0</v>
      </c>
      <c r="BP116" s="14">
        <v>0</v>
      </c>
      <c r="BQ116" s="14">
        <v>0</v>
      </c>
      <c r="BR116" s="14">
        <v>0</v>
      </c>
      <c r="BS116" s="14">
        <v>0</v>
      </c>
      <c r="BT116" s="14">
        <v>0</v>
      </c>
      <c r="BU116" s="14">
        <v>0</v>
      </c>
      <c r="BV116" s="14">
        <v>0</v>
      </c>
      <c r="BW116" s="14">
        <v>0</v>
      </c>
      <c r="BX116" s="14">
        <v>0</v>
      </c>
      <c r="BY116" s="14">
        <v>0</v>
      </c>
      <c r="BZ116" s="14">
        <v>0</v>
      </c>
      <c r="CA116" s="14">
        <v>0</v>
      </c>
      <c r="CB116" s="14">
        <v>0</v>
      </c>
      <c r="CC116" s="14">
        <v>0</v>
      </c>
      <c r="CD116" s="14">
        <v>0</v>
      </c>
      <c r="CE116" s="14">
        <v>0</v>
      </c>
      <c r="CF116" s="14">
        <v>0</v>
      </c>
      <c r="CG116" s="14">
        <v>14320</v>
      </c>
      <c r="CH116" s="14">
        <v>40</v>
      </c>
      <c r="CI116" s="14">
        <v>0</v>
      </c>
      <c r="CJ116" s="14">
        <v>40</v>
      </c>
      <c r="CK116" s="14">
        <v>0</v>
      </c>
      <c r="CL116" s="14">
        <v>55.16</v>
      </c>
      <c r="CM116" s="14">
        <v>254.98</v>
      </c>
      <c r="CN116" s="14">
        <v>0</v>
      </c>
      <c r="CO116" s="14">
        <v>0</v>
      </c>
      <c r="CP116" s="14">
        <v>0</v>
      </c>
      <c r="CQ116" s="14">
        <v>0</v>
      </c>
      <c r="CR116" s="14" t="s">
        <v>108</v>
      </c>
      <c r="CS116" s="14">
        <v>220</v>
      </c>
      <c r="CT116" s="14">
        <v>380</v>
      </c>
      <c r="CU116" s="14">
        <v>201</v>
      </c>
      <c r="CV116" s="14">
        <v>348</v>
      </c>
      <c r="CW116" s="14">
        <v>231</v>
      </c>
      <c r="CX116" s="14">
        <v>399</v>
      </c>
    </row>
    <row r="117" spans="1:102" x14ac:dyDescent="0.25">
      <c r="A117" s="14">
        <v>471554</v>
      </c>
      <c r="B117" s="14">
        <v>21</v>
      </c>
      <c r="C117" s="14" t="s">
        <v>105</v>
      </c>
      <c r="D117" s="14" t="s">
        <v>100</v>
      </c>
      <c r="E117" s="14">
        <v>5302790001</v>
      </c>
      <c r="F117" s="14" t="s">
        <v>114</v>
      </c>
      <c r="G117" s="14" t="s">
        <v>102</v>
      </c>
      <c r="H117" s="14" t="s">
        <v>103</v>
      </c>
      <c r="I117" s="14">
        <v>70362040</v>
      </c>
      <c r="J117" s="14">
        <v>0</v>
      </c>
      <c r="K117" s="14">
        <v>77130</v>
      </c>
      <c r="L117" s="14">
        <v>1</v>
      </c>
      <c r="M117" s="14">
        <v>201706</v>
      </c>
      <c r="N117" s="14">
        <v>20170504</v>
      </c>
      <c r="O117" s="14">
        <v>7344</v>
      </c>
      <c r="P117" s="14">
        <v>20170605</v>
      </c>
      <c r="Q117" s="14">
        <v>8123</v>
      </c>
      <c r="R117" s="14">
        <v>32</v>
      </c>
      <c r="S117" s="14">
        <v>20170703</v>
      </c>
      <c r="T117" s="14">
        <v>20170718</v>
      </c>
      <c r="U117" s="14">
        <v>401.05</v>
      </c>
      <c r="V117" s="14">
        <v>133.68</v>
      </c>
      <c r="W117" s="14">
        <v>25</v>
      </c>
      <c r="X117" s="14">
        <v>57.23</v>
      </c>
      <c r="Y117" s="14">
        <v>16.04</v>
      </c>
      <c r="Z117" s="14">
        <v>6.41</v>
      </c>
      <c r="AA117" s="14">
        <v>5.34</v>
      </c>
      <c r="AB117" s="14">
        <v>3.47</v>
      </c>
      <c r="AC117" s="14">
        <v>0</v>
      </c>
      <c r="AD117" s="14">
        <v>0</v>
      </c>
      <c r="AE117" s="14">
        <v>0</v>
      </c>
      <c r="AF117" s="14">
        <v>534.73</v>
      </c>
      <c r="AG117" s="14">
        <v>153.19</v>
      </c>
      <c r="AH117" s="14">
        <v>260.73</v>
      </c>
      <c r="AI117" s="14">
        <v>56.42</v>
      </c>
      <c r="AJ117" s="14">
        <v>5.6</v>
      </c>
      <c r="AK117" s="14">
        <v>58.79</v>
      </c>
      <c r="AL117" s="14">
        <v>560.70000000000005</v>
      </c>
      <c r="AM117" s="14">
        <v>591.96</v>
      </c>
      <c r="AN117" s="14">
        <v>779</v>
      </c>
      <c r="AO117" s="14">
        <v>779</v>
      </c>
      <c r="AP117" s="14">
        <v>712</v>
      </c>
      <c r="AQ117" s="14" t="s">
        <v>104</v>
      </c>
      <c r="AR117" s="14">
        <v>0</v>
      </c>
      <c r="AS117" s="14">
        <v>0</v>
      </c>
      <c r="AT117" s="14">
        <v>0</v>
      </c>
      <c r="AU117" s="14">
        <v>0</v>
      </c>
      <c r="AV117" s="14">
        <v>0</v>
      </c>
      <c r="AW117" s="14">
        <v>0</v>
      </c>
      <c r="AX117" s="14">
        <v>0</v>
      </c>
      <c r="AY117" s="14" t="s">
        <v>107</v>
      </c>
      <c r="AZ117" s="14" t="s">
        <v>107</v>
      </c>
      <c r="BA117" s="14" t="s">
        <v>107</v>
      </c>
      <c r="BB117" s="14">
        <v>0</v>
      </c>
      <c r="BC117" s="14">
        <v>0</v>
      </c>
      <c r="BD117" s="14">
        <v>0</v>
      </c>
      <c r="BE117" s="14">
        <v>0</v>
      </c>
      <c r="BF117" s="14">
        <v>0</v>
      </c>
      <c r="BG117" s="14">
        <v>0</v>
      </c>
      <c r="BH117" s="14">
        <v>0</v>
      </c>
      <c r="BI117" s="14">
        <v>0</v>
      </c>
      <c r="BJ117" s="14">
        <v>0</v>
      </c>
      <c r="BK117" s="14">
        <v>0</v>
      </c>
      <c r="BL117" s="14">
        <v>0</v>
      </c>
      <c r="BM117" s="14">
        <v>0</v>
      </c>
      <c r="BN117" s="14">
        <v>0</v>
      </c>
      <c r="BO117" s="14">
        <v>0</v>
      </c>
      <c r="BP117" s="14">
        <v>0</v>
      </c>
      <c r="BQ117" s="14">
        <v>0</v>
      </c>
      <c r="BR117" s="14">
        <v>0</v>
      </c>
      <c r="BS117" s="14">
        <v>0</v>
      </c>
      <c r="BT117" s="14">
        <v>0</v>
      </c>
      <c r="BU117" s="14">
        <v>0</v>
      </c>
      <c r="BV117" s="14">
        <v>0</v>
      </c>
      <c r="BW117" s="14">
        <v>0</v>
      </c>
      <c r="BX117" s="14">
        <v>0</v>
      </c>
      <c r="BY117" s="14">
        <v>0</v>
      </c>
      <c r="BZ117" s="14">
        <v>0</v>
      </c>
      <c r="CA117" s="14">
        <v>0</v>
      </c>
      <c r="CB117" s="14">
        <v>0</v>
      </c>
      <c r="CC117" s="14">
        <v>0</v>
      </c>
      <c r="CD117" s="14">
        <v>0</v>
      </c>
      <c r="CE117" s="14">
        <v>0</v>
      </c>
      <c r="CF117" s="14">
        <v>0</v>
      </c>
      <c r="CG117" s="14">
        <v>14349</v>
      </c>
      <c r="CH117" s="14">
        <v>1</v>
      </c>
      <c r="CI117" s="14">
        <v>0</v>
      </c>
      <c r="CJ117" s="14">
        <v>0</v>
      </c>
      <c r="CK117" s="14">
        <v>0</v>
      </c>
      <c r="CL117" s="14">
        <v>5.24</v>
      </c>
      <c r="CM117" s="14">
        <v>24.22</v>
      </c>
      <c r="CN117" s="14">
        <v>0</v>
      </c>
      <c r="CO117" s="14">
        <v>0</v>
      </c>
      <c r="CP117" s="14">
        <v>0</v>
      </c>
      <c r="CQ117" s="14">
        <v>0</v>
      </c>
      <c r="CR117" s="14" t="s">
        <v>108</v>
      </c>
      <c r="CS117" s="14">
        <v>220</v>
      </c>
      <c r="CT117" s="14" t="s">
        <v>109</v>
      </c>
      <c r="CU117" s="14">
        <v>201</v>
      </c>
      <c r="CV117" s="14" t="s">
        <v>109</v>
      </c>
      <c r="CW117" s="14">
        <v>231</v>
      </c>
      <c r="CX117" s="14" t="s">
        <v>109</v>
      </c>
    </row>
    <row r="118" spans="1:102" x14ac:dyDescent="0.25">
      <c r="A118" s="14">
        <v>471555</v>
      </c>
      <c r="B118" s="14">
        <v>23</v>
      </c>
      <c r="C118" s="14" t="s">
        <v>110</v>
      </c>
      <c r="D118" s="14" t="s">
        <v>100</v>
      </c>
      <c r="E118" s="14">
        <v>5302790001</v>
      </c>
      <c r="F118" s="14" t="s">
        <v>115</v>
      </c>
      <c r="G118" s="14" t="s">
        <v>102</v>
      </c>
      <c r="H118" s="14" t="s">
        <v>103</v>
      </c>
      <c r="I118" s="14">
        <v>70362040</v>
      </c>
      <c r="J118" s="14">
        <v>0</v>
      </c>
      <c r="K118" s="14">
        <v>1230258</v>
      </c>
      <c r="L118" s="14">
        <v>60</v>
      </c>
      <c r="M118" s="14">
        <v>201706</v>
      </c>
      <c r="N118" s="14">
        <v>20170504</v>
      </c>
      <c r="O118" s="14">
        <v>9626</v>
      </c>
      <c r="P118" s="14">
        <v>20170605</v>
      </c>
      <c r="Q118" s="14">
        <v>9735</v>
      </c>
      <c r="R118" s="14">
        <v>32</v>
      </c>
      <c r="S118" s="14">
        <v>20170703</v>
      </c>
      <c r="T118" s="14">
        <v>20170718</v>
      </c>
      <c r="U118" s="14">
        <v>3366.96</v>
      </c>
      <c r="V118" s="14">
        <v>1122.31</v>
      </c>
      <c r="W118" s="14">
        <v>25</v>
      </c>
      <c r="X118" s="14">
        <v>589.80999999999995</v>
      </c>
      <c r="Y118" s="14">
        <v>134.66999999999999</v>
      </c>
      <c r="Z118" s="14">
        <v>53.87</v>
      </c>
      <c r="AA118" s="14">
        <v>44.89</v>
      </c>
      <c r="AB118" s="14">
        <v>29.18</v>
      </c>
      <c r="AC118" s="14">
        <v>0</v>
      </c>
      <c r="AD118" s="14">
        <v>0</v>
      </c>
      <c r="AE118" s="14">
        <v>0</v>
      </c>
      <c r="AF118" s="14">
        <v>4489.2700000000004</v>
      </c>
      <c r="AG118" s="14">
        <v>1286.1600000000001</v>
      </c>
      <c r="AH118" s="14">
        <v>2188.71</v>
      </c>
      <c r="AI118" s="14">
        <v>473.73</v>
      </c>
      <c r="AJ118" s="14">
        <v>47.08</v>
      </c>
      <c r="AK118" s="14">
        <v>493.59</v>
      </c>
      <c r="AL118" s="14">
        <v>4816.47</v>
      </c>
      <c r="AM118" s="14">
        <v>5079.08</v>
      </c>
      <c r="AN118" s="14">
        <v>6540</v>
      </c>
      <c r="AO118" s="14">
        <v>6540</v>
      </c>
      <c r="AP118" s="14">
        <v>6585</v>
      </c>
      <c r="AQ118" s="14" t="s">
        <v>104</v>
      </c>
      <c r="AR118" s="14">
        <v>0</v>
      </c>
      <c r="AS118" s="14">
        <v>0</v>
      </c>
      <c r="AT118" s="14">
        <v>0</v>
      </c>
      <c r="AU118" s="14">
        <v>0</v>
      </c>
      <c r="AV118" s="14">
        <v>0</v>
      </c>
      <c r="AW118" s="14">
        <v>0</v>
      </c>
      <c r="AX118" s="14">
        <v>0</v>
      </c>
      <c r="AY118" s="14" t="s">
        <v>107</v>
      </c>
      <c r="AZ118" s="14" t="s">
        <v>107</v>
      </c>
      <c r="BA118" s="14" t="s">
        <v>107</v>
      </c>
      <c r="BB118" s="14">
        <v>0</v>
      </c>
      <c r="BC118" s="14">
        <v>0</v>
      </c>
      <c r="BD118" s="14">
        <v>0</v>
      </c>
      <c r="BE118" s="14">
        <v>0</v>
      </c>
      <c r="BF118" s="14">
        <v>0</v>
      </c>
      <c r="BG118" s="14">
        <v>0</v>
      </c>
      <c r="BH118" s="14">
        <v>0</v>
      </c>
      <c r="BI118" s="14">
        <v>0</v>
      </c>
      <c r="BJ118" s="14">
        <v>0</v>
      </c>
      <c r="BK118" s="14">
        <v>0</v>
      </c>
      <c r="BL118" s="14">
        <v>0</v>
      </c>
      <c r="BM118" s="14">
        <v>0</v>
      </c>
      <c r="BN118" s="14">
        <v>0</v>
      </c>
      <c r="BO118" s="14">
        <v>0</v>
      </c>
      <c r="BP118" s="14">
        <v>0</v>
      </c>
      <c r="BQ118" s="14">
        <v>0</v>
      </c>
      <c r="BR118" s="14">
        <v>0</v>
      </c>
      <c r="BS118" s="14">
        <v>0</v>
      </c>
      <c r="BT118" s="14">
        <v>0</v>
      </c>
      <c r="BU118" s="14">
        <v>0</v>
      </c>
      <c r="BV118" s="14">
        <v>0</v>
      </c>
      <c r="BW118" s="14">
        <v>0</v>
      </c>
      <c r="BX118" s="14">
        <v>0</v>
      </c>
      <c r="BY118" s="14">
        <v>0</v>
      </c>
      <c r="BZ118" s="14">
        <v>0</v>
      </c>
      <c r="CA118" s="14">
        <v>0</v>
      </c>
      <c r="CB118" s="14">
        <v>0</v>
      </c>
      <c r="CC118" s="14">
        <v>0</v>
      </c>
      <c r="CD118" s="14">
        <v>0</v>
      </c>
      <c r="CE118" s="14">
        <v>0</v>
      </c>
      <c r="CF118" s="14">
        <v>0</v>
      </c>
      <c r="CG118" s="14">
        <v>14350</v>
      </c>
      <c r="CH118" s="14">
        <v>60</v>
      </c>
      <c r="CI118" s="14">
        <v>0</v>
      </c>
      <c r="CJ118" s="14">
        <v>60</v>
      </c>
      <c r="CK118" s="14">
        <v>0</v>
      </c>
      <c r="CL118" s="14">
        <v>43.99</v>
      </c>
      <c r="CM118" s="14">
        <v>203.36</v>
      </c>
      <c r="CN118" s="14">
        <v>0</v>
      </c>
      <c r="CO118" s="14">
        <v>0</v>
      </c>
      <c r="CP118" s="14">
        <v>0</v>
      </c>
      <c r="CQ118" s="14">
        <v>0</v>
      </c>
      <c r="CR118" s="14" t="s">
        <v>108</v>
      </c>
      <c r="CS118" s="14">
        <v>220</v>
      </c>
      <c r="CT118" s="14">
        <v>380</v>
      </c>
      <c r="CU118" s="14">
        <v>201</v>
      </c>
      <c r="CV118" s="14">
        <v>348</v>
      </c>
      <c r="CW118" s="14">
        <v>231</v>
      </c>
      <c r="CX118" s="14">
        <v>399</v>
      </c>
    </row>
    <row r="119" spans="1:102" x14ac:dyDescent="0.25">
      <c r="A119" s="14">
        <v>472913</v>
      </c>
      <c r="B119" s="14">
        <v>23</v>
      </c>
      <c r="C119" s="14" t="s">
        <v>110</v>
      </c>
      <c r="D119" s="14" t="s">
        <v>100</v>
      </c>
      <c r="E119" s="14">
        <v>5302790001</v>
      </c>
      <c r="F119" s="14" t="s">
        <v>116</v>
      </c>
      <c r="G119" s="14" t="s">
        <v>102</v>
      </c>
      <c r="H119" s="14" t="s">
        <v>103</v>
      </c>
      <c r="I119" s="14">
        <v>71630315</v>
      </c>
      <c r="J119" s="14">
        <v>0</v>
      </c>
      <c r="K119" s="14">
        <v>147550</v>
      </c>
      <c r="L119" s="14">
        <v>10</v>
      </c>
      <c r="M119" s="14">
        <v>201706</v>
      </c>
      <c r="N119" s="14">
        <v>20170522</v>
      </c>
      <c r="O119" s="14">
        <v>6111</v>
      </c>
      <c r="P119" s="14">
        <v>20170622</v>
      </c>
      <c r="Q119" s="14">
        <v>6810</v>
      </c>
      <c r="R119" s="14">
        <v>31</v>
      </c>
      <c r="S119" s="14">
        <v>20170703</v>
      </c>
      <c r="T119" s="14">
        <v>20170718</v>
      </c>
      <c r="U119" s="14">
        <v>3473.37</v>
      </c>
      <c r="V119" s="14">
        <v>1157.78</v>
      </c>
      <c r="W119" s="14">
        <v>25</v>
      </c>
      <c r="X119" s="14">
        <v>693.17</v>
      </c>
      <c r="Y119" s="14">
        <v>138.93</v>
      </c>
      <c r="Z119" s="14">
        <v>55.57</v>
      </c>
      <c r="AA119" s="14">
        <v>46.31</v>
      </c>
      <c r="AB119" s="14">
        <v>30.1</v>
      </c>
      <c r="AC119" s="14">
        <v>0</v>
      </c>
      <c r="AD119" s="14">
        <v>0</v>
      </c>
      <c r="AE119" s="14">
        <v>0</v>
      </c>
      <c r="AF119" s="14">
        <v>4631.1499999999996</v>
      </c>
      <c r="AG119" s="14">
        <v>1326.81</v>
      </c>
      <c r="AH119" s="14">
        <v>2257.87</v>
      </c>
      <c r="AI119" s="14">
        <v>488.71</v>
      </c>
      <c r="AJ119" s="14">
        <v>48.57</v>
      </c>
      <c r="AK119" s="14">
        <v>509.19</v>
      </c>
      <c r="AL119" s="14">
        <v>5053.41</v>
      </c>
      <c r="AM119" s="14">
        <v>5324.32</v>
      </c>
      <c r="AN119" s="14">
        <v>6990</v>
      </c>
      <c r="AO119" s="14">
        <v>6990</v>
      </c>
      <c r="AP119" s="14">
        <v>8115</v>
      </c>
      <c r="AQ119" s="14" t="s">
        <v>104</v>
      </c>
      <c r="AR119" s="14">
        <v>0</v>
      </c>
      <c r="AS119" s="14">
        <v>0</v>
      </c>
      <c r="AT119" s="14">
        <v>0</v>
      </c>
      <c r="AU119" s="14">
        <v>0</v>
      </c>
      <c r="AV119" s="14">
        <v>0</v>
      </c>
      <c r="AW119" s="14">
        <v>0</v>
      </c>
      <c r="AX119" s="14">
        <v>0</v>
      </c>
      <c r="AY119" s="14" t="s">
        <v>107</v>
      </c>
      <c r="AZ119" s="14" t="s">
        <v>107</v>
      </c>
      <c r="BA119" s="14" t="s">
        <v>107</v>
      </c>
      <c r="BB119" s="14">
        <v>0</v>
      </c>
      <c r="BC119" s="14">
        <v>0</v>
      </c>
      <c r="BD119" s="14">
        <v>0</v>
      </c>
      <c r="BE119" s="14">
        <v>0</v>
      </c>
      <c r="BF119" s="14">
        <v>0</v>
      </c>
      <c r="BG119" s="14">
        <v>0</v>
      </c>
      <c r="BH119" s="14">
        <v>0</v>
      </c>
      <c r="BI119" s="14">
        <v>0</v>
      </c>
      <c r="BJ119" s="14">
        <v>0</v>
      </c>
      <c r="BK119" s="14">
        <v>0</v>
      </c>
      <c r="BL119" s="14">
        <v>0</v>
      </c>
      <c r="BM119" s="14">
        <v>0</v>
      </c>
      <c r="BN119" s="14">
        <v>0</v>
      </c>
      <c r="BO119" s="14">
        <v>0</v>
      </c>
      <c r="BP119" s="14">
        <v>0</v>
      </c>
      <c r="BQ119" s="14">
        <v>0</v>
      </c>
      <c r="BR119" s="14">
        <v>0</v>
      </c>
      <c r="BS119" s="14">
        <v>0</v>
      </c>
      <c r="BT119" s="14">
        <v>0</v>
      </c>
      <c r="BU119" s="14">
        <v>0</v>
      </c>
      <c r="BV119" s="14">
        <v>0</v>
      </c>
      <c r="BW119" s="14">
        <v>0</v>
      </c>
      <c r="BX119" s="14">
        <v>0</v>
      </c>
      <c r="BY119" s="14">
        <v>0</v>
      </c>
      <c r="BZ119" s="14">
        <v>0</v>
      </c>
      <c r="CA119" s="14">
        <v>0</v>
      </c>
      <c r="CB119" s="14">
        <v>0</v>
      </c>
      <c r="CC119" s="14">
        <v>0</v>
      </c>
      <c r="CD119" s="14">
        <v>0</v>
      </c>
      <c r="CE119" s="14">
        <v>0</v>
      </c>
      <c r="CF119" s="14">
        <v>0</v>
      </c>
      <c r="CG119" s="14">
        <v>104093</v>
      </c>
      <c r="CH119" s="14">
        <v>10</v>
      </c>
      <c r="CI119" s="14">
        <v>0</v>
      </c>
      <c r="CJ119" s="14">
        <v>0</v>
      </c>
      <c r="CK119" s="14">
        <v>0</v>
      </c>
      <c r="CL119" s="14">
        <v>45.38</v>
      </c>
      <c r="CM119" s="14">
        <v>209.79</v>
      </c>
      <c r="CN119" s="14">
        <v>0</v>
      </c>
      <c r="CO119" s="14">
        <v>0</v>
      </c>
      <c r="CP119" s="14">
        <v>0</v>
      </c>
      <c r="CQ119" s="14">
        <v>0</v>
      </c>
      <c r="CR119" s="14" t="s">
        <v>108</v>
      </c>
      <c r="CS119" s="14">
        <v>220</v>
      </c>
      <c r="CT119" s="14">
        <v>380</v>
      </c>
      <c r="CU119" s="14">
        <v>201</v>
      </c>
      <c r="CV119" s="14">
        <v>348</v>
      </c>
      <c r="CW119" s="14">
        <v>231</v>
      </c>
      <c r="CX119" s="14">
        <v>399</v>
      </c>
    </row>
    <row r="120" spans="1:102" x14ac:dyDescent="0.25">
      <c r="A120" s="14">
        <v>491042</v>
      </c>
      <c r="B120" s="14">
        <v>76</v>
      </c>
      <c r="C120" s="14" t="s">
        <v>117</v>
      </c>
      <c r="D120" s="14" t="s">
        <v>100</v>
      </c>
      <c r="E120" s="14">
        <v>5302790001</v>
      </c>
      <c r="F120" s="14" t="s">
        <v>118</v>
      </c>
      <c r="G120" s="14" t="s">
        <v>102</v>
      </c>
      <c r="H120" s="14" t="s">
        <v>103</v>
      </c>
      <c r="I120" s="14">
        <v>70800000</v>
      </c>
      <c r="J120" s="14">
        <v>0</v>
      </c>
      <c r="K120" s="14">
        <v>1511930</v>
      </c>
      <c r="L120" s="14">
        <v>0</v>
      </c>
      <c r="M120" s="14">
        <v>201706</v>
      </c>
      <c r="N120" s="14">
        <v>20170510</v>
      </c>
      <c r="O120" s="14">
        <v>0</v>
      </c>
      <c r="P120" s="14">
        <v>20170610</v>
      </c>
      <c r="Q120" s="14">
        <v>0</v>
      </c>
      <c r="R120" s="14">
        <v>31</v>
      </c>
      <c r="S120" s="14">
        <v>20170620</v>
      </c>
      <c r="T120" s="14">
        <v>20170718</v>
      </c>
      <c r="U120" s="14">
        <v>229660</v>
      </c>
      <c r="V120" s="14">
        <v>40375.4</v>
      </c>
      <c r="W120" s="14">
        <v>25</v>
      </c>
      <c r="X120" s="14">
        <v>702.62</v>
      </c>
      <c r="Y120" s="14">
        <v>4845.04</v>
      </c>
      <c r="Z120" s="14">
        <v>1938.01</v>
      </c>
      <c r="AA120" s="14">
        <v>1615.01</v>
      </c>
      <c r="AB120" s="14">
        <v>1049.76</v>
      </c>
      <c r="AC120" s="14">
        <v>0</v>
      </c>
      <c r="AD120" s="14">
        <v>0</v>
      </c>
      <c r="AE120" s="14">
        <v>0</v>
      </c>
      <c r="AF120" s="14">
        <v>161501.62</v>
      </c>
      <c r="AG120" s="14">
        <v>46270.2</v>
      </c>
      <c r="AH120" s="14">
        <v>131041.58</v>
      </c>
      <c r="AI120" s="14">
        <v>28363.88</v>
      </c>
      <c r="AJ120" s="14">
        <v>2819.12</v>
      </c>
      <c r="AK120" s="14">
        <v>29552.9</v>
      </c>
      <c r="AL120" s="14">
        <v>152756.42000000001</v>
      </c>
      <c r="AM120" s="14">
        <v>162204.24</v>
      </c>
      <c r="AN120" s="14">
        <v>0</v>
      </c>
      <c r="AO120" s="14">
        <v>0</v>
      </c>
      <c r="AP120" s="14">
        <v>0</v>
      </c>
      <c r="AQ120" s="14" t="s">
        <v>104</v>
      </c>
      <c r="AR120" s="14">
        <v>0</v>
      </c>
      <c r="AS120" s="14">
        <v>0</v>
      </c>
      <c r="AT120" s="14">
        <v>0</v>
      </c>
      <c r="AU120" s="14">
        <v>0</v>
      </c>
      <c r="AV120" s="14">
        <v>0</v>
      </c>
      <c r="AW120" s="14">
        <v>0</v>
      </c>
      <c r="AX120" s="14">
        <v>0</v>
      </c>
      <c r="AY120" s="14">
        <v>0</v>
      </c>
      <c r="AZ120" s="14">
        <v>0</v>
      </c>
      <c r="BA120" s="14">
        <v>0</v>
      </c>
      <c r="BB120" s="14">
        <v>24919</v>
      </c>
      <c r="BC120" s="14">
        <v>204741</v>
      </c>
      <c r="BD120" s="14">
        <v>0</v>
      </c>
      <c r="BE120" s="14">
        <v>0</v>
      </c>
      <c r="BF120" s="14">
        <v>711</v>
      </c>
      <c r="BG120" s="14">
        <v>755</v>
      </c>
      <c r="BH120" s="14">
        <v>0</v>
      </c>
      <c r="BI120" s="14">
        <v>0</v>
      </c>
      <c r="BJ120" s="14">
        <v>0</v>
      </c>
      <c r="BK120" s="14">
        <v>25</v>
      </c>
      <c r="BL120" s="14">
        <v>72</v>
      </c>
      <c r="BM120" s="14">
        <v>0</v>
      </c>
      <c r="BN120" s="14">
        <v>0</v>
      </c>
      <c r="BO120" s="14">
        <v>0</v>
      </c>
      <c r="BP120" s="14">
        <v>0</v>
      </c>
      <c r="BQ120" s="14">
        <v>7.11</v>
      </c>
      <c r="BR120" s="14">
        <v>20.49</v>
      </c>
      <c r="BS120" s="14">
        <v>38221.71</v>
      </c>
      <c r="BT120" s="14">
        <v>76586.149999999994</v>
      </c>
      <c r="BU120" s="14">
        <v>0</v>
      </c>
      <c r="BV120" s="14">
        <v>0</v>
      </c>
      <c r="BW120" s="14">
        <v>0</v>
      </c>
      <c r="BX120" s="14">
        <v>6290.76</v>
      </c>
      <c r="BY120" s="14">
        <v>0</v>
      </c>
      <c r="BZ120" s="14">
        <v>0</v>
      </c>
      <c r="CA120" s="14">
        <v>0</v>
      </c>
      <c r="CB120" s="14">
        <v>0</v>
      </c>
      <c r="CC120" s="14">
        <v>0</v>
      </c>
      <c r="CD120" s="14">
        <v>755</v>
      </c>
      <c r="CE120" s="14">
        <v>650</v>
      </c>
      <c r="CF120" s="14">
        <v>730</v>
      </c>
      <c r="CG120" s="14">
        <v>7803</v>
      </c>
      <c r="CH120" s="14">
        <v>0.09</v>
      </c>
      <c r="CI120" s="14">
        <v>0.36</v>
      </c>
      <c r="CJ120" s="14">
        <v>0.09</v>
      </c>
      <c r="CK120" s="14">
        <v>0</v>
      </c>
      <c r="CL120" s="14">
        <v>1582.71</v>
      </c>
      <c r="CM120" s="14">
        <v>7316.02</v>
      </c>
      <c r="CN120" s="14">
        <v>0</v>
      </c>
      <c r="CO120" s="14">
        <v>0</v>
      </c>
      <c r="CP120" s="14">
        <v>0</v>
      </c>
      <c r="CQ120" s="14">
        <v>0</v>
      </c>
      <c r="CR120" s="14" t="s">
        <v>108</v>
      </c>
      <c r="CS120" s="14">
        <v>0</v>
      </c>
      <c r="CT120" s="14">
        <v>0</v>
      </c>
      <c r="CU120" s="14">
        <v>0</v>
      </c>
      <c r="CV120" s="14">
        <v>0</v>
      </c>
      <c r="CW120" s="14">
        <v>0</v>
      </c>
      <c r="CX120" s="14">
        <v>0</v>
      </c>
    </row>
    <row r="121" spans="1:102" x14ac:dyDescent="0.25">
      <c r="A121" s="14">
        <v>491747</v>
      </c>
      <c r="B121" s="14">
        <v>76</v>
      </c>
      <c r="C121" s="14" t="s">
        <v>117</v>
      </c>
      <c r="D121" s="14" t="s">
        <v>100</v>
      </c>
      <c r="E121" s="14">
        <v>5302790001</v>
      </c>
      <c r="F121" s="14" t="s">
        <v>119</v>
      </c>
      <c r="G121" s="14" t="s">
        <v>102</v>
      </c>
      <c r="H121" s="14" t="s">
        <v>103</v>
      </c>
      <c r="I121" s="14">
        <v>70800000</v>
      </c>
      <c r="J121" s="14">
        <v>0</v>
      </c>
      <c r="K121" s="14">
        <v>53166065</v>
      </c>
      <c r="L121" s="14">
        <v>0</v>
      </c>
      <c r="M121" s="14">
        <v>201706</v>
      </c>
      <c r="N121" s="14">
        <v>20170510</v>
      </c>
      <c r="O121" s="14">
        <v>0</v>
      </c>
      <c r="P121" s="14">
        <v>20170610</v>
      </c>
      <c r="Q121" s="14">
        <v>0</v>
      </c>
      <c r="R121" s="14">
        <v>31</v>
      </c>
      <c r="S121" s="14">
        <v>20170620</v>
      </c>
      <c r="T121" s="14">
        <v>20170718</v>
      </c>
      <c r="U121" s="14">
        <v>121254</v>
      </c>
      <c r="V121" s="14">
        <v>20750.86</v>
      </c>
      <c r="W121" s="14">
        <v>25</v>
      </c>
      <c r="X121" s="14">
        <v>702.62</v>
      </c>
      <c r="Y121" s="14">
        <v>2490.1</v>
      </c>
      <c r="Z121" s="14">
        <v>996.04</v>
      </c>
      <c r="AA121" s="14">
        <v>830.03</v>
      </c>
      <c r="AB121" s="14">
        <v>539.52</v>
      </c>
      <c r="AC121" s="14">
        <v>0</v>
      </c>
      <c r="AD121" s="14">
        <v>0</v>
      </c>
      <c r="AE121" s="14">
        <v>0</v>
      </c>
      <c r="AF121" s="14">
        <v>83003.490000000005</v>
      </c>
      <c r="AG121" s="14">
        <v>23780.48</v>
      </c>
      <c r="AH121" s="14">
        <v>70323.320000000007</v>
      </c>
      <c r="AI121" s="14">
        <v>15221.45</v>
      </c>
      <c r="AJ121" s="14">
        <v>1512.88</v>
      </c>
      <c r="AK121" s="14">
        <v>15859.53</v>
      </c>
      <c r="AL121" s="14">
        <v>78850.42</v>
      </c>
      <c r="AM121" s="14">
        <v>83706.11</v>
      </c>
      <c r="AN121" s="14">
        <v>0</v>
      </c>
      <c r="AO121" s="14">
        <v>0</v>
      </c>
      <c r="AP121" s="14">
        <v>0</v>
      </c>
      <c r="AQ121" s="14" t="s">
        <v>104</v>
      </c>
      <c r="AR121" s="14">
        <v>0</v>
      </c>
      <c r="AS121" s="14">
        <v>0</v>
      </c>
      <c r="AT121" s="14">
        <v>0</v>
      </c>
      <c r="AU121" s="14">
        <v>0</v>
      </c>
      <c r="AV121" s="14">
        <v>0</v>
      </c>
      <c r="AW121" s="14">
        <v>0</v>
      </c>
      <c r="AX121" s="14">
        <v>0</v>
      </c>
      <c r="AY121" s="14">
        <v>0</v>
      </c>
      <c r="AZ121" s="14">
        <v>0</v>
      </c>
      <c r="BA121" s="14">
        <v>0</v>
      </c>
      <c r="BB121" s="14">
        <v>10061</v>
      </c>
      <c r="BC121" s="14">
        <v>111193</v>
      </c>
      <c r="BD121" s="14">
        <v>0</v>
      </c>
      <c r="BE121" s="14">
        <v>0</v>
      </c>
      <c r="BF121" s="14">
        <v>406</v>
      </c>
      <c r="BG121" s="14">
        <v>490</v>
      </c>
      <c r="BH121" s="14">
        <v>0</v>
      </c>
      <c r="BI121" s="14">
        <v>0</v>
      </c>
      <c r="BJ121" s="14">
        <v>0</v>
      </c>
      <c r="BK121" s="14">
        <v>469</v>
      </c>
      <c r="BL121" s="14">
        <v>3553</v>
      </c>
      <c r="BM121" s="14">
        <v>0</v>
      </c>
      <c r="BN121" s="14">
        <v>0</v>
      </c>
      <c r="BO121" s="14">
        <v>0</v>
      </c>
      <c r="BP121" s="14">
        <v>0</v>
      </c>
      <c r="BQ121" s="14">
        <v>133.47999999999999</v>
      </c>
      <c r="BR121" s="14">
        <v>1011.21</v>
      </c>
      <c r="BS121" s="14">
        <v>15431.94</v>
      </c>
      <c r="BT121" s="14">
        <v>41593.25</v>
      </c>
      <c r="BU121" s="14">
        <v>0</v>
      </c>
      <c r="BV121" s="14">
        <v>0</v>
      </c>
      <c r="BW121" s="14">
        <v>0</v>
      </c>
      <c r="BX121" s="14">
        <v>4082.75</v>
      </c>
      <c r="BY121" s="14">
        <v>0</v>
      </c>
      <c r="BZ121" s="14">
        <v>0</v>
      </c>
      <c r="CA121" s="14">
        <v>0</v>
      </c>
      <c r="CB121" s="14">
        <v>0</v>
      </c>
      <c r="CC121" s="14">
        <v>0</v>
      </c>
      <c r="CD121" s="14">
        <v>490</v>
      </c>
      <c r="CE121" s="14">
        <v>410</v>
      </c>
      <c r="CF121" s="14">
        <v>450</v>
      </c>
      <c r="CG121" s="14">
        <v>7828</v>
      </c>
      <c r="CH121" s="14">
        <v>0.09</v>
      </c>
      <c r="CI121" s="14">
        <v>0.36</v>
      </c>
      <c r="CJ121" s="14">
        <v>0.09</v>
      </c>
      <c r="CK121" s="14">
        <v>0</v>
      </c>
      <c r="CL121" s="14">
        <v>813.43</v>
      </c>
      <c r="CM121" s="14">
        <v>3760.05</v>
      </c>
      <c r="CN121" s="14">
        <v>0</v>
      </c>
      <c r="CO121" s="14">
        <v>0</v>
      </c>
      <c r="CP121" s="14">
        <v>0</v>
      </c>
      <c r="CQ121" s="14">
        <v>0</v>
      </c>
      <c r="CR121" s="14" t="s">
        <v>108</v>
      </c>
      <c r="CS121" s="14">
        <v>0</v>
      </c>
      <c r="CT121" s="14">
        <v>0</v>
      </c>
      <c r="CU121" s="14">
        <v>0</v>
      </c>
      <c r="CV121" s="14">
        <v>0</v>
      </c>
      <c r="CW121" s="14">
        <v>0</v>
      </c>
      <c r="CX121" s="14">
        <v>0</v>
      </c>
    </row>
    <row r="122" spans="1:102" x14ac:dyDescent="0.25">
      <c r="A122" s="14">
        <v>491750</v>
      </c>
      <c r="B122" s="14">
        <v>66</v>
      </c>
      <c r="C122" s="14" t="s">
        <v>117</v>
      </c>
      <c r="D122" s="14" t="s">
        <v>100</v>
      </c>
      <c r="E122" s="14">
        <v>5302790001</v>
      </c>
      <c r="F122" s="14" t="s">
        <v>120</v>
      </c>
      <c r="G122" s="14" t="s">
        <v>102</v>
      </c>
      <c r="H122" s="14" t="s">
        <v>103</v>
      </c>
      <c r="I122" s="14">
        <v>70800000</v>
      </c>
      <c r="J122" s="14">
        <v>0</v>
      </c>
      <c r="K122" s="14">
        <v>1439402</v>
      </c>
      <c r="L122" s="14">
        <v>0</v>
      </c>
      <c r="M122" s="14">
        <v>201706</v>
      </c>
      <c r="N122" s="14">
        <v>20170510</v>
      </c>
      <c r="O122" s="14">
        <v>0</v>
      </c>
      <c r="P122" s="14">
        <v>20170610</v>
      </c>
      <c r="Q122" s="14">
        <v>0</v>
      </c>
      <c r="R122" s="14">
        <v>31</v>
      </c>
      <c r="S122" s="14">
        <v>20170620</v>
      </c>
      <c r="T122" s="14">
        <v>20170718</v>
      </c>
      <c r="U122" s="14">
        <v>363415</v>
      </c>
      <c r="V122" s="14">
        <v>60502.41</v>
      </c>
      <c r="W122" s="14">
        <v>25</v>
      </c>
      <c r="X122" s="14">
        <v>702.62</v>
      </c>
      <c r="Y122" s="14">
        <v>7260.29</v>
      </c>
      <c r="Z122" s="14">
        <v>2904.11</v>
      </c>
      <c r="AA122" s="14">
        <v>2420.09</v>
      </c>
      <c r="AB122" s="14">
        <v>1573.06</v>
      </c>
      <c r="AC122" s="14">
        <v>0</v>
      </c>
      <c r="AD122" s="14">
        <v>0</v>
      </c>
      <c r="AE122" s="14">
        <v>0</v>
      </c>
      <c r="AF122" s="14">
        <v>242009.67</v>
      </c>
      <c r="AG122" s="14">
        <v>69335.759999999995</v>
      </c>
      <c r="AH122" s="14">
        <v>200944.36</v>
      </c>
      <c r="AI122" s="14">
        <v>43494.31</v>
      </c>
      <c r="AJ122" s="14">
        <v>4322.96</v>
      </c>
      <c r="AK122" s="14">
        <v>45317.61</v>
      </c>
      <c r="AL122" s="14">
        <v>228554.74</v>
      </c>
      <c r="AM122" s="14">
        <v>242712.29</v>
      </c>
      <c r="AN122" s="14">
        <v>0</v>
      </c>
      <c r="AO122" s="14">
        <v>0</v>
      </c>
      <c r="AP122" s="14">
        <v>0</v>
      </c>
      <c r="AQ122" s="14" t="s">
        <v>104</v>
      </c>
      <c r="AR122" s="14">
        <v>0</v>
      </c>
      <c r="AS122" s="14">
        <v>0</v>
      </c>
      <c r="AT122" s="14">
        <v>0</v>
      </c>
      <c r="AU122" s="14">
        <v>0</v>
      </c>
      <c r="AV122" s="14">
        <v>0</v>
      </c>
      <c r="AW122" s="14">
        <v>0</v>
      </c>
      <c r="AX122" s="14">
        <v>0</v>
      </c>
      <c r="AY122" s="14">
        <v>0</v>
      </c>
      <c r="AZ122" s="14">
        <v>0</v>
      </c>
      <c r="BA122" s="14">
        <v>0</v>
      </c>
      <c r="BB122" s="14">
        <v>39304</v>
      </c>
      <c r="BC122" s="14">
        <v>324111</v>
      </c>
      <c r="BD122" s="14">
        <v>0</v>
      </c>
      <c r="BE122" s="14">
        <v>755</v>
      </c>
      <c r="BF122" s="14">
        <v>831</v>
      </c>
      <c r="BG122" s="14">
        <v>0</v>
      </c>
      <c r="BH122" s="14">
        <v>785</v>
      </c>
      <c r="BI122" s="14">
        <v>845</v>
      </c>
      <c r="BJ122" s="14">
        <v>0</v>
      </c>
      <c r="BK122" s="14">
        <v>0</v>
      </c>
      <c r="BL122" s="14">
        <v>0</v>
      </c>
      <c r="BM122" s="14">
        <v>0</v>
      </c>
      <c r="BN122" s="14">
        <v>0</v>
      </c>
      <c r="BO122" s="14">
        <v>0</v>
      </c>
      <c r="BP122" s="14">
        <v>0</v>
      </c>
      <c r="BQ122" s="14">
        <v>0</v>
      </c>
      <c r="BR122" s="14">
        <v>0</v>
      </c>
      <c r="BS122" s="14">
        <v>20558.77</v>
      </c>
      <c r="BT122" s="14">
        <v>121238.11</v>
      </c>
      <c r="BU122" s="14">
        <v>0</v>
      </c>
      <c r="BV122" s="14">
        <v>0</v>
      </c>
      <c r="BW122" s="14">
        <v>0</v>
      </c>
      <c r="BX122" s="14">
        <v>0</v>
      </c>
      <c r="BY122" s="14">
        <v>32669.73</v>
      </c>
      <c r="BZ122" s="14">
        <v>7040.65</v>
      </c>
      <c r="CA122" s="14">
        <v>0</v>
      </c>
      <c r="CB122" s="14">
        <v>0</v>
      </c>
      <c r="CC122" s="14">
        <v>0</v>
      </c>
      <c r="CD122" s="14">
        <v>0</v>
      </c>
      <c r="CE122" s="14">
        <v>785</v>
      </c>
      <c r="CF122" s="14">
        <v>845</v>
      </c>
      <c r="CG122" s="14">
        <v>7791</v>
      </c>
      <c r="CH122" s="14">
        <v>0.06</v>
      </c>
      <c r="CI122" s="14">
        <v>0.24</v>
      </c>
      <c r="CJ122" s="14">
        <v>0.06</v>
      </c>
      <c r="CK122" s="14">
        <v>0</v>
      </c>
      <c r="CL122" s="14">
        <v>2371.69</v>
      </c>
      <c r="CM122" s="14">
        <v>10963.03</v>
      </c>
      <c r="CN122" s="14">
        <v>0</v>
      </c>
      <c r="CO122" s="14">
        <v>0</v>
      </c>
      <c r="CP122" s="14">
        <v>0</v>
      </c>
      <c r="CQ122" s="14">
        <v>0</v>
      </c>
      <c r="CR122" s="14" t="s">
        <v>108</v>
      </c>
      <c r="CS122" s="14">
        <v>0</v>
      </c>
      <c r="CT122" s="14">
        <v>0</v>
      </c>
      <c r="CU122" s="14">
        <v>0</v>
      </c>
      <c r="CV122" s="14">
        <v>0</v>
      </c>
      <c r="CW122" s="14">
        <v>0</v>
      </c>
      <c r="CX122" s="14">
        <v>0</v>
      </c>
    </row>
    <row r="123" spans="1:102" x14ac:dyDescent="0.25">
      <c r="A123" s="14">
        <v>493169</v>
      </c>
      <c r="B123" s="14">
        <v>76</v>
      </c>
      <c r="C123" s="14" t="s">
        <v>117</v>
      </c>
      <c r="D123" s="14" t="s">
        <v>100</v>
      </c>
      <c r="E123" s="14">
        <v>5302790001</v>
      </c>
      <c r="F123" s="14" t="s">
        <v>121</v>
      </c>
      <c r="G123" s="14" t="s">
        <v>102</v>
      </c>
      <c r="H123" s="14" t="s">
        <v>103</v>
      </c>
      <c r="I123" s="14">
        <v>70800000</v>
      </c>
      <c r="J123" s="14">
        <v>0</v>
      </c>
      <c r="K123" s="14">
        <v>53166067</v>
      </c>
      <c r="L123" s="14">
        <v>0</v>
      </c>
      <c r="M123" s="14">
        <v>201706</v>
      </c>
      <c r="N123" s="14">
        <v>20170510</v>
      </c>
      <c r="O123" s="14">
        <v>0</v>
      </c>
      <c r="P123" s="14">
        <v>20170610</v>
      </c>
      <c r="Q123" s="14">
        <v>0</v>
      </c>
      <c r="R123" s="14">
        <v>31</v>
      </c>
      <c r="S123" s="14">
        <v>20170620</v>
      </c>
      <c r="T123" s="14">
        <v>20170718</v>
      </c>
      <c r="U123" s="14">
        <v>178297</v>
      </c>
      <c r="V123" s="14">
        <v>31190.35</v>
      </c>
      <c r="W123" s="14">
        <v>25</v>
      </c>
      <c r="X123" s="14">
        <v>702.62</v>
      </c>
      <c r="Y123" s="14">
        <v>3742.84</v>
      </c>
      <c r="Z123" s="14">
        <v>1497.13</v>
      </c>
      <c r="AA123" s="14">
        <v>1247.6099999999999</v>
      </c>
      <c r="AB123" s="14">
        <v>810.94</v>
      </c>
      <c r="AC123" s="14">
        <v>0</v>
      </c>
      <c r="AD123" s="14">
        <v>0</v>
      </c>
      <c r="AE123" s="14">
        <v>0</v>
      </c>
      <c r="AF123" s="14">
        <v>124761.44</v>
      </c>
      <c r="AG123" s="14">
        <v>35744.129999999997</v>
      </c>
      <c r="AH123" s="14">
        <v>100951.45</v>
      </c>
      <c r="AI123" s="14">
        <v>21850.89</v>
      </c>
      <c r="AJ123" s="14">
        <v>2171.79</v>
      </c>
      <c r="AK123" s="14">
        <v>22766.880000000001</v>
      </c>
      <c r="AL123" s="14">
        <v>118165.54</v>
      </c>
      <c r="AM123" s="14">
        <v>125464.06</v>
      </c>
      <c r="AN123" s="14">
        <v>0</v>
      </c>
      <c r="AO123" s="14">
        <v>0</v>
      </c>
      <c r="AP123" s="14">
        <v>0</v>
      </c>
      <c r="AQ123" s="14" t="s">
        <v>104</v>
      </c>
      <c r="AR123" s="14">
        <v>0</v>
      </c>
      <c r="AS123" s="14">
        <v>0</v>
      </c>
      <c r="AT123" s="14">
        <v>0</v>
      </c>
      <c r="AU123" s="14">
        <v>0</v>
      </c>
      <c r="AV123" s="14">
        <v>0</v>
      </c>
      <c r="AW123" s="14">
        <v>0</v>
      </c>
      <c r="AX123" s="14">
        <v>0</v>
      </c>
      <c r="AY123" s="14">
        <v>0</v>
      </c>
      <c r="AZ123" s="14">
        <v>0</v>
      </c>
      <c r="BA123" s="14">
        <v>0</v>
      </c>
      <c r="BB123" s="14">
        <v>19819</v>
      </c>
      <c r="BC123" s="14">
        <v>158478</v>
      </c>
      <c r="BD123" s="14">
        <v>0</v>
      </c>
      <c r="BE123" s="14">
        <v>0</v>
      </c>
      <c r="BF123" s="14">
        <v>467</v>
      </c>
      <c r="BG123" s="14">
        <v>467</v>
      </c>
      <c r="BH123" s="14">
        <v>0</v>
      </c>
      <c r="BI123" s="14">
        <v>0</v>
      </c>
      <c r="BJ123" s="14">
        <v>0</v>
      </c>
      <c r="BK123" s="14">
        <v>0</v>
      </c>
      <c r="BL123" s="14">
        <v>0</v>
      </c>
      <c r="BM123" s="14">
        <v>0</v>
      </c>
      <c r="BN123" s="14">
        <v>0</v>
      </c>
      <c r="BO123" s="14">
        <v>0</v>
      </c>
      <c r="BP123" s="14">
        <v>0</v>
      </c>
      <c r="BQ123" s="14">
        <v>0</v>
      </c>
      <c r="BR123" s="14">
        <v>0</v>
      </c>
      <c r="BS123" s="14">
        <v>30399.14</v>
      </c>
      <c r="BT123" s="14">
        <v>59280.84</v>
      </c>
      <c r="BU123" s="14">
        <v>0</v>
      </c>
      <c r="BV123" s="14">
        <v>0</v>
      </c>
      <c r="BW123" s="14">
        <v>0</v>
      </c>
      <c r="BX123" s="14">
        <v>3891.11</v>
      </c>
      <c r="BY123" s="14">
        <v>0</v>
      </c>
      <c r="BZ123" s="14">
        <v>0</v>
      </c>
      <c r="CA123" s="14">
        <v>0</v>
      </c>
      <c r="CB123" s="14">
        <v>0</v>
      </c>
      <c r="CC123" s="14">
        <v>0</v>
      </c>
      <c r="CD123" s="14">
        <v>460</v>
      </c>
      <c r="CE123" s="14">
        <v>380</v>
      </c>
      <c r="CF123" s="14">
        <v>410</v>
      </c>
      <c r="CG123" s="14">
        <v>7829</v>
      </c>
      <c r="CH123" s="14">
        <v>0.18</v>
      </c>
      <c r="CI123" s="14">
        <v>0.72</v>
      </c>
      <c r="CJ123" s="14">
        <v>0.18</v>
      </c>
      <c r="CK123" s="14">
        <v>0</v>
      </c>
      <c r="CL123" s="14">
        <v>1222.6600000000001</v>
      </c>
      <c r="CM123" s="14">
        <v>5651.69</v>
      </c>
      <c r="CN123" s="14">
        <v>0</v>
      </c>
      <c r="CO123" s="14">
        <v>0</v>
      </c>
      <c r="CP123" s="14">
        <v>0</v>
      </c>
      <c r="CQ123" s="14">
        <v>0</v>
      </c>
      <c r="CR123" s="14" t="s">
        <v>108</v>
      </c>
      <c r="CS123" s="14">
        <v>0</v>
      </c>
      <c r="CT123" s="14">
        <v>0</v>
      </c>
      <c r="CU123" s="14">
        <v>0</v>
      </c>
      <c r="CV123" s="14">
        <v>0</v>
      </c>
      <c r="CW123" s="14">
        <v>0</v>
      </c>
      <c r="CX123" s="14">
        <v>0</v>
      </c>
    </row>
    <row r="124" spans="1:102" x14ac:dyDescent="0.25">
      <c r="A124" s="14">
        <v>510213</v>
      </c>
      <c r="B124" s="14">
        <v>23</v>
      </c>
      <c r="C124" s="14" t="s">
        <v>110</v>
      </c>
      <c r="D124" s="14" t="s">
        <v>100</v>
      </c>
      <c r="E124" s="14">
        <v>5302790001</v>
      </c>
      <c r="F124" s="14" t="s">
        <v>122</v>
      </c>
      <c r="G124" s="14" t="s">
        <v>102</v>
      </c>
      <c r="H124" s="14" t="s">
        <v>103</v>
      </c>
      <c r="I124" s="14">
        <v>70070000</v>
      </c>
      <c r="J124" s="14">
        <v>0</v>
      </c>
      <c r="K124" s="14">
        <v>671714</v>
      </c>
      <c r="L124" s="14">
        <v>1</v>
      </c>
      <c r="M124" s="14">
        <v>201706</v>
      </c>
      <c r="N124" s="14">
        <v>20170504</v>
      </c>
      <c r="O124" s="14">
        <v>3047</v>
      </c>
      <c r="P124" s="14">
        <v>20170605</v>
      </c>
      <c r="Q124" s="14">
        <v>21080</v>
      </c>
      <c r="R124" s="14">
        <v>32</v>
      </c>
      <c r="S124" s="14">
        <v>20170703</v>
      </c>
      <c r="T124" s="14">
        <v>20170718</v>
      </c>
      <c r="U124" s="14">
        <v>9283.83</v>
      </c>
      <c r="V124" s="14">
        <v>3094.61</v>
      </c>
      <c r="W124" s="14">
        <v>25</v>
      </c>
      <c r="X124" s="14">
        <v>702.62</v>
      </c>
      <c r="Y124" s="14">
        <v>371.35</v>
      </c>
      <c r="Z124" s="14">
        <v>148.54</v>
      </c>
      <c r="AA124" s="14">
        <v>123.78</v>
      </c>
      <c r="AB124" s="14">
        <v>80.45</v>
      </c>
      <c r="AC124" s="14">
        <v>0</v>
      </c>
      <c r="AD124" s="14">
        <v>0</v>
      </c>
      <c r="AE124" s="14">
        <v>0</v>
      </c>
      <c r="AF124" s="14">
        <v>12378.44</v>
      </c>
      <c r="AG124" s="14">
        <v>3546.41</v>
      </c>
      <c r="AH124" s="14">
        <v>6034.94</v>
      </c>
      <c r="AI124" s="14">
        <v>1306.25</v>
      </c>
      <c r="AJ124" s="14">
        <v>129.83000000000001</v>
      </c>
      <c r="AK124" s="14">
        <v>1361.01</v>
      </c>
      <c r="AL124" s="14">
        <v>12356.94</v>
      </c>
      <c r="AM124" s="14">
        <v>13081.06</v>
      </c>
      <c r="AN124" s="14">
        <v>18033</v>
      </c>
      <c r="AO124" s="14">
        <v>18033</v>
      </c>
      <c r="AP124" s="14">
        <v>18193</v>
      </c>
      <c r="AQ124" s="14" t="s">
        <v>104</v>
      </c>
      <c r="AR124" s="14">
        <v>0</v>
      </c>
      <c r="AS124" s="14">
        <v>0</v>
      </c>
      <c r="AT124" s="14">
        <v>0</v>
      </c>
      <c r="AU124" s="14">
        <v>0</v>
      </c>
      <c r="AV124" s="14">
        <v>0</v>
      </c>
      <c r="AW124" s="14">
        <v>0</v>
      </c>
      <c r="AX124" s="14">
        <v>0</v>
      </c>
      <c r="AY124" s="14" t="s">
        <v>107</v>
      </c>
      <c r="AZ124" s="14" t="s">
        <v>107</v>
      </c>
      <c r="BA124" s="14" t="s">
        <v>107</v>
      </c>
      <c r="BB124" s="14">
        <v>0</v>
      </c>
      <c r="BC124" s="14">
        <v>0</v>
      </c>
      <c r="BD124" s="14">
        <v>0</v>
      </c>
      <c r="BE124" s="14">
        <v>0</v>
      </c>
      <c r="BF124" s="14">
        <v>0</v>
      </c>
      <c r="BG124" s="14">
        <v>0</v>
      </c>
      <c r="BH124" s="14">
        <v>0</v>
      </c>
      <c r="BI124" s="14">
        <v>0</v>
      </c>
      <c r="BJ124" s="14">
        <v>0</v>
      </c>
      <c r="BK124" s="14">
        <v>0</v>
      </c>
      <c r="BL124" s="14">
        <v>0</v>
      </c>
      <c r="BM124" s="14">
        <v>0</v>
      </c>
      <c r="BN124" s="14">
        <v>0</v>
      </c>
      <c r="BO124" s="14">
        <v>0</v>
      </c>
      <c r="BP124" s="14">
        <v>0</v>
      </c>
      <c r="BQ124" s="14">
        <v>0</v>
      </c>
      <c r="BR124" s="14">
        <v>0</v>
      </c>
      <c r="BS124" s="14">
        <v>0</v>
      </c>
      <c r="BT124" s="14">
        <v>0</v>
      </c>
      <c r="BU124" s="14">
        <v>0</v>
      </c>
      <c r="BV124" s="14">
        <v>0</v>
      </c>
      <c r="BW124" s="14">
        <v>0</v>
      </c>
      <c r="BX124" s="14">
        <v>0</v>
      </c>
      <c r="BY124" s="14">
        <v>0</v>
      </c>
      <c r="BZ124" s="14">
        <v>0</v>
      </c>
      <c r="CA124" s="14">
        <v>0</v>
      </c>
      <c r="CB124" s="14">
        <v>0</v>
      </c>
      <c r="CC124" s="14">
        <v>0</v>
      </c>
      <c r="CD124" s="14">
        <v>0</v>
      </c>
      <c r="CE124" s="14">
        <v>0</v>
      </c>
      <c r="CF124" s="14">
        <v>0</v>
      </c>
      <c r="CG124" s="14">
        <v>15238</v>
      </c>
      <c r="CH124" s="14">
        <v>1</v>
      </c>
      <c r="CI124" s="14">
        <v>0</v>
      </c>
      <c r="CJ124" s="14">
        <v>0</v>
      </c>
      <c r="CK124" s="14">
        <v>0</v>
      </c>
      <c r="CL124" s="14">
        <v>121.3</v>
      </c>
      <c r="CM124" s="14">
        <v>560.74</v>
      </c>
      <c r="CN124" s="14">
        <v>0</v>
      </c>
      <c r="CO124" s="14">
        <v>0</v>
      </c>
      <c r="CP124" s="14">
        <v>0</v>
      </c>
      <c r="CQ124" s="14">
        <v>0</v>
      </c>
      <c r="CR124" s="14" t="s">
        <v>108</v>
      </c>
      <c r="CS124" s="14">
        <v>220</v>
      </c>
      <c r="CT124" s="14">
        <v>380</v>
      </c>
      <c r="CU124" s="14">
        <v>201</v>
      </c>
      <c r="CV124" s="14">
        <v>348</v>
      </c>
      <c r="CW124" s="14">
        <v>231</v>
      </c>
      <c r="CX124" s="14">
        <v>399</v>
      </c>
    </row>
    <row r="125" spans="1:102" x14ac:dyDescent="0.25">
      <c r="A125" s="14">
        <v>605120</v>
      </c>
      <c r="B125" s="14">
        <v>75</v>
      </c>
      <c r="C125" s="14" t="s">
        <v>99</v>
      </c>
      <c r="D125" s="14" t="s">
        <v>100</v>
      </c>
      <c r="E125" s="14">
        <v>5302790001</v>
      </c>
      <c r="F125" s="14" t="s">
        <v>303</v>
      </c>
      <c r="G125" s="14" t="s">
        <v>102</v>
      </c>
      <c r="H125" s="14" t="s">
        <v>103</v>
      </c>
      <c r="I125" s="14">
        <v>70800000</v>
      </c>
      <c r="J125" s="14">
        <v>0</v>
      </c>
      <c r="K125" s="14">
        <v>1167030</v>
      </c>
      <c r="L125" s="14">
        <v>0</v>
      </c>
      <c r="M125" s="14">
        <v>201706</v>
      </c>
      <c r="N125" s="14">
        <v>20170510</v>
      </c>
      <c r="O125" s="14">
        <v>0</v>
      </c>
      <c r="P125" s="14">
        <v>20170610</v>
      </c>
      <c r="Q125" s="14">
        <v>0</v>
      </c>
      <c r="R125" s="14">
        <v>31</v>
      </c>
      <c r="S125" s="14">
        <v>20170620</v>
      </c>
      <c r="T125" s="14">
        <v>20170718</v>
      </c>
      <c r="U125" s="14">
        <v>285391</v>
      </c>
      <c r="V125" s="14">
        <v>41868.36</v>
      </c>
      <c r="W125" s="14">
        <v>25</v>
      </c>
      <c r="X125" s="14">
        <v>702.62</v>
      </c>
      <c r="Y125" s="14">
        <v>5024.2</v>
      </c>
      <c r="Z125" s="14">
        <v>2009.68</v>
      </c>
      <c r="AA125" s="14">
        <v>1674.73</v>
      </c>
      <c r="AB125" s="14">
        <v>1088.57</v>
      </c>
      <c r="AC125" s="14">
        <v>0</v>
      </c>
      <c r="AD125" s="14">
        <v>0</v>
      </c>
      <c r="AE125" s="14">
        <v>0</v>
      </c>
      <c r="AF125" s="14">
        <v>167473.49</v>
      </c>
      <c r="AG125" s="14">
        <v>47981.13</v>
      </c>
      <c r="AH125" s="14">
        <v>167463</v>
      </c>
      <c r="AI125" s="14">
        <v>36247.29</v>
      </c>
      <c r="AJ125" s="14">
        <v>3602.67</v>
      </c>
      <c r="AK125" s="14">
        <v>37766.78</v>
      </c>
      <c r="AL125" s="14">
        <v>158378.93</v>
      </c>
      <c r="AM125" s="14">
        <v>168176.11</v>
      </c>
      <c r="AN125" s="14">
        <v>0</v>
      </c>
      <c r="AO125" s="14">
        <v>0</v>
      </c>
      <c r="AP125" s="14">
        <v>0</v>
      </c>
      <c r="AQ125" s="14" t="s">
        <v>104</v>
      </c>
      <c r="AR125" s="14">
        <v>0</v>
      </c>
      <c r="AS125" s="14">
        <v>0</v>
      </c>
      <c r="AT125" s="14">
        <v>0</v>
      </c>
      <c r="AU125" s="14">
        <v>0</v>
      </c>
      <c r="AV125" s="14">
        <v>0</v>
      </c>
      <c r="AW125" s="14">
        <v>0</v>
      </c>
      <c r="AX125" s="14">
        <v>0</v>
      </c>
      <c r="AY125" s="14">
        <v>0</v>
      </c>
      <c r="AZ125" s="14">
        <v>0</v>
      </c>
      <c r="BA125" s="14">
        <v>0</v>
      </c>
      <c r="BB125" s="14">
        <v>28675</v>
      </c>
      <c r="BC125" s="14">
        <v>256716</v>
      </c>
      <c r="BD125" s="14">
        <v>0</v>
      </c>
      <c r="BE125" s="14">
        <v>0</v>
      </c>
      <c r="BF125" s="14">
        <v>870</v>
      </c>
      <c r="BG125" s="14">
        <v>945</v>
      </c>
      <c r="BH125" s="14">
        <v>0</v>
      </c>
      <c r="BI125" s="14">
        <v>0</v>
      </c>
      <c r="BJ125" s="14">
        <v>0</v>
      </c>
      <c r="BK125" s="14">
        <v>0</v>
      </c>
      <c r="BL125" s="14">
        <v>0</v>
      </c>
      <c r="BM125" s="14">
        <v>0</v>
      </c>
      <c r="BN125" s="14">
        <v>0</v>
      </c>
      <c r="BO125" s="14">
        <v>0</v>
      </c>
      <c r="BP125" s="14">
        <v>0</v>
      </c>
      <c r="BQ125" s="14">
        <v>0</v>
      </c>
      <c r="BR125" s="14">
        <v>0</v>
      </c>
      <c r="BS125" s="14">
        <v>28196.81</v>
      </c>
      <c r="BT125" s="14">
        <v>91655.91</v>
      </c>
      <c r="BU125" s="14">
        <v>0</v>
      </c>
      <c r="BV125" s="14">
        <v>0</v>
      </c>
      <c r="BW125" s="14">
        <v>0</v>
      </c>
      <c r="BX125" s="14">
        <v>5752.41</v>
      </c>
      <c r="BY125" s="14">
        <v>0</v>
      </c>
      <c r="BZ125" s="14">
        <v>0</v>
      </c>
      <c r="CA125" s="14">
        <v>0</v>
      </c>
      <c r="CB125" s="14">
        <v>0</v>
      </c>
      <c r="CC125" s="14">
        <v>0</v>
      </c>
      <c r="CD125" s="14">
        <v>945</v>
      </c>
      <c r="CE125" s="14">
        <v>870</v>
      </c>
      <c r="CF125" s="14">
        <v>990</v>
      </c>
      <c r="CG125" s="14">
        <v>7837</v>
      </c>
      <c r="CH125" s="14">
        <v>0.24</v>
      </c>
      <c r="CI125" s="14">
        <v>0.96</v>
      </c>
      <c r="CJ125" s="14">
        <v>0.24</v>
      </c>
      <c r="CK125" s="14">
        <v>0</v>
      </c>
      <c r="CL125" s="14">
        <v>1641.24</v>
      </c>
      <c r="CM125" s="14">
        <v>7586.54</v>
      </c>
      <c r="CN125" s="14">
        <v>0</v>
      </c>
      <c r="CO125" s="14">
        <v>0</v>
      </c>
      <c r="CP125" s="14">
        <v>0</v>
      </c>
      <c r="CQ125" s="14">
        <v>0</v>
      </c>
      <c r="CR125" s="14">
        <v>5752.41</v>
      </c>
      <c r="CS125" s="14">
        <v>0</v>
      </c>
      <c r="CT125" s="14">
        <v>0</v>
      </c>
      <c r="CU125" s="14">
        <v>0</v>
      </c>
      <c r="CV125" s="14">
        <v>0</v>
      </c>
      <c r="CW125" s="14">
        <v>0</v>
      </c>
      <c r="CX125" s="14">
        <v>0</v>
      </c>
    </row>
    <row r="126" spans="1:102" x14ac:dyDescent="0.25">
      <c r="A126" s="14">
        <v>623849</v>
      </c>
      <c r="B126" s="14">
        <v>76</v>
      </c>
      <c r="C126" s="14" t="s">
        <v>117</v>
      </c>
      <c r="D126" s="14" t="s">
        <v>100</v>
      </c>
      <c r="E126" s="14">
        <v>5302790001</v>
      </c>
      <c r="F126" s="14" t="s">
        <v>124</v>
      </c>
      <c r="G126" s="14" t="s">
        <v>102</v>
      </c>
      <c r="H126" s="14" t="s">
        <v>103</v>
      </c>
      <c r="I126" s="14">
        <v>70800000</v>
      </c>
      <c r="J126" s="14">
        <v>0</v>
      </c>
      <c r="K126" s="14">
        <v>53166135</v>
      </c>
      <c r="L126" s="14">
        <v>0</v>
      </c>
      <c r="M126" s="14">
        <v>201706</v>
      </c>
      <c r="N126" s="14">
        <v>20170510</v>
      </c>
      <c r="O126" s="14">
        <v>0</v>
      </c>
      <c r="P126" s="14">
        <v>20170610</v>
      </c>
      <c r="Q126" s="14">
        <v>0</v>
      </c>
      <c r="R126" s="14">
        <v>31</v>
      </c>
      <c r="S126" s="14">
        <v>20170620</v>
      </c>
      <c r="T126" s="14">
        <v>20170718</v>
      </c>
      <c r="U126" s="14">
        <v>221654</v>
      </c>
      <c r="V126" s="14">
        <v>40389.870000000003</v>
      </c>
      <c r="W126" s="14">
        <v>25</v>
      </c>
      <c r="X126" s="14">
        <v>702.62</v>
      </c>
      <c r="Y126" s="14">
        <v>4846.78</v>
      </c>
      <c r="Z126" s="14">
        <v>1938.71</v>
      </c>
      <c r="AA126" s="14">
        <v>1615.59</v>
      </c>
      <c r="AB126" s="14">
        <v>1050.1300000000001</v>
      </c>
      <c r="AC126" s="14">
        <v>0</v>
      </c>
      <c r="AD126" s="14">
        <v>0</v>
      </c>
      <c r="AE126" s="14">
        <v>0</v>
      </c>
      <c r="AF126" s="14">
        <v>161559.54999999999</v>
      </c>
      <c r="AG126" s="14">
        <v>46286.78</v>
      </c>
      <c r="AH126" s="14">
        <v>126318.86</v>
      </c>
      <c r="AI126" s="14">
        <v>27341.65</v>
      </c>
      <c r="AJ126" s="14">
        <v>2717.52</v>
      </c>
      <c r="AK126" s="14">
        <v>28487.82</v>
      </c>
      <c r="AL126" s="14">
        <v>152810.96</v>
      </c>
      <c r="AM126" s="14">
        <v>162262.17000000001</v>
      </c>
      <c r="AN126" s="14">
        <v>0</v>
      </c>
      <c r="AO126" s="14">
        <v>0</v>
      </c>
      <c r="AP126" s="14">
        <v>0</v>
      </c>
      <c r="AQ126" s="14" t="s">
        <v>104</v>
      </c>
      <c r="AR126" s="14">
        <v>0</v>
      </c>
      <c r="AS126" s="14">
        <v>0</v>
      </c>
      <c r="AT126" s="14">
        <v>0</v>
      </c>
      <c r="AU126" s="14">
        <v>0</v>
      </c>
      <c r="AV126" s="14">
        <v>0</v>
      </c>
      <c r="AW126" s="14">
        <v>0</v>
      </c>
      <c r="AX126" s="14">
        <v>0</v>
      </c>
      <c r="AY126" s="14">
        <v>0</v>
      </c>
      <c r="AZ126" s="14">
        <v>0</v>
      </c>
      <c r="BA126" s="14">
        <v>0</v>
      </c>
      <c r="BB126" s="14">
        <v>26472</v>
      </c>
      <c r="BC126" s="14">
        <v>195182</v>
      </c>
      <c r="BD126" s="14">
        <v>0</v>
      </c>
      <c r="BE126" s="14">
        <v>0</v>
      </c>
      <c r="BF126" s="14">
        <v>195</v>
      </c>
      <c r="BG126" s="14">
        <v>855</v>
      </c>
      <c r="BH126" s="14">
        <v>0</v>
      </c>
      <c r="BI126" s="14">
        <v>0</v>
      </c>
      <c r="BJ126" s="14">
        <v>0</v>
      </c>
      <c r="BK126" s="14">
        <v>218</v>
      </c>
      <c r="BL126" s="14">
        <v>1298</v>
      </c>
      <c r="BM126" s="14">
        <v>0</v>
      </c>
      <c r="BN126" s="14">
        <v>0</v>
      </c>
      <c r="BO126" s="14">
        <v>0</v>
      </c>
      <c r="BP126" s="14">
        <v>0</v>
      </c>
      <c r="BQ126" s="14">
        <v>62.04</v>
      </c>
      <c r="BR126" s="14">
        <v>369.42</v>
      </c>
      <c r="BS126" s="14">
        <v>40603.769999999997</v>
      </c>
      <c r="BT126" s="14">
        <v>73010.47</v>
      </c>
      <c r="BU126" s="14">
        <v>0</v>
      </c>
      <c r="BV126" s="14">
        <v>0</v>
      </c>
      <c r="BW126" s="14">
        <v>0</v>
      </c>
      <c r="BX126" s="14">
        <v>7123.98</v>
      </c>
      <c r="BY126" s="14">
        <v>0</v>
      </c>
      <c r="BZ126" s="14">
        <v>0</v>
      </c>
      <c r="CA126" s="14">
        <v>0</v>
      </c>
      <c r="CB126" s="14">
        <v>0</v>
      </c>
      <c r="CC126" s="14">
        <v>0</v>
      </c>
      <c r="CD126" s="14">
        <v>855</v>
      </c>
      <c r="CE126" s="14">
        <v>730</v>
      </c>
      <c r="CF126" s="14">
        <v>850</v>
      </c>
      <c r="CG126" s="14">
        <v>7748</v>
      </c>
      <c r="CH126" s="14">
        <v>0.15</v>
      </c>
      <c r="CI126" s="14">
        <v>0.6</v>
      </c>
      <c r="CJ126" s="14">
        <v>0.15</v>
      </c>
      <c r="CK126" s="14">
        <v>0</v>
      </c>
      <c r="CL126" s="14">
        <v>1583.28</v>
      </c>
      <c r="CM126" s="14">
        <v>7318.64</v>
      </c>
      <c r="CN126" s="14">
        <v>0</v>
      </c>
      <c r="CO126" s="14">
        <v>0</v>
      </c>
      <c r="CP126" s="14">
        <v>0</v>
      </c>
      <c r="CQ126" s="14">
        <v>0</v>
      </c>
      <c r="CR126" s="14" t="s">
        <v>108</v>
      </c>
      <c r="CS126" s="14">
        <v>0</v>
      </c>
      <c r="CT126" s="14">
        <v>0</v>
      </c>
      <c r="CU126" s="14">
        <v>0</v>
      </c>
      <c r="CV126" s="14">
        <v>0</v>
      </c>
      <c r="CW126" s="14">
        <v>0</v>
      </c>
      <c r="CX126" s="14">
        <v>0</v>
      </c>
    </row>
    <row r="127" spans="1:102" x14ac:dyDescent="0.25">
      <c r="A127" s="14">
        <v>675051</v>
      </c>
      <c r="B127" s="14">
        <v>66</v>
      </c>
      <c r="C127" s="14" t="s">
        <v>117</v>
      </c>
      <c r="D127" s="14" t="s">
        <v>100</v>
      </c>
      <c r="E127" s="14">
        <v>5302790001</v>
      </c>
      <c r="F127" s="14" t="s">
        <v>125</v>
      </c>
      <c r="G127" s="14" t="s">
        <v>102</v>
      </c>
      <c r="H127" s="14" t="s">
        <v>103</v>
      </c>
      <c r="I127" s="14">
        <v>70800000</v>
      </c>
      <c r="J127" s="14">
        <v>0</v>
      </c>
      <c r="K127" s="14">
        <v>1159616</v>
      </c>
      <c r="L127" s="14">
        <v>0</v>
      </c>
      <c r="M127" s="14">
        <v>201706</v>
      </c>
      <c r="N127" s="14">
        <v>20170510</v>
      </c>
      <c r="O127" s="14">
        <v>0</v>
      </c>
      <c r="P127" s="14">
        <v>20170610</v>
      </c>
      <c r="Q127" s="14">
        <v>0</v>
      </c>
      <c r="R127" s="14">
        <v>31</v>
      </c>
      <c r="S127" s="14">
        <v>20170620</v>
      </c>
      <c r="T127" s="14">
        <v>20170718</v>
      </c>
      <c r="U127" s="14">
        <v>240631</v>
      </c>
      <c r="V127" s="14">
        <v>38797.07</v>
      </c>
      <c r="W127" s="14">
        <v>25</v>
      </c>
      <c r="X127" s="14">
        <v>702.62</v>
      </c>
      <c r="Y127" s="14">
        <v>4655.6400000000003</v>
      </c>
      <c r="Z127" s="14">
        <v>1862.25</v>
      </c>
      <c r="AA127" s="14">
        <v>1551.88</v>
      </c>
      <c r="AB127" s="14">
        <v>1008.72</v>
      </c>
      <c r="AC127" s="14">
        <v>0</v>
      </c>
      <c r="AD127" s="14">
        <v>0</v>
      </c>
      <c r="AE127" s="14">
        <v>0</v>
      </c>
      <c r="AF127" s="14">
        <v>155188.32</v>
      </c>
      <c r="AG127" s="14">
        <v>44461.43</v>
      </c>
      <c r="AH127" s="14">
        <v>134042.68</v>
      </c>
      <c r="AI127" s="14">
        <v>29013.47</v>
      </c>
      <c r="AJ127" s="14">
        <v>2883.69</v>
      </c>
      <c r="AK127" s="14">
        <v>30229.73</v>
      </c>
      <c r="AL127" s="14">
        <v>146812.45000000001</v>
      </c>
      <c r="AM127" s="14">
        <v>155890.94</v>
      </c>
      <c r="AN127" s="14">
        <v>0</v>
      </c>
      <c r="AO127" s="14">
        <v>0</v>
      </c>
      <c r="AP127" s="14">
        <v>0</v>
      </c>
      <c r="AQ127" s="14" t="s">
        <v>104</v>
      </c>
      <c r="AR127" s="14">
        <v>0</v>
      </c>
      <c r="AS127" s="14">
        <v>0</v>
      </c>
      <c r="AT127" s="14">
        <v>0</v>
      </c>
      <c r="AU127" s="14">
        <v>0</v>
      </c>
      <c r="AV127" s="14">
        <v>0</v>
      </c>
      <c r="AW127" s="14">
        <v>0</v>
      </c>
      <c r="AX127" s="14">
        <v>0</v>
      </c>
      <c r="AY127" s="14">
        <v>0</v>
      </c>
      <c r="AZ127" s="14">
        <v>0</v>
      </c>
      <c r="BA127" s="14">
        <v>0</v>
      </c>
      <c r="BB127" s="14">
        <v>25801</v>
      </c>
      <c r="BC127" s="14">
        <v>214830</v>
      </c>
      <c r="BD127" s="14">
        <v>0</v>
      </c>
      <c r="BE127" s="14">
        <v>414</v>
      </c>
      <c r="BF127" s="14">
        <v>432</v>
      </c>
      <c r="BG127" s="14">
        <v>0</v>
      </c>
      <c r="BH127" s="14">
        <v>455</v>
      </c>
      <c r="BI127" s="14">
        <v>432</v>
      </c>
      <c r="BJ127" s="14">
        <v>0</v>
      </c>
      <c r="BK127" s="14">
        <v>0</v>
      </c>
      <c r="BL127" s="14">
        <v>0</v>
      </c>
      <c r="BM127" s="14">
        <v>0</v>
      </c>
      <c r="BN127" s="14">
        <v>0</v>
      </c>
      <c r="BO127" s="14">
        <v>0</v>
      </c>
      <c r="BP127" s="14">
        <v>0</v>
      </c>
      <c r="BQ127" s="14">
        <v>0</v>
      </c>
      <c r="BR127" s="14">
        <v>0</v>
      </c>
      <c r="BS127" s="14">
        <v>13495.74</v>
      </c>
      <c r="BT127" s="14">
        <v>80360.070000000007</v>
      </c>
      <c r="BU127" s="14">
        <v>0</v>
      </c>
      <c r="BV127" s="14">
        <v>0</v>
      </c>
      <c r="BW127" s="14">
        <v>0</v>
      </c>
      <c r="BX127" s="14">
        <v>0</v>
      </c>
      <c r="BY127" s="14">
        <v>18935.96</v>
      </c>
      <c r="BZ127" s="14">
        <v>3599.48</v>
      </c>
      <c r="CA127" s="14">
        <v>0</v>
      </c>
      <c r="CB127" s="14">
        <v>0</v>
      </c>
      <c r="CC127" s="14">
        <v>0</v>
      </c>
      <c r="CD127" s="14">
        <v>0</v>
      </c>
      <c r="CE127" s="14">
        <v>455</v>
      </c>
      <c r="CF127" s="14">
        <v>420</v>
      </c>
      <c r="CG127" s="14">
        <v>7805</v>
      </c>
      <c r="CH127" s="14">
        <v>0.06</v>
      </c>
      <c r="CI127" s="14">
        <v>0.24</v>
      </c>
      <c r="CJ127" s="14">
        <v>0.06</v>
      </c>
      <c r="CK127" s="14">
        <v>0</v>
      </c>
      <c r="CL127" s="14">
        <v>1520.84</v>
      </c>
      <c r="CM127" s="14">
        <v>7030.03</v>
      </c>
      <c r="CN127" s="14">
        <v>0</v>
      </c>
      <c r="CO127" s="14">
        <v>0</v>
      </c>
      <c r="CP127" s="14">
        <v>0</v>
      </c>
      <c r="CQ127" s="14">
        <v>0</v>
      </c>
      <c r="CR127" s="14" t="s">
        <v>108</v>
      </c>
      <c r="CS127" s="14">
        <v>0</v>
      </c>
      <c r="CT127" s="14">
        <v>0</v>
      </c>
      <c r="CU127" s="14">
        <v>0</v>
      </c>
      <c r="CV127" s="14">
        <v>0</v>
      </c>
      <c r="CW127" s="14">
        <v>0</v>
      </c>
      <c r="CX127" s="14">
        <v>0</v>
      </c>
    </row>
    <row r="128" spans="1:102" x14ac:dyDescent="0.25">
      <c r="A128" s="14">
        <v>856960</v>
      </c>
      <c r="B128" s="14">
        <v>23</v>
      </c>
      <c r="C128" s="14" t="s">
        <v>110</v>
      </c>
      <c r="D128" s="14" t="s">
        <v>100</v>
      </c>
      <c r="E128" s="14">
        <v>5302790001</v>
      </c>
      <c r="F128" s="14" t="s">
        <v>126</v>
      </c>
      <c r="G128" s="14" t="s">
        <v>102</v>
      </c>
      <c r="H128" s="14" t="s">
        <v>103</v>
      </c>
      <c r="I128" s="14">
        <v>70362030</v>
      </c>
      <c r="J128" s="14">
        <v>0</v>
      </c>
      <c r="K128" s="14">
        <v>1010284</v>
      </c>
      <c r="L128" s="14">
        <v>1</v>
      </c>
      <c r="M128" s="14">
        <v>201706</v>
      </c>
      <c r="N128" s="14">
        <v>20170504</v>
      </c>
      <c r="O128" s="14">
        <v>384</v>
      </c>
      <c r="P128" s="14">
        <v>20170605</v>
      </c>
      <c r="Q128" s="14">
        <v>385</v>
      </c>
      <c r="R128" s="14">
        <v>32</v>
      </c>
      <c r="S128" s="14">
        <v>20170703</v>
      </c>
      <c r="T128" s="14">
        <v>20170718</v>
      </c>
      <c r="U128" s="14">
        <v>50.89</v>
      </c>
      <c r="V128" s="14">
        <v>6.93</v>
      </c>
      <c r="W128" s="14">
        <v>12</v>
      </c>
      <c r="X128" s="14">
        <v>2.35</v>
      </c>
      <c r="Y128" s="14">
        <v>1.73</v>
      </c>
      <c r="Z128" s="14">
        <v>0.69</v>
      </c>
      <c r="AA128" s="14">
        <v>0.56999999999999995</v>
      </c>
      <c r="AB128" s="14">
        <v>0.37</v>
      </c>
      <c r="AC128" s="14">
        <v>0</v>
      </c>
      <c r="AD128" s="14">
        <v>0</v>
      </c>
      <c r="AE128" s="14">
        <v>0</v>
      </c>
      <c r="AF128" s="14">
        <v>57.82</v>
      </c>
      <c r="AG128" s="14">
        <v>9.0299999999999994</v>
      </c>
      <c r="AH128" s="14">
        <v>33.36</v>
      </c>
      <c r="AI128" s="14">
        <v>7.21</v>
      </c>
      <c r="AJ128" s="14">
        <v>0.71</v>
      </c>
      <c r="AK128" s="14">
        <v>7.51</v>
      </c>
      <c r="AL128" s="14">
        <v>56.81</v>
      </c>
      <c r="AM128" s="14">
        <v>60.17</v>
      </c>
      <c r="AN128" s="14">
        <v>1</v>
      </c>
      <c r="AO128" s="14">
        <v>100</v>
      </c>
      <c r="AP128" s="14">
        <v>0</v>
      </c>
      <c r="AQ128" s="14" t="s">
        <v>104</v>
      </c>
      <c r="AR128" s="14">
        <v>0</v>
      </c>
      <c r="AS128" s="14">
        <v>0</v>
      </c>
      <c r="AT128" s="14">
        <v>0</v>
      </c>
      <c r="AU128" s="14">
        <v>0</v>
      </c>
      <c r="AV128" s="14">
        <v>0</v>
      </c>
      <c r="AW128" s="14">
        <v>0</v>
      </c>
      <c r="AX128" s="14">
        <v>0</v>
      </c>
      <c r="AY128" s="14" t="s">
        <v>107</v>
      </c>
      <c r="AZ128" s="14" t="s">
        <v>107</v>
      </c>
      <c r="BA128" s="14" t="s">
        <v>107</v>
      </c>
      <c r="BB128" s="14">
        <v>0</v>
      </c>
      <c r="BC128" s="14">
        <v>0</v>
      </c>
      <c r="BD128" s="14">
        <v>0</v>
      </c>
      <c r="BE128" s="14">
        <v>0</v>
      </c>
      <c r="BF128" s="14">
        <v>0</v>
      </c>
      <c r="BG128" s="14">
        <v>0</v>
      </c>
      <c r="BH128" s="14">
        <v>0</v>
      </c>
      <c r="BI128" s="14">
        <v>0</v>
      </c>
      <c r="BJ128" s="14">
        <v>0</v>
      </c>
      <c r="BK128" s="14">
        <v>0</v>
      </c>
      <c r="BL128" s="14">
        <v>0</v>
      </c>
      <c r="BM128" s="14">
        <v>0</v>
      </c>
      <c r="BN128" s="14">
        <v>0</v>
      </c>
      <c r="BO128" s="14">
        <v>0</v>
      </c>
      <c r="BP128" s="14">
        <v>0</v>
      </c>
      <c r="BQ128" s="14">
        <v>0</v>
      </c>
      <c r="BR128" s="14">
        <v>0</v>
      </c>
      <c r="BS128" s="14">
        <v>0</v>
      </c>
      <c r="BT128" s="14">
        <v>0</v>
      </c>
      <c r="BU128" s="14">
        <v>0</v>
      </c>
      <c r="BV128" s="14">
        <v>0</v>
      </c>
      <c r="BW128" s="14">
        <v>0</v>
      </c>
      <c r="BX128" s="14">
        <v>0</v>
      </c>
      <c r="BY128" s="14">
        <v>0</v>
      </c>
      <c r="BZ128" s="14">
        <v>0</v>
      </c>
      <c r="CA128" s="14">
        <v>0</v>
      </c>
      <c r="CB128" s="14">
        <v>0</v>
      </c>
      <c r="CC128" s="14">
        <v>0</v>
      </c>
      <c r="CD128" s="14">
        <v>0</v>
      </c>
      <c r="CE128" s="14">
        <v>0</v>
      </c>
      <c r="CF128" s="14">
        <v>0</v>
      </c>
      <c r="CG128" s="14">
        <v>14317</v>
      </c>
      <c r="CH128" s="14">
        <v>1</v>
      </c>
      <c r="CI128" s="14">
        <v>0</v>
      </c>
      <c r="CJ128" s="14">
        <v>0</v>
      </c>
      <c r="CK128" s="14">
        <v>0</v>
      </c>
      <c r="CL128" s="14">
        <v>0.56000000000000005</v>
      </c>
      <c r="CM128" s="14">
        <v>2.61</v>
      </c>
      <c r="CN128" s="14">
        <v>0</v>
      </c>
      <c r="CO128" s="14">
        <v>0</v>
      </c>
      <c r="CP128" s="14">
        <v>0</v>
      </c>
      <c r="CQ128" s="14">
        <v>0</v>
      </c>
      <c r="CR128" s="14" t="s">
        <v>108</v>
      </c>
      <c r="CS128" s="14">
        <v>220</v>
      </c>
      <c r="CT128" s="14">
        <v>380</v>
      </c>
      <c r="CU128" s="14">
        <v>201</v>
      </c>
      <c r="CV128" s="14">
        <v>348</v>
      </c>
      <c r="CW128" s="14">
        <v>231</v>
      </c>
      <c r="CX128" s="14">
        <v>399</v>
      </c>
    </row>
    <row r="129" spans="1:102" x14ac:dyDescent="0.25">
      <c r="A129" s="14">
        <v>856967</v>
      </c>
      <c r="B129" s="14">
        <v>23</v>
      </c>
      <c r="C129" s="14" t="s">
        <v>110</v>
      </c>
      <c r="D129" s="14" t="s">
        <v>100</v>
      </c>
      <c r="E129" s="14">
        <v>5302790001</v>
      </c>
      <c r="F129" s="14" t="s">
        <v>127</v>
      </c>
      <c r="G129" s="14" t="s">
        <v>102</v>
      </c>
      <c r="H129" s="14" t="s">
        <v>103</v>
      </c>
      <c r="I129" s="14">
        <v>70362040</v>
      </c>
      <c r="J129" s="14">
        <v>0</v>
      </c>
      <c r="K129" s="14">
        <v>1010286</v>
      </c>
      <c r="L129" s="14">
        <v>1</v>
      </c>
      <c r="M129" s="14">
        <v>201706</v>
      </c>
      <c r="N129" s="14">
        <v>20170504</v>
      </c>
      <c r="O129" s="14">
        <v>65</v>
      </c>
      <c r="P129" s="14">
        <v>20170605</v>
      </c>
      <c r="Q129" s="14">
        <v>65</v>
      </c>
      <c r="R129" s="14">
        <v>32</v>
      </c>
      <c r="S129" s="14">
        <v>20170703</v>
      </c>
      <c r="T129" s="14">
        <v>20170718</v>
      </c>
      <c r="U129" s="14">
        <v>50.89</v>
      </c>
      <c r="V129" s="14">
        <v>6.93</v>
      </c>
      <c r="W129" s="14">
        <v>12</v>
      </c>
      <c r="X129" s="14">
        <v>2.35</v>
      </c>
      <c r="Y129" s="14">
        <v>1.73</v>
      </c>
      <c r="Z129" s="14">
        <v>0.69</v>
      </c>
      <c r="AA129" s="14">
        <v>0.56999999999999995</v>
      </c>
      <c r="AB129" s="14">
        <v>0.37</v>
      </c>
      <c r="AC129" s="14">
        <v>0</v>
      </c>
      <c r="AD129" s="14">
        <v>0</v>
      </c>
      <c r="AE129" s="14">
        <v>0</v>
      </c>
      <c r="AF129" s="14">
        <v>57.82</v>
      </c>
      <c r="AG129" s="14">
        <v>9.0299999999999994</v>
      </c>
      <c r="AH129" s="14">
        <v>33.36</v>
      </c>
      <c r="AI129" s="14">
        <v>7.21</v>
      </c>
      <c r="AJ129" s="14">
        <v>0.71</v>
      </c>
      <c r="AK129" s="14">
        <v>7.51</v>
      </c>
      <c r="AL129" s="14">
        <v>56.81</v>
      </c>
      <c r="AM129" s="14">
        <v>60.17</v>
      </c>
      <c r="AN129" s="14">
        <v>0</v>
      </c>
      <c r="AO129" s="14">
        <v>100</v>
      </c>
      <c r="AP129" s="14">
        <v>0</v>
      </c>
      <c r="AQ129" s="14" t="s">
        <v>104</v>
      </c>
      <c r="AR129" s="14">
        <v>0</v>
      </c>
      <c r="AS129" s="14">
        <v>0</v>
      </c>
      <c r="AT129" s="14">
        <v>0</v>
      </c>
      <c r="AU129" s="14">
        <v>0</v>
      </c>
      <c r="AV129" s="14">
        <v>0</v>
      </c>
      <c r="AW129" s="14">
        <v>0</v>
      </c>
      <c r="AX129" s="14">
        <v>0</v>
      </c>
      <c r="AY129" s="14" t="s">
        <v>107</v>
      </c>
      <c r="AZ129" s="14" t="s">
        <v>107</v>
      </c>
      <c r="BA129" s="14" t="s">
        <v>107</v>
      </c>
      <c r="BB129" s="14">
        <v>0</v>
      </c>
      <c r="BC129" s="14">
        <v>0</v>
      </c>
      <c r="BD129" s="14">
        <v>0</v>
      </c>
      <c r="BE129" s="14">
        <v>0</v>
      </c>
      <c r="BF129" s="14">
        <v>0</v>
      </c>
      <c r="BG129" s="14">
        <v>0</v>
      </c>
      <c r="BH129" s="14">
        <v>0</v>
      </c>
      <c r="BI129" s="14">
        <v>0</v>
      </c>
      <c r="BJ129" s="14">
        <v>0</v>
      </c>
      <c r="BK129" s="14">
        <v>0</v>
      </c>
      <c r="BL129" s="14">
        <v>0</v>
      </c>
      <c r="BM129" s="14">
        <v>0</v>
      </c>
      <c r="BN129" s="14">
        <v>0</v>
      </c>
      <c r="BO129" s="14">
        <v>0</v>
      </c>
      <c r="BP129" s="14">
        <v>0</v>
      </c>
      <c r="BQ129" s="14">
        <v>0</v>
      </c>
      <c r="BR129" s="14">
        <v>0</v>
      </c>
      <c r="BS129" s="14">
        <v>0</v>
      </c>
      <c r="BT129" s="14">
        <v>0</v>
      </c>
      <c r="BU129" s="14">
        <v>0</v>
      </c>
      <c r="BV129" s="14">
        <v>0</v>
      </c>
      <c r="BW129" s="14">
        <v>0</v>
      </c>
      <c r="BX129" s="14">
        <v>0</v>
      </c>
      <c r="BY129" s="14">
        <v>0</v>
      </c>
      <c r="BZ129" s="14">
        <v>0</v>
      </c>
      <c r="CA129" s="14">
        <v>0</v>
      </c>
      <c r="CB129" s="14">
        <v>0</v>
      </c>
      <c r="CC129" s="14">
        <v>0</v>
      </c>
      <c r="CD129" s="14">
        <v>0</v>
      </c>
      <c r="CE129" s="14">
        <v>0</v>
      </c>
      <c r="CF129" s="14">
        <v>0</v>
      </c>
      <c r="CG129" s="14">
        <v>14348</v>
      </c>
      <c r="CH129" s="14">
        <v>1</v>
      </c>
      <c r="CI129" s="14">
        <v>0</v>
      </c>
      <c r="CJ129" s="14">
        <v>0</v>
      </c>
      <c r="CK129" s="14">
        <v>0</v>
      </c>
      <c r="CL129" s="14">
        <v>0.56000000000000005</v>
      </c>
      <c r="CM129" s="14">
        <v>2.61</v>
      </c>
      <c r="CN129" s="14">
        <v>0</v>
      </c>
      <c r="CO129" s="14">
        <v>0</v>
      </c>
      <c r="CP129" s="14">
        <v>0</v>
      </c>
      <c r="CQ129" s="14">
        <v>0</v>
      </c>
      <c r="CR129" s="14" t="s">
        <v>108</v>
      </c>
      <c r="CS129" s="14">
        <v>220</v>
      </c>
      <c r="CT129" s="14">
        <v>380</v>
      </c>
      <c r="CU129" s="14">
        <v>201</v>
      </c>
      <c r="CV129" s="14">
        <v>348</v>
      </c>
      <c r="CW129" s="14">
        <v>231</v>
      </c>
      <c r="CX129" s="14">
        <v>399</v>
      </c>
    </row>
    <row r="130" spans="1:102" x14ac:dyDescent="0.25">
      <c r="A130" s="14">
        <v>856969</v>
      </c>
      <c r="B130" s="14">
        <v>23</v>
      </c>
      <c r="C130" s="14" t="s">
        <v>110</v>
      </c>
      <c r="D130" s="14" t="s">
        <v>100</v>
      </c>
      <c r="E130" s="14">
        <v>5302790001</v>
      </c>
      <c r="F130" s="14" t="s">
        <v>128</v>
      </c>
      <c r="G130" s="14" t="s">
        <v>102</v>
      </c>
      <c r="H130" s="14" t="s">
        <v>103</v>
      </c>
      <c r="I130" s="14">
        <v>70362070</v>
      </c>
      <c r="J130" s="14">
        <v>0</v>
      </c>
      <c r="K130" s="14">
        <v>1116288</v>
      </c>
      <c r="L130" s="14">
        <v>1</v>
      </c>
      <c r="M130" s="14">
        <v>201706</v>
      </c>
      <c r="N130" s="14">
        <v>20170504</v>
      </c>
      <c r="O130" s="14">
        <v>12268</v>
      </c>
      <c r="P130" s="14">
        <v>20170605</v>
      </c>
      <c r="Q130" s="14">
        <v>12268</v>
      </c>
      <c r="R130" s="14">
        <v>32</v>
      </c>
      <c r="S130" s="14">
        <v>20170703</v>
      </c>
      <c r="T130" s="14">
        <v>20170718</v>
      </c>
      <c r="U130" s="14">
        <v>50.89</v>
      </c>
      <c r="V130" s="14">
        <v>6.93</v>
      </c>
      <c r="W130" s="14">
        <v>12</v>
      </c>
      <c r="X130" s="14">
        <v>2.35</v>
      </c>
      <c r="Y130" s="14">
        <v>1.73</v>
      </c>
      <c r="Z130" s="14">
        <v>0.69</v>
      </c>
      <c r="AA130" s="14">
        <v>0.56999999999999995</v>
      </c>
      <c r="AB130" s="14">
        <v>0.37</v>
      </c>
      <c r="AC130" s="14">
        <v>0</v>
      </c>
      <c r="AD130" s="14">
        <v>0</v>
      </c>
      <c r="AE130" s="14">
        <v>0</v>
      </c>
      <c r="AF130" s="14">
        <v>57.82</v>
      </c>
      <c r="AG130" s="14">
        <v>9.0299999999999994</v>
      </c>
      <c r="AH130" s="14">
        <v>33.36</v>
      </c>
      <c r="AI130" s="14">
        <v>7.21</v>
      </c>
      <c r="AJ130" s="14">
        <v>0.71</v>
      </c>
      <c r="AK130" s="14">
        <v>7.51</v>
      </c>
      <c r="AL130" s="14">
        <v>56.81</v>
      </c>
      <c r="AM130" s="14">
        <v>60.17</v>
      </c>
      <c r="AN130" s="14">
        <v>0</v>
      </c>
      <c r="AO130" s="14">
        <v>100</v>
      </c>
      <c r="AP130" s="14">
        <v>0</v>
      </c>
      <c r="AQ130" s="14" t="s">
        <v>104</v>
      </c>
      <c r="AR130" s="14">
        <v>0</v>
      </c>
      <c r="AS130" s="14">
        <v>0</v>
      </c>
      <c r="AT130" s="14">
        <v>0</v>
      </c>
      <c r="AU130" s="14">
        <v>0</v>
      </c>
      <c r="AV130" s="14">
        <v>0</v>
      </c>
      <c r="AW130" s="14">
        <v>0</v>
      </c>
      <c r="AX130" s="14">
        <v>0</v>
      </c>
      <c r="AY130" s="14" t="s">
        <v>107</v>
      </c>
      <c r="AZ130" s="14" t="s">
        <v>107</v>
      </c>
      <c r="BA130" s="14" t="s">
        <v>107</v>
      </c>
      <c r="BB130" s="14">
        <v>0</v>
      </c>
      <c r="BC130" s="14">
        <v>0</v>
      </c>
      <c r="BD130" s="14">
        <v>0</v>
      </c>
      <c r="BE130" s="14">
        <v>0</v>
      </c>
      <c r="BF130" s="14">
        <v>0</v>
      </c>
      <c r="BG130" s="14">
        <v>0</v>
      </c>
      <c r="BH130" s="14">
        <v>0</v>
      </c>
      <c r="BI130" s="14">
        <v>0</v>
      </c>
      <c r="BJ130" s="14">
        <v>0</v>
      </c>
      <c r="BK130" s="14">
        <v>0</v>
      </c>
      <c r="BL130" s="14">
        <v>0</v>
      </c>
      <c r="BM130" s="14">
        <v>0</v>
      </c>
      <c r="BN130" s="14">
        <v>0</v>
      </c>
      <c r="BO130" s="14">
        <v>0</v>
      </c>
      <c r="BP130" s="14">
        <v>0</v>
      </c>
      <c r="BQ130" s="14">
        <v>0</v>
      </c>
      <c r="BR130" s="14">
        <v>0</v>
      </c>
      <c r="BS130" s="14">
        <v>0</v>
      </c>
      <c r="BT130" s="14">
        <v>0</v>
      </c>
      <c r="BU130" s="14">
        <v>0</v>
      </c>
      <c r="BV130" s="14">
        <v>0</v>
      </c>
      <c r="BW130" s="14">
        <v>0</v>
      </c>
      <c r="BX130" s="14">
        <v>0</v>
      </c>
      <c r="BY130" s="14">
        <v>0</v>
      </c>
      <c r="BZ130" s="14">
        <v>0</v>
      </c>
      <c r="CA130" s="14">
        <v>0</v>
      </c>
      <c r="CB130" s="14">
        <v>0</v>
      </c>
      <c r="CC130" s="14">
        <v>0</v>
      </c>
      <c r="CD130" s="14">
        <v>0</v>
      </c>
      <c r="CE130" s="14">
        <v>0</v>
      </c>
      <c r="CF130" s="14">
        <v>0</v>
      </c>
      <c r="CG130" s="14">
        <v>14292</v>
      </c>
      <c r="CH130" s="14">
        <v>1</v>
      </c>
      <c r="CI130" s="14">
        <v>0</v>
      </c>
      <c r="CJ130" s="14">
        <v>0</v>
      </c>
      <c r="CK130" s="14">
        <v>0</v>
      </c>
      <c r="CL130" s="14">
        <v>0.56000000000000005</v>
      </c>
      <c r="CM130" s="14">
        <v>2.61</v>
      </c>
      <c r="CN130" s="14">
        <v>0</v>
      </c>
      <c r="CO130" s="14">
        <v>0</v>
      </c>
      <c r="CP130" s="14">
        <v>0</v>
      </c>
      <c r="CQ130" s="14">
        <v>0</v>
      </c>
      <c r="CR130" s="14" t="s">
        <v>108</v>
      </c>
      <c r="CS130" s="14">
        <v>220</v>
      </c>
      <c r="CT130" s="14">
        <v>380</v>
      </c>
      <c r="CU130" s="14">
        <v>201</v>
      </c>
      <c r="CV130" s="14">
        <v>348</v>
      </c>
      <c r="CW130" s="14">
        <v>231</v>
      </c>
      <c r="CX130" s="14">
        <v>399</v>
      </c>
    </row>
    <row r="131" spans="1:102" x14ac:dyDescent="0.25">
      <c r="A131" s="14">
        <v>966027</v>
      </c>
      <c r="B131" s="14">
        <v>66</v>
      </c>
      <c r="C131" s="14" t="s">
        <v>117</v>
      </c>
      <c r="D131" s="14" t="s">
        <v>100</v>
      </c>
      <c r="E131" s="14">
        <v>5302790001</v>
      </c>
      <c r="F131" s="14" t="s">
        <v>129</v>
      </c>
      <c r="G131" s="14" t="s">
        <v>102</v>
      </c>
      <c r="H131" s="14" t="s">
        <v>103</v>
      </c>
      <c r="I131" s="14">
        <v>70000000</v>
      </c>
      <c r="J131" s="14">
        <v>0</v>
      </c>
      <c r="K131" s="14">
        <v>53155342</v>
      </c>
      <c r="L131" s="14">
        <v>0</v>
      </c>
      <c r="M131" s="14">
        <v>201706</v>
      </c>
      <c r="N131" s="14">
        <v>20170510</v>
      </c>
      <c r="O131" s="14">
        <v>0</v>
      </c>
      <c r="P131" s="14">
        <v>20170610</v>
      </c>
      <c r="Q131" s="14">
        <v>0</v>
      </c>
      <c r="R131" s="14">
        <v>31</v>
      </c>
      <c r="S131" s="14">
        <v>20170620</v>
      </c>
      <c r="T131" s="14">
        <v>20170718</v>
      </c>
      <c r="U131" s="14">
        <v>75803</v>
      </c>
      <c r="V131" s="14">
        <v>13947.74</v>
      </c>
      <c r="W131" s="14">
        <v>25</v>
      </c>
      <c r="X131" s="14">
        <v>702.62</v>
      </c>
      <c r="Y131" s="14">
        <v>1673.73</v>
      </c>
      <c r="Z131" s="14">
        <v>669.49</v>
      </c>
      <c r="AA131" s="14">
        <v>557.91</v>
      </c>
      <c r="AB131" s="14">
        <v>362.64</v>
      </c>
      <c r="AC131" s="14">
        <v>0</v>
      </c>
      <c r="AD131" s="14">
        <v>0</v>
      </c>
      <c r="AE131" s="14">
        <v>0</v>
      </c>
      <c r="AF131" s="14">
        <v>55791.040000000001</v>
      </c>
      <c r="AG131" s="14">
        <v>15984.11</v>
      </c>
      <c r="AH131" s="14">
        <v>40874.26</v>
      </c>
      <c r="AI131" s="14">
        <v>8847.2099999999991</v>
      </c>
      <c r="AJ131" s="14">
        <v>879.33</v>
      </c>
      <c r="AK131" s="14">
        <v>9218.09</v>
      </c>
      <c r="AL131" s="14">
        <v>53229.89</v>
      </c>
      <c r="AM131" s="14">
        <v>56493.66</v>
      </c>
      <c r="AN131" s="14">
        <v>0</v>
      </c>
      <c r="AO131" s="14">
        <v>0</v>
      </c>
      <c r="AP131" s="14">
        <v>0</v>
      </c>
      <c r="AQ131" s="14" t="s">
        <v>104</v>
      </c>
      <c r="AR131" s="14">
        <v>0</v>
      </c>
      <c r="AS131" s="14">
        <v>0</v>
      </c>
      <c r="AT131" s="14">
        <v>0</v>
      </c>
      <c r="AU131" s="14">
        <v>0</v>
      </c>
      <c r="AV131" s="14">
        <v>0</v>
      </c>
      <c r="AW131" s="14">
        <v>0</v>
      </c>
      <c r="AX131" s="14">
        <v>0</v>
      </c>
      <c r="AY131" s="14">
        <v>0</v>
      </c>
      <c r="AZ131" s="14">
        <v>0</v>
      </c>
      <c r="BA131" s="14">
        <v>0</v>
      </c>
      <c r="BB131" s="14">
        <v>9231</v>
      </c>
      <c r="BC131" s="14">
        <v>66572</v>
      </c>
      <c r="BD131" s="14">
        <v>0</v>
      </c>
      <c r="BE131" s="14">
        <v>171</v>
      </c>
      <c r="BF131" s="14">
        <v>195</v>
      </c>
      <c r="BG131" s="14">
        <v>0</v>
      </c>
      <c r="BH131" s="14">
        <v>245</v>
      </c>
      <c r="BI131" s="14">
        <v>230</v>
      </c>
      <c r="BJ131" s="14">
        <v>0</v>
      </c>
      <c r="BK131" s="14">
        <v>0</v>
      </c>
      <c r="BL131" s="14">
        <v>0</v>
      </c>
      <c r="BM131" s="14">
        <v>0</v>
      </c>
      <c r="BN131" s="14">
        <v>0</v>
      </c>
      <c r="BO131" s="14">
        <v>0</v>
      </c>
      <c r="BP131" s="14">
        <v>0</v>
      </c>
      <c r="BQ131" s="14">
        <v>0</v>
      </c>
      <c r="BR131" s="14">
        <v>0</v>
      </c>
      <c r="BS131" s="14">
        <v>4828.47</v>
      </c>
      <c r="BT131" s="14">
        <v>24902.16</v>
      </c>
      <c r="BU131" s="14">
        <v>0</v>
      </c>
      <c r="BV131" s="14">
        <v>0</v>
      </c>
      <c r="BW131" s="14">
        <v>0</v>
      </c>
      <c r="BX131" s="14">
        <v>0</v>
      </c>
      <c r="BY131" s="14">
        <v>10196.280000000001</v>
      </c>
      <c r="BZ131" s="14">
        <v>1916.39</v>
      </c>
      <c r="CA131" s="14">
        <v>0</v>
      </c>
      <c r="CB131" s="14">
        <v>0</v>
      </c>
      <c r="CC131" s="14">
        <v>0</v>
      </c>
      <c r="CD131" s="14">
        <v>0</v>
      </c>
      <c r="CE131" s="14">
        <v>245</v>
      </c>
      <c r="CF131" s="14">
        <v>230</v>
      </c>
      <c r="CG131" s="14">
        <v>7796</v>
      </c>
      <c r="CH131" s="14">
        <v>0.09</v>
      </c>
      <c r="CI131" s="14">
        <v>0.36</v>
      </c>
      <c r="CJ131" s="14">
        <v>0.09</v>
      </c>
      <c r="CK131" s="14">
        <v>0</v>
      </c>
      <c r="CL131" s="14">
        <v>546.75</v>
      </c>
      <c r="CM131" s="14">
        <v>2527.33</v>
      </c>
      <c r="CN131" s="14">
        <v>0</v>
      </c>
      <c r="CO131" s="14">
        <v>0</v>
      </c>
      <c r="CP131" s="14">
        <v>0</v>
      </c>
      <c r="CQ131" s="14">
        <v>0</v>
      </c>
      <c r="CR131" s="14" t="s">
        <v>108</v>
      </c>
      <c r="CS131" s="14">
        <v>0</v>
      </c>
      <c r="CT131" s="14">
        <v>0</v>
      </c>
      <c r="CU131" s="14">
        <v>0</v>
      </c>
      <c r="CV131" s="14">
        <v>0</v>
      </c>
      <c r="CW131" s="14">
        <v>0</v>
      </c>
      <c r="CX131" s="14">
        <v>0</v>
      </c>
    </row>
    <row r="132" spans="1:102" x14ac:dyDescent="0.25">
      <c r="A132" s="14">
        <v>1089425</v>
      </c>
      <c r="B132" s="14">
        <v>65</v>
      </c>
      <c r="C132" s="14" t="s">
        <v>99</v>
      </c>
      <c r="D132" s="14" t="s">
        <v>100</v>
      </c>
      <c r="E132" s="14">
        <v>5302790001</v>
      </c>
      <c r="F132" s="14" t="s">
        <v>130</v>
      </c>
      <c r="G132" s="14" t="s">
        <v>102</v>
      </c>
      <c r="H132" s="14" t="s">
        <v>103</v>
      </c>
      <c r="I132" s="14">
        <v>73007990</v>
      </c>
      <c r="J132" s="14">
        <v>0</v>
      </c>
      <c r="K132" s="14">
        <v>1159901</v>
      </c>
      <c r="L132" s="14">
        <v>0</v>
      </c>
      <c r="M132" s="14">
        <v>201706</v>
      </c>
      <c r="N132" s="14">
        <v>20170514</v>
      </c>
      <c r="O132" s="14">
        <v>0</v>
      </c>
      <c r="P132" s="14">
        <v>20170614</v>
      </c>
      <c r="Q132" s="14">
        <v>0</v>
      </c>
      <c r="R132" s="14">
        <v>31</v>
      </c>
      <c r="S132" s="14">
        <v>20170623</v>
      </c>
      <c r="T132" s="14">
        <v>20170718</v>
      </c>
      <c r="U132" s="14">
        <v>186567</v>
      </c>
      <c r="V132" s="14">
        <v>25762.639999999999</v>
      </c>
      <c r="W132" s="14">
        <v>25</v>
      </c>
      <c r="X132" s="14">
        <v>702.62</v>
      </c>
      <c r="Y132" s="14">
        <v>3091.51</v>
      </c>
      <c r="Z132" s="14">
        <v>1236.5999999999999</v>
      </c>
      <c r="AA132" s="14">
        <v>1030.5</v>
      </c>
      <c r="AB132" s="14">
        <v>669.82</v>
      </c>
      <c r="AC132" s="14">
        <v>0</v>
      </c>
      <c r="AD132" s="14">
        <v>0</v>
      </c>
      <c r="AE132" s="14">
        <v>0</v>
      </c>
      <c r="AF132" s="14">
        <v>103050.63</v>
      </c>
      <c r="AG132" s="14">
        <v>29523.97</v>
      </c>
      <c r="AH132" s="14">
        <v>107307.51</v>
      </c>
      <c r="AI132" s="14">
        <v>23226.66</v>
      </c>
      <c r="AJ132" s="14">
        <v>2308.5300000000002</v>
      </c>
      <c r="AK132" s="14">
        <v>24200.33</v>
      </c>
      <c r="AL132" s="14">
        <v>97724.82</v>
      </c>
      <c r="AM132" s="14">
        <v>103753.25</v>
      </c>
      <c r="AN132" s="14">
        <v>0</v>
      </c>
      <c r="AO132" s="14">
        <v>0</v>
      </c>
      <c r="AP132" s="14">
        <v>0</v>
      </c>
      <c r="AQ132" s="14" t="s">
        <v>104</v>
      </c>
      <c r="AR132" s="14">
        <v>0</v>
      </c>
      <c r="AS132" s="14">
        <v>0</v>
      </c>
      <c r="AT132" s="14">
        <v>0</v>
      </c>
      <c r="AU132" s="14">
        <v>0</v>
      </c>
      <c r="AV132" s="14">
        <v>0</v>
      </c>
      <c r="AW132" s="14">
        <v>0</v>
      </c>
      <c r="AX132" s="14">
        <v>0</v>
      </c>
      <c r="AY132" s="14">
        <v>0</v>
      </c>
      <c r="AZ132" s="14">
        <v>0</v>
      </c>
      <c r="BA132" s="14">
        <v>0</v>
      </c>
      <c r="BB132" s="14">
        <v>16426</v>
      </c>
      <c r="BC132" s="14">
        <v>170141</v>
      </c>
      <c r="BD132" s="14">
        <v>0</v>
      </c>
      <c r="BE132" s="14">
        <v>0</v>
      </c>
      <c r="BF132" s="14">
        <v>0</v>
      </c>
      <c r="BG132" s="14">
        <v>0</v>
      </c>
      <c r="BH132" s="14">
        <v>350</v>
      </c>
      <c r="BI132" s="14">
        <v>350</v>
      </c>
      <c r="BJ132" s="14">
        <v>0</v>
      </c>
      <c r="BK132" s="14">
        <v>0</v>
      </c>
      <c r="BL132" s="14">
        <v>0</v>
      </c>
      <c r="BM132" s="14">
        <v>0</v>
      </c>
      <c r="BN132" s="14">
        <v>0</v>
      </c>
      <c r="BO132" s="14">
        <v>0</v>
      </c>
      <c r="BP132" s="14">
        <v>0</v>
      </c>
      <c r="BQ132" s="14">
        <v>0</v>
      </c>
      <c r="BR132" s="14">
        <v>0</v>
      </c>
      <c r="BS132" s="14">
        <v>8243.58</v>
      </c>
      <c r="BT132" s="14">
        <v>60035.02</v>
      </c>
      <c r="BU132" s="14">
        <v>0</v>
      </c>
      <c r="BV132" s="14">
        <v>0</v>
      </c>
      <c r="BW132" s="14">
        <v>0</v>
      </c>
      <c r="BX132" s="14">
        <v>0</v>
      </c>
      <c r="BY132" s="14">
        <v>6878.87</v>
      </c>
      <c r="BZ132" s="14">
        <v>2130.52</v>
      </c>
      <c r="CA132" s="14">
        <v>0</v>
      </c>
      <c r="CB132" s="14">
        <v>0</v>
      </c>
      <c r="CC132" s="14">
        <v>0</v>
      </c>
      <c r="CD132" s="14">
        <v>0</v>
      </c>
      <c r="CE132" s="14">
        <v>350</v>
      </c>
      <c r="CF132" s="14">
        <v>350</v>
      </c>
      <c r="CG132" s="14">
        <v>10538</v>
      </c>
      <c r="CH132" s="14">
        <v>9.6000000000000002E-2</v>
      </c>
      <c r="CI132" s="14">
        <v>0.38400000000000001</v>
      </c>
      <c r="CJ132" s="14">
        <v>9.6000000000000002E-2</v>
      </c>
      <c r="CK132" s="14">
        <v>0</v>
      </c>
      <c r="CL132" s="14">
        <v>1009.89</v>
      </c>
      <c r="CM132" s="14">
        <v>4668.1899999999996</v>
      </c>
      <c r="CN132" s="14">
        <v>0</v>
      </c>
      <c r="CO132" s="14">
        <v>0</v>
      </c>
      <c r="CP132" s="14">
        <v>0</v>
      </c>
      <c r="CQ132" s="14">
        <v>0</v>
      </c>
      <c r="CR132" s="14" t="s">
        <v>108</v>
      </c>
      <c r="CS132" s="14">
        <v>0</v>
      </c>
      <c r="CT132" s="14">
        <v>0</v>
      </c>
      <c r="CU132" s="14">
        <v>0</v>
      </c>
      <c r="CV132" s="14">
        <v>0</v>
      </c>
      <c r="CW132" s="14">
        <v>0</v>
      </c>
      <c r="CX132" s="14">
        <v>0</v>
      </c>
    </row>
    <row r="133" spans="1:102" x14ac:dyDescent="0.25">
      <c r="A133" s="14">
        <v>1100496</v>
      </c>
      <c r="B133" s="14">
        <v>21</v>
      </c>
      <c r="C133" s="14" t="s">
        <v>105</v>
      </c>
      <c r="D133" s="14" t="s">
        <v>100</v>
      </c>
      <c r="E133" s="14">
        <v>5302790001</v>
      </c>
      <c r="F133" s="14" t="s">
        <v>131</v>
      </c>
      <c r="G133" s="14" t="s">
        <v>102</v>
      </c>
      <c r="H133" s="14" t="s">
        <v>103</v>
      </c>
      <c r="I133" s="14">
        <v>70300000</v>
      </c>
      <c r="J133" s="14">
        <v>0</v>
      </c>
      <c r="K133" s="14">
        <v>98380</v>
      </c>
      <c r="L133" s="14">
        <v>1</v>
      </c>
      <c r="M133" s="14">
        <v>201706</v>
      </c>
      <c r="N133" s="14">
        <v>20170510</v>
      </c>
      <c r="O133" s="14">
        <v>1764</v>
      </c>
      <c r="P133" s="14">
        <v>20170609</v>
      </c>
      <c r="Q133" s="14">
        <v>1767</v>
      </c>
      <c r="R133" s="14">
        <v>30</v>
      </c>
      <c r="S133" s="14">
        <v>20170703</v>
      </c>
      <c r="T133" s="14">
        <v>20170718</v>
      </c>
      <c r="U133" s="14">
        <v>15.13</v>
      </c>
      <c r="V133" s="14">
        <v>2.06</v>
      </c>
      <c r="W133" s="14">
        <v>12</v>
      </c>
      <c r="X133" s="14">
        <v>2.35</v>
      </c>
      <c r="Y133" s="14">
        <v>0.51</v>
      </c>
      <c r="Z133" s="14">
        <v>0.2</v>
      </c>
      <c r="AA133" s="14">
        <v>0.17</v>
      </c>
      <c r="AB133" s="14">
        <v>0.11</v>
      </c>
      <c r="AC133" s="14">
        <v>0</v>
      </c>
      <c r="AD133" s="14">
        <v>0</v>
      </c>
      <c r="AE133" s="14">
        <v>0.04</v>
      </c>
      <c r="AF133" s="14">
        <v>17.190000000000001</v>
      </c>
      <c r="AG133" s="14">
        <v>2.68</v>
      </c>
      <c r="AH133" s="14">
        <v>9.93</v>
      </c>
      <c r="AI133" s="14">
        <v>2.14</v>
      </c>
      <c r="AJ133" s="14">
        <v>0.21</v>
      </c>
      <c r="AK133" s="14">
        <v>2.23</v>
      </c>
      <c r="AL133" s="14">
        <v>18.510000000000002</v>
      </c>
      <c r="AM133" s="14">
        <v>19.5</v>
      </c>
      <c r="AN133" s="14">
        <v>3</v>
      </c>
      <c r="AO133" s="14">
        <v>30</v>
      </c>
      <c r="AP133" s="14">
        <v>2</v>
      </c>
      <c r="AQ133" s="14" t="s">
        <v>104</v>
      </c>
      <c r="AR133" s="14">
        <v>0</v>
      </c>
      <c r="AS133" s="14">
        <v>0</v>
      </c>
      <c r="AT133" s="14">
        <v>0</v>
      </c>
      <c r="AU133" s="14">
        <v>0</v>
      </c>
      <c r="AV133" s="14">
        <v>0</v>
      </c>
      <c r="AW133" s="14">
        <v>0</v>
      </c>
      <c r="AX133" s="14">
        <v>0</v>
      </c>
      <c r="AY133" s="14" t="s">
        <v>107</v>
      </c>
      <c r="AZ133" s="14" t="s">
        <v>107</v>
      </c>
      <c r="BA133" s="14" t="s">
        <v>107</v>
      </c>
      <c r="BB133" s="14">
        <v>0</v>
      </c>
      <c r="BC133" s="14">
        <v>0</v>
      </c>
      <c r="BD133" s="14">
        <v>0</v>
      </c>
      <c r="BE133" s="14">
        <v>0</v>
      </c>
      <c r="BF133" s="14">
        <v>0</v>
      </c>
      <c r="BG133" s="14">
        <v>0</v>
      </c>
      <c r="BH133" s="14">
        <v>0</v>
      </c>
      <c r="BI133" s="14">
        <v>0</v>
      </c>
      <c r="BJ133" s="14">
        <v>0</v>
      </c>
      <c r="BK133" s="14">
        <v>0</v>
      </c>
      <c r="BL133" s="14">
        <v>0</v>
      </c>
      <c r="BM133" s="14">
        <v>0</v>
      </c>
      <c r="BN133" s="14">
        <v>0</v>
      </c>
      <c r="BO133" s="14">
        <v>0</v>
      </c>
      <c r="BP133" s="14">
        <v>0</v>
      </c>
      <c r="BQ133" s="14">
        <v>0</v>
      </c>
      <c r="BR133" s="14">
        <v>0</v>
      </c>
      <c r="BS133" s="14">
        <v>0</v>
      </c>
      <c r="BT133" s="14">
        <v>0</v>
      </c>
      <c r="BU133" s="14">
        <v>0</v>
      </c>
      <c r="BV133" s="14">
        <v>0</v>
      </c>
      <c r="BW133" s="14">
        <v>0</v>
      </c>
      <c r="BX133" s="14">
        <v>0</v>
      </c>
      <c r="BY133" s="14">
        <v>0</v>
      </c>
      <c r="BZ133" s="14">
        <v>0</v>
      </c>
      <c r="CA133" s="14">
        <v>0</v>
      </c>
      <c r="CB133" s="14">
        <v>0</v>
      </c>
      <c r="CC133" s="14">
        <v>0</v>
      </c>
      <c r="CD133" s="14">
        <v>0</v>
      </c>
      <c r="CE133" s="14">
        <v>0</v>
      </c>
      <c r="CF133" s="14">
        <v>0</v>
      </c>
      <c r="CG133" s="14">
        <v>46494</v>
      </c>
      <c r="CH133" s="14">
        <v>1</v>
      </c>
      <c r="CI133" s="14">
        <v>0</v>
      </c>
      <c r="CJ133" s="14">
        <v>0</v>
      </c>
      <c r="CK133" s="14">
        <v>0</v>
      </c>
      <c r="CL133" s="14">
        <v>0.16</v>
      </c>
      <c r="CM133" s="14">
        <v>0.77</v>
      </c>
      <c r="CN133" s="14">
        <v>0</v>
      </c>
      <c r="CO133" s="14">
        <v>0</v>
      </c>
      <c r="CP133" s="14">
        <v>0</v>
      </c>
      <c r="CQ133" s="14">
        <v>0</v>
      </c>
      <c r="CR133" s="14" t="s">
        <v>108</v>
      </c>
      <c r="CS133" s="14">
        <v>220</v>
      </c>
      <c r="CT133" s="14" t="s">
        <v>109</v>
      </c>
      <c r="CU133" s="14">
        <v>201</v>
      </c>
      <c r="CV133" s="14" t="s">
        <v>109</v>
      </c>
      <c r="CW133" s="14">
        <v>231</v>
      </c>
      <c r="CX133" s="14" t="s">
        <v>109</v>
      </c>
    </row>
    <row r="134" spans="1:102" x14ac:dyDescent="0.25">
      <c r="A134" s="14">
        <v>466453</v>
      </c>
      <c r="B134" s="14">
        <v>75</v>
      </c>
      <c r="C134" s="14" t="s">
        <v>99</v>
      </c>
      <c r="D134" s="14" t="s">
        <v>100</v>
      </c>
      <c r="E134" s="14">
        <v>5302790001</v>
      </c>
      <c r="F134" s="14" t="s">
        <v>101</v>
      </c>
      <c r="G134" s="14" t="s">
        <v>102</v>
      </c>
      <c r="H134" s="14" t="s">
        <v>103</v>
      </c>
      <c r="I134" s="14">
        <v>70610000</v>
      </c>
      <c r="J134" s="14">
        <v>0</v>
      </c>
      <c r="K134" s="14">
        <v>1211223</v>
      </c>
      <c r="L134" s="14">
        <v>0</v>
      </c>
      <c r="M134" s="14">
        <v>201707</v>
      </c>
      <c r="N134" s="14">
        <v>20170610</v>
      </c>
      <c r="O134" s="14">
        <v>0</v>
      </c>
      <c r="P134" s="14">
        <v>20170710</v>
      </c>
      <c r="Q134" s="14">
        <v>0</v>
      </c>
      <c r="R134" s="14">
        <v>30</v>
      </c>
      <c r="S134" s="14">
        <v>20170720</v>
      </c>
      <c r="T134" s="14">
        <v>20170818</v>
      </c>
      <c r="U134" s="14">
        <v>10601</v>
      </c>
      <c r="V134" s="14">
        <v>1533.72</v>
      </c>
      <c r="W134" s="14">
        <v>25</v>
      </c>
      <c r="X134" s="14">
        <v>702.62</v>
      </c>
      <c r="Y134" s="14">
        <v>184.04</v>
      </c>
      <c r="Z134" s="14">
        <v>73.61</v>
      </c>
      <c r="AA134" s="14">
        <v>61.34</v>
      </c>
      <c r="AB134" s="14">
        <v>39.869999999999997</v>
      </c>
      <c r="AC134" s="14">
        <v>195.62</v>
      </c>
      <c r="AD134" s="14">
        <v>35.130000000000003</v>
      </c>
      <c r="AE134" s="14">
        <v>0</v>
      </c>
      <c r="AF134" s="14">
        <v>6134.94</v>
      </c>
      <c r="AG134" s="14">
        <v>1757.63</v>
      </c>
      <c r="AH134" s="14">
        <v>6340.47</v>
      </c>
      <c r="AI134" s="14">
        <v>1372.38</v>
      </c>
      <c r="AJ134" s="14">
        <v>136.4</v>
      </c>
      <c r="AK134" s="14">
        <v>1429.91</v>
      </c>
      <c r="AL134" s="14">
        <v>6709.45</v>
      </c>
      <c r="AM134" s="14">
        <v>7068.31</v>
      </c>
      <c r="AN134" s="14">
        <v>0</v>
      </c>
      <c r="AO134" s="14">
        <v>0</v>
      </c>
      <c r="AP134" s="14">
        <v>0</v>
      </c>
      <c r="AQ134" s="14" t="s">
        <v>104</v>
      </c>
      <c r="AR134" s="14">
        <v>0</v>
      </c>
      <c r="AS134" s="14">
        <v>0</v>
      </c>
      <c r="AT134" s="14">
        <v>0</v>
      </c>
      <c r="AU134" s="14">
        <v>0</v>
      </c>
      <c r="AV134" s="14">
        <v>0</v>
      </c>
      <c r="AW134" s="14">
        <v>0</v>
      </c>
      <c r="AX134" s="14">
        <v>0</v>
      </c>
      <c r="AY134" s="14">
        <v>0</v>
      </c>
      <c r="AZ134" s="14">
        <v>0</v>
      </c>
      <c r="BA134" s="14">
        <v>0</v>
      </c>
      <c r="BB134" s="14">
        <v>1197</v>
      </c>
      <c r="BC134" s="14">
        <v>9404</v>
      </c>
      <c r="BD134" s="14">
        <v>0</v>
      </c>
      <c r="BE134" s="14">
        <v>0</v>
      </c>
      <c r="BF134" s="14">
        <v>46</v>
      </c>
      <c r="BG134" s="14">
        <v>55</v>
      </c>
      <c r="BH134" s="14">
        <v>0</v>
      </c>
      <c r="BI134" s="14">
        <v>0</v>
      </c>
      <c r="BJ134" s="14">
        <v>0</v>
      </c>
      <c r="BK134" s="14">
        <v>0</v>
      </c>
      <c r="BL134" s="14">
        <v>0</v>
      </c>
      <c r="BM134" s="14">
        <v>0</v>
      </c>
      <c r="BN134" s="14">
        <v>0</v>
      </c>
      <c r="BO134" s="14">
        <v>0</v>
      </c>
      <c r="BP134" s="14">
        <v>0</v>
      </c>
      <c r="BQ134" s="14">
        <v>0</v>
      </c>
      <c r="BR134" s="14">
        <v>0</v>
      </c>
      <c r="BS134" s="14">
        <v>1131.8699999999999</v>
      </c>
      <c r="BT134" s="14">
        <v>3142.5</v>
      </c>
      <c r="BU134" s="14">
        <v>0</v>
      </c>
      <c r="BV134" s="14">
        <v>0</v>
      </c>
      <c r="BW134" s="14">
        <v>0</v>
      </c>
      <c r="BX134" s="14">
        <v>326.85000000000002</v>
      </c>
      <c r="BY134" s="14">
        <v>0</v>
      </c>
      <c r="BZ134" s="14">
        <v>0</v>
      </c>
      <c r="CA134" s="14">
        <v>0</v>
      </c>
      <c r="CB134" s="14">
        <v>0</v>
      </c>
      <c r="CC134" s="14">
        <v>0</v>
      </c>
      <c r="CD134" s="14">
        <v>55</v>
      </c>
      <c r="CE134" s="14">
        <v>0</v>
      </c>
      <c r="CF134" s="14">
        <v>0</v>
      </c>
      <c r="CG134" s="14">
        <v>7263</v>
      </c>
      <c r="CH134" s="14">
        <v>7.1999999999999995E-2</v>
      </c>
      <c r="CI134" s="14">
        <v>0.28799999999999998</v>
      </c>
      <c r="CJ134" s="14">
        <v>7.1999999999999995E-2</v>
      </c>
      <c r="CK134" s="14">
        <v>0</v>
      </c>
      <c r="CL134" s="14">
        <v>41.71</v>
      </c>
      <c r="CM134" s="14">
        <v>192.63</v>
      </c>
      <c r="CN134" s="14">
        <v>0</v>
      </c>
      <c r="CO134" s="14">
        <v>70.66</v>
      </c>
      <c r="CP134" s="14">
        <v>0</v>
      </c>
      <c r="CQ134" s="14">
        <v>0</v>
      </c>
      <c r="CR134" s="14">
        <v>326.85000000000002</v>
      </c>
      <c r="CS134" s="14">
        <v>0</v>
      </c>
      <c r="CT134" s="14">
        <v>0</v>
      </c>
      <c r="CU134" s="14">
        <v>0</v>
      </c>
      <c r="CV134" s="14">
        <v>0</v>
      </c>
      <c r="CW134" s="14">
        <v>0</v>
      </c>
      <c r="CX134" s="14">
        <v>0</v>
      </c>
    </row>
    <row r="135" spans="1:102" x14ac:dyDescent="0.25">
      <c r="A135" s="14">
        <v>471550</v>
      </c>
      <c r="B135" s="14">
        <v>21</v>
      </c>
      <c r="C135" s="14" t="s">
        <v>105</v>
      </c>
      <c r="D135" s="14" t="s">
        <v>100</v>
      </c>
      <c r="E135" s="14">
        <v>5302790001</v>
      </c>
      <c r="F135" s="14" t="s">
        <v>106</v>
      </c>
      <c r="G135" s="14" t="s">
        <v>102</v>
      </c>
      <c r="H135" s="14" t="s">
        <v>103</v>
      </c>
      <c r="I135" s="14">
        <v>70362070</v>
      </c>
      <c r="J135" s="14">
        <v>0</v>
      </c>
      <c r="K135" s="14">
        <v>76645</v>
      </c>
      <c r="L135" s="14">
        <v>1</v>
      </c>
      <c r="M135" s="14">
        <v>201707</v>
      </c>
      <c r="N135" s="14">
        <v>20170605</v>
      </c>
      <c r="O135" s="14">
        <v>1829</v>
      </c>
      <c r="P135" s="14">
        <v>20170705</v>
      </c>
      <c r="Q135" s="14">
        <v>2302</v>
      </c>
      <c r="R135" s="14">
        <v>30</v>
      </c>
      <c r="S135" s="14">
        <v>20170804</v>
      </c>
      <c r="T135" s="14">
        <v>20170818</v>
      </c>
      <c r="U135" s="14">
        <v>225.74</v>
      </c>
      <c r="V135" s="14">
        <v>49.55</v>
      </c>
      <c r="W135" s="14">
        <v>18</v>
      </c>
      <c r="X135" s="14">
        <v>48.22</v>
      </c>
      <c r="Y135" s="14">
        <v>8.25</v>
      </c>
      <c r="Z135" s="14">
        <v>3.3</v>
      </c>
      <c r="AA135" s="14">
        <v>2.75</v>
      </c>
      <c r="AB135" s="14">
        <v>1.78</v>
      </c>
      <c r="AC135" s="14">
        <v>0</v>
      </c>
      <c r="AD135" s="14">
        <v>0</v>
      </c>
      <c r="AE135" s="14">
        <v>0</v>
      </c>
      <c r="AF135" s="14">
        <v>275.29000000000002</v>
      </c>
      <c r="AG135" s="14">
        <v>59.58</v>
      </c>
      <c r="AH135" s="14">
        <v>147.4</v>
      </c>
      <c r="AI135" s="14">
        <v>31.9</v>
      </c>
      <c r="AJ135" s="14">
        <v>3.17</v>
      </c>
      <c r="AK135" s="14">
        <v>33.24</v>
      </c>
      <c r="AL135" s="14">
        <v>307.43</v>
      </c>
      <c r="AM135" s="14">
        <v>323.51</v>
      </c>
      <c r="AN135" s="14">
        <v>473</v>
      </c>
      <c r="AO135" s="14">
        <v>473</v>
      </c>
      <c r="AP135" s="14">
        <v>567</v>
      </c>
      <c r="AQ135" s="14" t="s">
        <v>104</v>
      </c>
      <c r="AR135" s="14">
        <v>0</v>
      </c>
      <c r="AS135" s="14">
        <v>0</v>
      </c>
      <c r="AT135" s="14">
        <v>0</v>
      </c>
      <c r="AU135" s="14">
        <v>0</v>
      </c>
      <c r="AV135" s="14">
        <v>0</v>
      </c>
      <c r="AW135" s="14">
        <v>0</v>
      </c>
      <c r="AX135" s="14">
        <v>0</v>
      </c>
      <c r="AY135" s="14" t="s">
        <v>107</v>
      </c>
      <c r="AZ135" s="14" t="s">
        <v>107</v>
      </c>
      <c r="BA135" s="14" t="s">
        <v>107</v>
      </c>
      <c r="BB135" s="14">
        <v>0</v>
      </c>
      <c r="BC135" s="14">
        <v>0</v>
      </c>
      <c r="BD135" s="14">
        <v>0</v>
      </c>
      <c r="BE135" s="14">
        <v>0</v>
      </c>
      <c r="BF135" s="14">
        <v>0</v>
      </c>
      <c r="BG135" s="14">
        <v>0</v>
      </c>
      <c r="BH135" s="14">
        <v>0</v>
      </c>
      <c r="BI135" s="14">
        <v>0</v>
      </c>
      <c r="BJ135" s="14">
        <v>0</v>
      </c>
      <c r="BK135" s="14">
        <v>0</v>
      </c>
      <c r="BL135" s="14">
        <v>0</v>
      </c>
      <c r="BM135" s="14">
        <v>0</v>
      </c>
      <c r="BN135" s="14">
        <v>0</v>
      </c>
      <c r="BO135" s="14">
        <v>0</v>
      </c>
      <c r="BP135" s="14">
        <v>0</v>
      </c>
      <c r="BQ135" s="14">
        <v>0</v>
      </c>
      <c r="BR135" s="14">
        <v>0</v>
      </c>
      <c r="BS135" s="14">
        <v>0</v>
      </c>
      <c r="BT135" s="14">
        <v>0</v>
      </c>
      <c r="BU135" s="14">
        <v>0</v>
      </c>
      <c r="BV135" s="14">
        <v>0</v>
      </c>
      <c r="BW135" s="14">
        <v>0</v>
      </c>
      <c r="BX135" s="14">
        <v>0</v>
      </c>
      <c r="BY135" s="14">
        <v>0</v>
      </c>
      <c r="BZ135" s="14">
        <v>0</v>
      </c>
      <c r="CA135" s="14">
        <v>0</v>
      </c>
      <c r="CB135" s="14">
        <v>0</v>
      </c>
      <c r="CC135" s="14">
        <v>0</v>
      </c>
      <c r="CD135" s="14">
        <v>0</v>
      </c>
      <c r="CE135" s="14">
        <v>0</v>
      </c>
      <c r="CF135" s="14">
        <v>0</v>
      </c>
      <c r="CG135" s="14">
        <v>14143</v>
      </c>
      <c r="CH135" s="14">
        <v>1</v>
      </c>
      <c r="CI135" s="14">
        <v>0</v>
      </c>
      <c r="CJ135" s="14">
        <v>0</v>
      </c>
      <c r="CK135" s="14">
        <v>0</v>
      </c>
      <c r="CL135" s="14">
        <v>1.87</v>
      </c>
      <c r="CM135" s="14">
        <v>8.64</v>
      </c>
      <c r="CN135" s="14">
        <v>0</v>
      </c>
      <c r="CO135" s="14">
        <v>1.57</v>
      </c>
      <c r="CP135" s="14">
        <v>0</v>
      </c>
      <c r="CQ135" s="14">
        <v>0</v>
      </c>
      <c r="CR135" s="14" t="s">
        <v>108</v>
      </c>
      <c r="CS135" s="14">
        <v>220</v>
      </c>
      <c r="CT135" s="14" t="s">
        <v>109</v>
      </c>
      <c r="CU135" s="14">
        <v>201</v>
      </c>
      <c r="CV135" s="14" t="s">
        <v>109</v>
      </c>
      <c r="CW135" s="14">
        <v>231</v>
      </c>
      <c r="CX135" s="14" t="s">
        <v>109</v>
      </c>
    </row>
    <row r="136" spans="1:102" x14ac:dyDescent="0.25">
      <c r="A136" s="14">
        <v>471551</v>
      </c>
      <c r="B136" s="14">
        <v>23</v>
      </c>
      <c r="C136" s="14" t="s">
        <v>110</v>
      </c>
      <c r="D136" s="14" t="s">
        <v>100</v>
      </c>
      <c r="E136" s="14">
        <v>5302790001</v>
      </c>
      <c r="F136" s="14" t="s">
        <v>111</v>
      </c>
      <c r="G136" s="14" t="s">
        <v>102</v>
      </c>
      <c r="H136" s="14" t="s">
        <v>103</v>
      </c>
      <c r="I136" s="14">
        <v>70362070</v>
      </c>
      <c r="J136" s="14">
        <v>0</v>
      </c>
      <c r="K136" s="14">
        <v>1229984</v>
      </c>
      <c r="L136" s="14">
        <v>40</v>
      </c>
      <c r="M136" s="14">
        <v>201707</v>
      </c>
      <c r="N136" s="14">
        <v>20170605</v>
      </c>
      <c r="O136" s="14">
        <v>17093</v>
      </c>
      <c r="P136" s="14">
        <v>20170705</v>
      </c>
      <c r="Q136" s="14">
        <v>17273</v>
      </c>
      <c r="R136" s="14">
        <v>30</v>
      </c>
      <c r="S136" s="14">
        <v>20170804</v>
      </c>
      <c r="T136" s="14">
        <v>20170818</v>
      </c>
      <c r="U136" s="14">
        <v>3451.99</v>
      </c>
      <c r="V136" s="14">
        <v>1150.6600000000001</v>
      </c>
      <c r="W136" s="14">
        <v>25</v>
      </c>
      <c r="X136" s="14">
        <v>693.17</v>
      </c>
      <c r="Y136" s="14">
        <v>138.07</v>
      </c>
      <c r="Z136" s="14">
        <v>55.23</v>
      </c>
      <c r="AA136" s="14">
        <v>46.02</v>
      </c>
      <c r="AB136" s="14">
        <v>29.91</v>
      </c>
      <c r="AC136" s="14">
        <v>0</v>
      </c>
      <c r="AD136" s="14">
        <v>0</v>
      </c>
      <c r="AE136" s="14">
        <v>0</v>
      </c>
      <c r="AF136" s="14">
        <v>4602.6499999999996</v>
      </c>
      <c r="AG136" s="14">
        <v>1318.64</v>
      </c>
      <c r="AH136" s="14">
        <v>2243.98</v>
      </c>
      <c r="AI136" s="14">
        <v>485.7</v>
      </c>
      <c r="AJ136" s="14">
        <v>48.27</v>
      </c>
      <c r="AK136" s="14">
        <v>506.06</v>
      </c>
      <c r="AL136" s="14">
        <v>5026.59</v>
      </c>
      <c r="AM136" s="14">
        <v>5295.82</v>
      </c>
      <c r="AN136" s="14">
        <v>7200</v>
      </c>
      <c r="AO136" s="14">
        <v>7200</v>
      </c>
      <c r="AP136" s="14">
        <v>6993</v>
      </c>
      <c r="AQ136" s="14" t="s">
        <v>104</v>
      </c>
      <c r="AR136" s="14">
        <v>0</v>
      </c>
      <c r="AS136" s="14">
        <v>0</v>
      </c>
      <c r="AT136" s="14">
        <v>0</v>
      </c>
      <c r="AU136" s="14">
        <v>0</v>
      </c>
      <c r="AV136" s="14">
        <v>0</v>
      </c>
      <c r="AW136" s="14">
        <v>0</v>
      </c>
      <c r="AX136" s="14">
        <v>0</v>
      </c>
      <c r="AY136" s="14" t="s">
        <v>107</v>
      </c>
      <c r="AZ136" s="14" t="s">
        <v>107</v>
      </c>
      <c r="BA136" s="14" t="s">
        <v>107</v>
      </c>
      <c r="BB136" s="14">
        <v>0</v>
      </c>
      <c r="BC136" s="14">
        <v>0</v>
      </c>
      <c r="BD136" s="14">
        <v>0</v>
      </c>
      <c r="BE136" s="14">
        <v>0</v>
      </c>
      <c r="BF136" s="14">
        <v>0</v>
      </c>
      <c r="BG136" s="14">
        <v>0</v>
      </c>
      <c r="BH136" s="14">
        <v>0</v>
      </c>
      <c r="BI136" s="14">
        <v>0</v>
      </c>
      <c r="BJ136" s="14">
        <v>0</v>
      </c>
      <c r="BK136" s="14">
        <v>0</v>
      </c>
      <c r="BL136" s="14">
        <v>0</v>
      </c>
      <c r="BM136" s="14">
        <v>0</v>
      </c>
      <c r="BN136" s="14">
        <v>0</v>
      </c>
      <c r="BO136" s="14">
        <v>0</v>
      </c>
      <c r="BP136" s="14">
        <v>0</v>
      </c>
      <c r="BQ136" s="14">
        <v>0</v>
      </c>
      <c r="BR136" s="14">
        <v>0</v>
      </c>
      <c r="BS136" s="14">
        <v>0</v>
      </c>
      <c r="BT136" s="14">
        <v>0</v>
      </c>
      <c r="BU136" s="14">
        <v>0</v>
      </c>
      <c r="BV136" s="14">
        <v>0</v>
      </c>
      <c r="BW136" s="14">
        <v>0</v>
      </c>
      <c r="BX136" s="14">
        <v>0</v>
      </c>
      <c r="BY136" s="14">
        <v>0</v>
      </c>
      <c r="BZ136" s="14">
        <v>0</v>
      </c>
      <c r="CA136" s="14">
        <v>0</v>
      </c>
      <c r="CB136" s="14">
        <v>0</v>
      </c>
      <c r="CC136" s="14">
        <v>0</v>
      </c>
      <c r="CD136" s="14">
        <v>0</v>
      </c>
      <c r="CE136" s="14">
        <v>0</v>
      </c>
      <c r="CF136" s="14">
        <v>0</v>
      </c>
      <c r="CG136" s="14">
        <v>14144</v>
      </c>
      <c r="CH136" s="14">
        <v>40</v>
      </c>
      <c r="CI136" s="14">
        <v>0</v>
      </c>
      <c r="CJ136" s="14">
        <v>40</v>
      </c>
      <c r="CK136" s="14">
        <v>0</v>
      </c>
      <c r="CL136" s="14">
        <v>31.29</v>
      </c>
      <c r="CM136" s="14">
        <v>144.52000000000001</v>
      </c>
      <c r="CN136" s="14">
        <v>0</v>
      </c>
      <c r="CO136" s="14">
        <v>23.99</v>
      </c>
      <c r="CP136" s="14">
        <v>0</v>
      </c>
      <c r="CQ136" s="14">
        <v>0</v>
      </c>
      <c r="CR136" s="14" t="s">
        <v>108</v>
      </c>
      <c r="CS136" s="14">
        <v>220</v>
      </c>
      <c r="CT136" s="14">
        <v>380</v>
      </c>
      <c r="CU136" s="14">
        <v>201</v>
      </c>
      <c r="CV136" s="14">
        <v>348</v>
      </c>
      <c r="CW136" s="14">
        <v>231</v>
      </c>
      <c r="CX136" s="14">
        <v>399</v>
      </c>
    </row>
    <row r="137" spans="1:102" x14ac:dyDescent="0.25">
      <c r="A137" s="14">
        <v>471552</v>
      </c>
      <c r="B137" s="14">
        <v>21</v>
      </c>
      <c r="C137" s="14" t="s">
        <v>105</v>
      </c>
      <c r="D137" s="14" t="s">
        <v>100</v>
      </c>
      <c r="E137" s="14">
        <v>5302790001</v>
      </c>
      <c r="F137" s="14" t="s">
        <v>112</v>
      </c>
      <c r="G137" s="14" t="s">
        <v>102</v>
      </c>
      <c r="H137" s="14" t="s">
        <v>103</v>
      </c>
      <c r="I137" s="14">
        <v>70362030</v>
      </c>
      <c r="J137" s="14">
        <v>0</v>
      </c>
      <c r="K137" s="14">
        <v>525960</v>
      </c>
      <c r="L137" s="14">
        <v>1</v>
      </c>
      <c r="M137" s="14">
        <v>201707</v>
      </c>
      <c r="N137" s="14">
        <v>20170605</v>
      </c>
      <c r="O137" s="14">
        <v>5831</v>
      </c>
      <c r="P137" s="14">
        <v>20170705</v>
      </c>
      <c r="Q137" s="14">
        <v>6214</v>
      </c>
      <c r="R137" s="14">
        <v>30</v>
      </c>
      <c r="S137" s="14">
        <v>20170804</v>
      </c>
      <c r="T137" s="14">
        <v>20170818</v>
      </c>
      <c r="U137" s="14">
        <v>182.79</v>
      </c>
      <c r="V137" s="14">
        <v>40.119999999999997</v>
      </c>
      <c r="W137" s="14">
        <v>18</v>
      </c>
      <c r="X137" s="14">
        <v>40.19</v>
      </c>
      <c r="Y137" s="14">
        <v>6.68</v>
      </c>
      <c r="Z137" s="14">
        <v>2.67</v>
      </c>
      <c r="AA137" s="14">
        <v>2.2200000000000002</v>
      </c>
      <c r="AB137" s="14">
        <v>1.44</v>
      </c>
      <c r="AC137" s="14">
        <v>0</v>
      </c>
      <c r="AD137" s="14">
        <v>0</v>
      </c>
      <c r="AE137" s="14">
        <v>0</v>
      </c>
      <c r="AF137" s="14">
        <v>222.91</v>
      </c>
      <c r="AG137" s="14">
        <v>48.24</v>
      </c>
      <c r="AH137" s="14">
        <v>119.37</v>
      </c>
      <c r="AI137" s="14">
        <v>25.83</v>
      </c>
      <c r="AJ137" s="14">
        <v>2.56</v>
      </c>
      <c r="AK137" s="14">
        <v>26.91</v>
      </c>
      <c r="AL137" s="14">
        <v>250.09</v>
      </c>
      <c r="AM137" s="14">
        <v>263.10000000000002</v>
      </c>
      <c r="AN137" s="14">
        <v>383</v>
      </c>
      <c r="AO137" s="14">
        <v>383</v>
      </c>
      <c r="AP137" s="14">
        <v>503</v>
      </c>
      <c r="AQ137" s="14" t="s">
        <v>104</v>
      </c>
      <c r="AR137" s="14">
        <v>0</v>
      </c>
      <c r="AS137" s="14">
        <v>0</v>
      </c>
      <c r="AT137" s="14">
        <v>0</v>
      </c>
      <c r="AU137" s="14">
        <v>0</v>
      </c>
      <c r="AV137" s="14">
        <v>0</v>
      </c>
      <c r="AW137" s="14">
        <v>0</v>
      </c>
      <c r="AX137" s="14">
        <v>0</v>
      </c>
      <c r="AY137" s="14" t="s">
        <v>107</v>
      </c>
      <c r="AZ137" s="14" t="s">
        <v>107</v>
      </c>
      <c r="BA137" s="14" t="s">
        <v>107</v>
      </c>
      <c r="BB137" s="14">
        <v>0</v>
      </c>
      <c r="BC137" s="14">
        <v>0</v>
      </c>
      <c r="BD137" s="14">
        <v>0</v>
      </c>
      <c r="BE137" s="14">
        <v>0</v>
      </c>
      <c r="BF137" s="14">
        <v>0</v>
      </c>
      <c r="BG137" s="14">
        <v>0</v>
      </c>
      <c r="BH137" s="14">
        <v>0</v>
      </c>
      <c r="BI137" s="14">
        <v>0</v>
      </c>
      <c r="BJ137" s="14">
        <v>0</v>
      </c>
      <c r="BK137" s="14">
        <v>0</v>
      </c>
      <c r="BL137" s="14">
        <v>0</v>
      </c>
      <c r="BM137" s="14">
        <v>0</v>
      </c>
      <c r="BN137" s="14">
        <v>0</v>
      </c>
      <c r="BO137" s="14">
        <v>0</v>
      </c>
      <c r="BP137" s="14">
        <v>0</v>
      </c>
      <c r="BQ137" s="14">
        <v>0</v>
      </c>
      <c r="BR137" s="14">
        <v>0</v>
      </c>
      <c r="BS137" s="14">
        <v>0</v>
      </c>
      <c r="BT137" s="14">
        <v>0</v>
      </c>
      <c r="BU137" s="14">
        <v>0</v>
      </c>
      <c r="BV137" s="14">
        <v>0</v>
      </c>
      <c r="BW137" s="14">
        <v>0</v>
      </c>
      <c r="BX137" s="14">
        <v>0</v>
      </c>
      <c r="BY137" s="14">
        <v>0</v>
      </c>
      <c r="BZ137" s="14">
        <v>0</v>
      </c>
      <c r="CA137" s="14">
        <v>0</v>
      </c>
      <c r="CB137" s="14">
        <v>0</v>
      </c>
      <c r="CC137" s="14">
        <v>0</v>
      </c>
      <c r="CD137" s="14">
        <v>0</v>
      </c>
      <c r="CE137" s="14">
        <v>0</v>
      </c>
      <c r="CF137" s="14">
        <v>0</v>
      </c>
      <c r="CG137" s="14">
        <v>14169</v>
      </c>
      <c r="CH137" s="14">
        <v>1</v>
      </c>
      <c r="CI137" s="14">
        <v>0</v>
      </c>
      <c r="CJ137" s="14">
        <v>0</v>
      </c>
      <c r="CK137" s="14">
        <v>0</v>
      </c>
      <c r="CL137" s="14">
        <v>1.51</v>
      </c>
      <c r="CM137" s="14">
        <v>6.99</v>
      </c>
      <c r="CN137" s="14">
        <v>0</v>
      </c>
      <c r="CO137" s="14">
        <v>1.27</v>
      </c>
      <c r="CP137" s="14">
        <v>0</v>
      </c>
      <c r="CQ137" s="14">
        <v>0</v>
      </c>
      <c r="CR137" s="14" t="s">
        <v>108</v>
      </c>
      <c r="CS137" s="14">
        <v>220</v>
      </c>
      <c r="CT137" s="14" t="s">
        <v>109</v>
      </c>
      <c r="CU137" s="14">
        <v>201</v>
      </c>
      <c r="CV137" s="14" t="s">
        <v>109</v>
      </c>
      <c r="CW137" s="14">
        <v>231</v>
      </c>
      <c r="CX137" s="14" t="s">
        <v>109</v>
      </c>
    </row>
    <row r="138" spans="1:102" x14ac:dyDescent="0.25">
      <c r="A138" s="14">
        <v>471553</v>
      </c>
      <c r="B138" s="14">
        <v>23</v>
      </c>
      <c r="C138" s="14" t="s">
        <v>110</v>
      </c>
      <c r="D138" s="14" t="s">
        <v>100</v>
      </c>
      <c r="E138" s="14">
        <v>5302790001</v>
      </c>
      <c r="F138" s="14" t="s">
        <v>113</v>
      </c>
      <c r="G138" s="14" t="s">
        <v>102</v>
      </c>
      <c r="H138" s="14" t="s">
        <v>103</v>
      </c>
      <c r="I138" s="14">
        <v>70362030</v>
      </c>
      <c r="J138" s="14">
        <v>0</v>
      </c>
      <c r="K138" s="14">
        <v>1230287</v>
      </c>
      <c r="L138" s="14">
        <v>40</v>
      </c>
      <c r="M138" s="14">
        <v>201707</v>
      </c>
      <c r="N138" s="14">
        <v>20170605</v>
      </c>
      <c r="O138" s="14">
        <v>16696</v>
      </c>
      <c r="P138" s="14">
        <v>20170705</v>
      </c>
      <c r="Q138" s="14">
        <v>16906</v>
      </c>
      <c r="R138" s="14">
        <v>30</v>
      </c>
      <c r="S138" s="14">
        <v>20170804</v>
      </c>
      <c r="T138" s="14">
        <v>20170818</v>
      </c>
      <c r="U138" s="14">
        <v>4027.32</v>
      </c>
      <c r="V138" s="14">
        <v>1342.43</v>
      </c>
      <c r="W138" s="14">
        <v>25</v>
      </c>
      <c r="X138" s="14">
        <v>693.17</v>
      </c>
      <c r="Y138" s="14">
        <v>161.09</v>
      </c>
      <c r="Z138" s="14">
        <v>64.430000000000007</v>
      </c>
      <c r="AA138" s="14">
        <v>53.69</v>
      </c>
      <c r="AB138" s="14">
        <v>34.9</v>
      </c>
      <c r="AC138" s="14">
        <v>0</v>
      </c>
      <c r="AD138" s="14">
        <v>0</v>
      </c>
      <c r="AE138" s="14">
        <v>0</v>
      </c>
      <c r="AF138" s="14">
        <v>5369.75</v>
      </c>
      <c r="AG138" s="14">
        <v>1538.42</v>
      </c>
      <c r="AH138" s="14">
        <v>2617.96</v>
      </c>
      <c r="AI138" s="14">
        <v>566.65</v>
      </c>
      <c r="AJ138" s="14">
        <v>56.32</v>
      </c>
      <c r="AK138" s="14">
        <v>590.4</v>
      </c>
      <c r="AL138" s="14">
        <v>5748.81</v>
      </c>
      <c r="AM138" s="14">
        <v>6062.92</v>
      </c>
      <c r="AN138" s="14">
        <v>8400</v>
      </c>
      <c r="AO138" s="14">
        <v>8400</v>
      </c>
      <c r="AP138" s="14">
        <v>8050</v>
      </c>
      <c r="AQ138" s="14" t="s">
        <v>104</v>
      </c>
      <c r="AR138" s="14">
        <v>0</v>
      </c>
      <c r="AS138" s="14">
        <v>0</v>
      </c>
      <c r="AT138" s="14">
        <v>0</v>
      </c>
      <c r="AU138" s="14">
        <v>0</v>
      </c>
      <c r="AV138" s="14">
        <v>0</v>
      </c>
      <c r="AW138" s="14">
        <v>0</v>
      </c>
      <c r="AX138" s="14">
        <v>0</v>
      </c>
      <c r="AY138" s="14" t="s">
        <v>107</v>
      </c>
      <c r="AZ138" s="14" t="s">
        <v>107</v>
      </c>
      <c r="BA138" s="14" t="s">
        <v>107</v>
      </c>
      <c r="BB138" s="14">
        <v>0</v>
      </c>
      <c r="BC138" s="14">
        <v>0</v>
      </c>
      <c r="BD138" s="14">
        <v>0</v>
      </c>
      <c r="BE138" s="14">
        <v>0</v>
      </c>
      <c r="BF138" s="14">
        <v>0</v>
      </c>
      <c r="BG138" s="14">
        <v>0</v>
      </c>
      <c r="BH138" s="14">
        <v>0</v>
      </c>
      <c r="BI138" s="14">
        <v>0</v>
      </c>
      <c r="BJ138" s="14">
        <v>0</v>
      </c>
      <c r="BK138" s="14">
        <v>0</v>
      </c>
      <c r="BL138" s="14">
        <v>0</v>
      </c>
      <c r="BM138" s="14">
        <v>0</v>
      </c>
      <c r="BN138" s="14">
        <v>0</v>
      </c>
      <c r="BO138" s="14">
        <v>0</v>
      </c>
      <c r="BP138" s="14">
        <v>0</v>
      </c>
      <c r="BQ138" s="14">
        <v>0</v>
      </c>
      <c r="BR138" s="14">
        <v>0</v>
      </c>
      <c r="BS138" s="14">
        <v>0</v>
      </c>
      <c r="BT138" s="14">
        <v>0</v>
      </c>
      <c r="BU138" s="14">
        <v>0</v>
      </c>
      <c r="BV138" s="14">
        <v>0</v>
      </c>
      <c r="BW138" s="14">
        <v>0</v>
      </c>
      <c r="BX138" s="14">
        <v>0</v>
      </c>
      <c r="BY138" s="14">
        <v>0</v>
      </c>
      <c r="BZ138" s="14">
        <v>0</v>
      </c>
      <c r="CA138" s="14">
        <v>0</v>
      </c>
      <c r="CB138" s="14">
        <v>0</v>
      </c>
      <c r="CC138" s="14">
        <v>0</v>
      </c>
      <c r="CD138" s="14">
        <v>0</v>
      </c>
      <c r="CE138" s="14">
        <v>0</v>
      </c>
      <c r="CF138" s="14">
        <v>0</v>
      </c>
      <c r="CG138" s="14">
        <v>14171</v>
      </c>
      <c r="CH138" s="14">
        <v>40</v>
      </c>
      <c r="CI138" s="14">
        <v>0</v>
      </c>
      <c r="CJ138" s="14">
        <v>40</v>
      </c>
      <c r="CK138" s="14">
        <v>0</v>
      </c>
      <c r="CL138" s="14">
        <v>36.51</v>
      </c>
      <c r="CM138" s="14">
        <v>168.61</v>
      </c>
      <c r="CN138" s="14">
        <v>0</v>
      </c>
      <c r="CO138" s="14">
        <v>27.99</v>
      </c>
      <c r="CP138" s="14">
        <v>0</v>
      </c>
      <c r="CQ138" s="14">
        <v>0</v>
      </c>
      <c r="CR138" s="14" t="s">
        <v>108</v>
      </c>
      <c r="CS138" s="14">
        <v>220</v>
      </c>
      <c r="CT138" s="14">
        <v>380</v>
      </c>
      <c r="CU138" s="14">
        <v>201</v>
      </c>
      <c r="CV138" s="14">
        <v>348</v>
      </c>
      <c r="CW138" s="14">
        <v>231</v>
      </c>
      <c r="CX138" s="14">
        <v>399</v>
      </c>
    </row>
    <row r="139" spans="1:102" x14ac:dyDescent="0.25">
      <c r="A139" s="14">
        <v>471554</v>
      </c>
      <c r="B139" s="14">
        <v>21</v>
      </c>
      <c r="C139" s="14" t="s">
        <v>105</v>
      </c>
      <c r="D139" s="14" t="s">
        <v>100</v>
      </c>
      <c r="E139" s="14">
        <v>5302790001</v>
      </c>
      <c r="F139" s="14" t="s">
        <v>114</v>
      </c>
      <c r="G139" s="14" t="s">
        <v>102</v>
      </c>
      <c r="H139" s="14" t="s">
        <v>103</v>
      </c>
      <c r="I139" s="14">
        <v>70362040</v>
      </c>
      <c r="J139" s="14">
        <v>0</v>
      </c>
      <c r="K139" s="14">
        <v>77130</v>
      </c>
      <c r="L139" s="14">
        <v>1</v>
      </c>
      <c r="M139" s="14">
        <v>201707</v>
      </c>
      <c r="N139" s="14">
        <v>20170605</v>
      </c>
      <c r="O139" s="14">
        <v>8123</v>
      </c>
      <c r="P139" s="14">
        <v>20170705</v>
      </c>
      <c r="Q139" s="14">
        <v>8722</v>
      </c>
      <c r="R139" s="14">
        <v>30</v>
      </c>
      <c r="S139" s="14">
        <v>20170804</v>
      </c>
      <c r="T139" s="14">
        <v>20170818</v>
      </c>
      <c r="U139" s="14">
        <v>287.19</v>
      </c>
      <c r="V139" s="14">
        <v>95.72</v>
      </c>
      <c r="W139" s="14">
        <v>25</v>
      </c>
      <c r="X139" s="14">
        <v>57.23</v>
      </c>
      <c r="Y139" s="14">
        <v>11.48</v>
      </c>
      <c r="Z139" s="14">
        <v>4.59</v>
      </c>
      <c r="AA139" s="14">
        <v>3.82</v>
      </c>
      <c r="AB139" s="14">
        <v>2.48</v>
      </c>
      <c r="AC139" s="14">
        <v>0</v>
      </c>
      <c r="AD139" s="14">
        <v>0</v>
      </c>
      <c r="AE139" s="14">
        <v>0</v>
      </c>
      <c r="AF139" s="14">
        <v>382.91</v>
      </c>
      <c r="AG139" s="14">
        <v>109.68</v>
      </c>
      <c r="AH139" s="14">
        <v>186.71</v>
      </c>
      <c r="AI139" s="14">
        <v>40.409999999999997</v>
      </c>
      <c r="AJ139" s="14">
        <v>4.01</v>
      </c>
      <c r="AK139" s="14">
        <v>42.1</v>
      </c>
      <c r="AL139" s="14">
        <v>417.77</v>
      </c>
      <c r="AM139" s="14">
        <v>440.14</v>
      </c>
      <c r="AN139" s="14">
        <v>599</v>
      </c>
      <c r="AO139" s="14">
        <v>599</v>
      </c>
      <c r="AP139" s="14">
        <v>721</v>
      </c>
      <c r="AQ139" s="14" t="s">
        <v>104</v>
      </c>
      <c r="AR139" s="14">
        <v>0</v>
      </c>
      <c r="AS139" s="14">
        <v>0</v>
      </c>
      <c r="AT139" s="14">
        <v>0</v>
      </c>
      <c r="AU139" s="14">
        <v>0</v>
      </c>
      <c r="AV139" s="14">
        <v>0</v>
      </c>
      <c r="AW139" s="14">
        <v>0</v>
      </c>
      <c r="AX139" s="14">
        <v>0</v>
      </c>
      <c r="AY139" s="14" t="s">
        <v>107</v>
      </c>
      <c r="AZ139" s="14" t="s">
        <v>107</v>
      </c>
      <c r="BA139" s="14" t="s">
        <v>107</v>
      </c>
      <c r="BB139" s="14">
        <v>0</v>
      </c>
      <c r="BC139" s="14">
        <v>0</v>
      </c>
      <c r="BD139" s="14">
        <v>0</v>
      </c>
      <c r="BE139" s="14">
        <v>0</v>
      </c>
      <c r="BF139" s="14">
        <v>0</v>
      </c>
      <c r="BG139" s="14">
        <v>0</v>
      </c>
      <c r="BH139" s="14">
        <v>0</v>
      </c>
      <c r="BI139" s="14">
        <v>0</v>
      </c>
      <c r="BJ139" s="14">
        <v>0</v>
      </c>
      <c r="BK139" s="14">
        <v>0</v>
      </c>
      <c r="BL139" s="14">
        <v>0</v>
      </c>
      <c r="BM139" s="14">
        <v>0</v>
      </c>
      <c r="BN139" s="14">
        <v>0</v>
      </c>
      <c r="BO139" s="14">
        <v>0</v>
      </c>
      <c r="BP139" s="14">
        <v>0</v>
      </c>
      <c r="BQ139" s="14">
        <v>0</v>
      </c>
      <c r="BR139" s="14">
        <v>0</v>
      </c>
      <c r="BS139" s="14">
        <v>0</v>
      </c>
      <c r="BT139" s="14">
        <v>0</v>
      </c>
      <c r="BU139" s="14">
        <v>0</v>
      </c>
      <c r="BV139" s="14">
        <v>0</v>
      </c>
      <c r="BW139" s="14">
        <v>0</v>
      </c>
      <c r="BX139" s="14">
        <v>0</v>
      </c>
      <c r="BY139" s="14">
        <v>0</v>
      </c>
      <c r="BZ139" s="14">
        <v>0</v>
      </c>
      <c r="CA139" s="14">
        <v>0</v>
      </c>
      <c r="CB139" s="14">
        <v>0</v>
      </c>
      <c r="CC139" s="14">
        <v>0</v>
      </c>
      <c r="CD139" s="14">
        <v>0</v>
      </c>
      <c r="CE139" s="14">
        <v>0</v>
      </c>
      <c r="CF139" s="14">
        <v>0</v>
      </c>
      <c r="CG139" s="14">
        <v>14200</v>
      </c>
      <c r="CH139" s="14">
        <v>1</v>
      </c>
      <c r="CI139" s="14">
        <v>0</v>
      </c>
      <c r="CJ139" s="14">
        <v>0</v>
      </c>
      <c r="CK139" s="14">
        <v>0</v>
      </c>
      <c r="CL139" s="14">
        <v>2.6</v>
      </c>
      <c r="CM139" s="14">
        <v>12.02</v>
      </c>
      <c r="CN139" s="14">
        <v>0</v>
      </c>
      <c r="CO139" s="14">
        <v>1.99</v>
      </c>
      <c r="CP139" s="14">
        <v>0</v>
      </c>
      <c r="CQ139" s="14">
        <v>0</v>
      </c>
      <c r="CR139" s="14" t="s">
        <v>108</v>
      </c>
      <c r="CS139" s="14">
        <v>220</v>
      </c>
      <c r="CT139" s="14" t="s">
        <v>109</v>
      </c>
      <c r="CU139" s="14">
        <v>201</v>
      </c>
      <c r="CV139" s="14" t="s">
        <v>109</v>
      </c>
      <c r="CW139" s="14">
        <v>231</v>
      </c>
      <c r="CX139" s="14" t="s">
        <v>109</v>
      </c>
    </row>
    <row r="140" spans="1:102" x14ac:dyDescent="0.25">
      <c r="A140" s="14">
        <v>471555</v>
      </c>
      <c r="B140" s="14">
        <v>23</v>
      </c>
      <c r="C140" s="14" t="s">
        <v>110</v>
      </c>
      <c r="D140" s="14" t="s">
        <v>100</v>
      </c>
      <c r="E140" s="14">
        <v>5302790001</v>
      </c>
      <c r="F140" s="14" t="s">
        <v>115</v>
      </c>
      <c r="G140" s="14" t="s">
        <v>102</v>
      </c>
      <c r="H140" s="14" t="s">
        <v>103</v>
      </c>
      <c r="I140" s="14">
        <v>70362040</v>
      </c>
      <c r="J140" s="14">
        <v>0</v>
      </c>
      <c r="K140" s="14">
        <v>1230258</v>
      </c>
      <c r="L140" s="14">
        <v>60</v>
      </c>
      <c r="M140" s="14">
        <v>201707</v>
      </c>
      <c r="N140" s="14">
        <v>20170605</v>
      </c>
      <c r="O140" s="14">
        <v>9735</v>
      </c>
      <c r="P140" s="14">
        <v>20170705</v>
      </c>
      <c r="Q140" s="14">
        <v>9859</v>
      </c>
      <c r="R140" s="14">
        <v>30</v>
      </c>
      <c r="S140" s="14">
        <v>20170804</v>
      </c>
      <c r="T140" s="14">
        <v>20170818</v>
      </c>
      <c r="U140" s="14">
        <v>3567.06</v>
      </c>
      <c r="V140" s="14">
        <v>1189.01</v>
      </c>
      <c r="W140" s="14">
        <v>25</v>
      </c>
      <c r="X140" s="14">
        <v>589.80999999999995</v>
      </c>
      <c r="Y140" s="14">
        <v>142.68</v>
      </c>
      <c r="Z140" s="14">
        <v>57.07</v>
      </c>
      <c r="AA140" s="14">
        <v>47.56</v>
      </c>
      <c r="AB140" s="14">
        <v>30.91</v>
      </c>
      <c r="AC140" s="14">
        <v>0</v>
      </c>
      <c r="AD140" s="14">
        <v>0</v>
      </c>
      <c r="AE140" s="14">
        <v>0</v>
      </c>
      <c r="AF140" s="14">
        <v>4756.07</v>
      </c>
      <c r="AG140" s="14">
        <v>1362.6</v>
      </c>
      <c r="AH140" s="14">
        <v>2318.77</v>
      </c>
      <c r="AI140" s="14">
        <v>501.89</v>
      </c>
      <c r="AJ140" s="14">
        <v>49.88</v>
      </c>
      <c r="AK140" s="14">
        <v>522.92999999999995</v>
      </c>
      <c r="AL140" s="14">
        <v>5067.66</v>
      </c>
      <c r="AM140" s="14">
        <v>5345.88</v>
      </c>
      <c r="AN140" s="14">
        <v>7440</v>
      </c>
      <c r="AO140" s="14">
        <v>7440</v>
      </c>
      <c r="AP140" s="14">
        <v>6545</v>
      </c>
      <c r="AQ140" s="14" t="s">
        <v>104</v>
      </c>
      <c r="AR140" s="14">
        <v>0</v>
      </c>
      <c r="AS140" s="14">
        <v>0</v>
      </c>
      <c r="AT140" s="14">
        <v>0</v>
      </c>
      <c r="AU140" s="14">
        <v>0</v>
      </c>
      <c r="AV140" s="14">
        <v>0</v>
      </c>
      <c r="AW140" s="14">
        <v>0</v>
      </c>
      <c r="AX140" s="14">
        <v>0</v>
      </c>
      <c r="AY140" s="14" t="s">
        <v>107</v>
      </c>
      <c r="AZ140" s="14" t="s">
        <v>107</v>
      </c>
      <c r="BA140" s="14" t="s">
        <v>107</v>
      </c>
      <c r="BB140" s="14">
        <v>0</v>
      </c>
      <c r="BC140" s="14">
        <v>0</v>
      </c>
      <c r="BD140" s="14">
        <v>0</v>
      </c>
      <c r="BE140" s="14">
        <v>0</v>
      </c>
      <c r="BF140" s="14">
        <v>0</v>
      </c>
      <c r="BG140" s="14">
        <v>0</v>
      </c>
      <c r="BH140" s="14">
        <v>0</v>
      </c>
      <c r="BI140" s="14">
        <v>0</v>
      </c>
      <c r="BJ140" s="14">
        <v>0</v>
      </c>
      <c r="BK140" s="14">
        <v>0</v>
      </c>
      <c r="BL140" s="14">
        <v>0</v>
      </c>
      <c r="BM140" s="14">
        <v>0</v>
      </c>
      <c r="BN140" s="14">
        <v>0</v>
      </c>
      <c r="BO140" s="14">
        <v>0</v>
      </c>
      <c r="BP140" s="14">
        <v>0</v>
      </c>
      <c r="BQ140" s="14">
        <v>0</v>
      </c>
      <c r="BR140" s="14">
        <v>0</v>
      </c>
      <c r="BS140" s="14">
        <v>0</v>
      </c>
      <c r="BT140" s="14">
        <v>0</v>
      </c>
      <c r="BU140" s="14">
        <v>0</v>
      </c>
      <c r="BV140" s="14">
        <v>0</v>
      </c>
      <c r="BW140" s="14">
        <v>0</v>
      </c>
      <c r="BX140" s="14">
        <v>0</v>
      </c>
      <c r="BY140" s="14">
        <v>0</v>
      </c>
      <c r="BZ140" s="14">
        <v>0</v>
      </c>
      <c r="CA140" s="14">
        <v>0</v>
      </c>
      <c r="CB140" s="14">
        <v>0</v>
      </c>
      <c r="CC140" s="14">
        <v>0</v>
      </c>
      <c r="CD140" s="14">
        <v>0</v>
      </c>
      <c r="CE140" s="14">
        <v>0</v>
      </c>
      <c r="CF140" s="14">
        <v>0</v>
      </c>
      <c r="CG140" s="14">
        <v>14201</v>
      </c>
      <c r="CH140" s="14">
        <v>60</v>
      </c>
      <c r="CI140" s="14">
        <v>0</v>
      </c>
      <c r="CJ140" s="14">
        <v>60</v>
      </c>
      <c r="CK140" s="14">
        <v>0</v>
      </c>
      <c r="CL140" s="14">
        <v>32.340000000000003</v>
      </c>
      <c r="CM140" s="14">
        <v>149.34</v>
      </c>
      <c r="CN140" s="14">
        <v>0</v>
      </c>
      <c r="CO140" s="14">
        <v>24.79</v>
      </c>
      <c r="CP140" s="14">
        <v>0</v>
      </c>
      <c r="CQ140" s="14">
        <v>0</v>
      </c>
      <c r="CR140" s="14" t="s">
        <v>108</v>
      </c>
      <c r="CS140" s="14">
        <v>220</v>
      </c>
      <c r="CT140" s="14">
        <v>380</v>
      </c>
      <c r="CU140" s="14">
        <v>201</v>
      </c>
      <c r="CV140" s="14">
        <v>348</v>
      </c>
      <c r="CW140" s="14">
        <v>231</v>
      </c>
      <c r="CX140" s="14">
        <v>399</v>
      </c>
    </row>
    <row r="141" spans="1:102" x14ac:dyDescent="0.25">
      <c r="A141" s="14">
        <v>472913</v>
      </c>
      <c r="B141" s="14">
        <v>23</v>
      </c>
      <c r="C141" s="14" t="s">
        <v>110</v>
      </c>
      <c r="D141" s="14" t="s">
        <v>100</v>
      </c>
      <c r="E141" s="14">
        <v>5302790001</v>
      </c>
      <c r="F141" s="14" t="s">
        <v>116</v>
      </c>
      <c r="G141" s="14" t="s">
        <v>102</v>
      </c>
      <c r="H141" s="14" t="s">
        <v>103</v>
      </c>
      <c r="I141" s="14">
        <v>71630315</v>
      </c>
      <c r="J141" s="14">
        <v>0</v>
      </c>
      <c r="K141" s="14">
        <v>147550</v>
      </c>
      <c r="L141" s="14">
        <v>10</v>
      </c>
      <c r="M141" s="14">
        <v>201707</v>
      </c>
      <c r="N141" s="14">
        <v>20170622</v>
      </c>
      <c r="O141" s="14">
        <v>6810</v>
      </c>
      <c r="P141" s="14">
        <v>20170721</v>
      </c>
      <c r="Q141" s="14">
        <v>7404</v>
      </c>
      <c r="R141" s="14">
        <v>29</v>
      </c>
      <c r="S141" s="14">
        <v>20170804</v>
      </c>
      <c r="T141" s="14">
        <v>20170818</v>
      </c>
      <c r="U141" s="14">
        <v>2917.67</v>
      </c>
      <c r="V141" s="14">
        <v>972.55</v>
      </c>
      <c r="W141" s="14">
        <v>25</v>
      </c>
      <c r="X141" s="14">
        <v>693.17</v>
      </c>
      <c r="Y141" s="14">
        <v>116.7</v>
      </c>
      <c r="Z141" s="14">
        <v>46.68</v>
      </c>
      <c r="AA141" s="14">
        <v>38.9</v>
      </c>
      <c r="AB141" s="14">
        <v>25.28</v>
      </c>
      <c r="AC141" s="14">
        <v>0</v>
      </c>
      <c r="AD141" s="14">
        <v>0</v>
      </c>
      <c r="AE141" s="14">
        <v>0</v>
      </c>
      <c r="AF141" s="14">
        <v>3890.22</v>
      </c>
      <c r="AG141" s="14">
        <v>1114.53</v>
      </c>
      <c r="AH141" s="14">
        <v>1896.64</v>
      </c>
      <c r="AI141" s="14">
        <v>410.52</v>
      </c>
      <c r="AJ141" s="14">
        <v>40.799999999999997</v>
      </c>
      <c r="AK141" s="14">
        <v>427.73</v>
      </c>
      <c r="AL141" s="14">
        <v>4355.83</v>
      </c>
      <c r="AM141" s="14">
        <v>4583.3900000000003</v>
      </c>
      <c r="AN141" s="14">
        <v>5940</v>
      </c>
      <c r="AO141" s="14">
        <v>5940</v>
      </c>
      <c r="AP141" s="14">
        <v>7920</v>
      </c>
      <c r="AQ141" s="14" t="s">
        <v>104</v>
      </c>
      <c r="AR141" s="14">
        <v>0</v>
      </c>
      <c r="AS141" s="14">
        <v>0</v>
      </c>
      <c r="AT141" s="14">
        <v>0</v>
      </c>
      <c r="AU141" s="14">
        <v>0</v>
      </c>
      <c r="AV141" s="14">
        <v>0</v>
      </c>
      <c r="AW141" s="14">
        <v>0</v>
      </c>
      <c r="AX141" s="14">
        <v>0</v>
      </c>
      <c r="AY141" s="14" t="s">
        <v>107</v>
      </c>
      <c r="AZ141" s="14" t="s">
        <v>107</v>
      </c>
      <c r="BA141" s="14" t="s">
        <v>107</v>
      </c>
      <c r="BB141" s="14">
        <v>0</v>
      </c>
      <c r="BC141" s="14">
        <v>0</v>
      </c>
      <c r="BD141" s="14">
        <v>0</v>
      </c>
      <c r="BE141" s="14">
        <v>0</v>
      </c>
      <c r="BF141" s="14">
        <v>0</v>
      </c>
      <c r="BG141" s="14">
        <v>0</v>
      </c>
      <c r="BH141" s="14">
        <v>0</v>
      </c>
      <c r="BI141" s="14">
        <v>0</v>
      </c>
      <c r="BJ141" s="14">
        <v>0</v>
      </c>
      <c r="BK141" s="14">
        <v>0</v>
      </c>
      <c r="BL141" s="14">
        <v>0</v>
      </c>
      <c r="BM141" s="14">
        <v>0</v>
      </c>
      <c r="BN141" s="14">
        <v>0</v>
      </c>
      <c r="BO141" s="14">
        <v>0</v>
      </c>
      <c r="BP141" s="14">
        <v>0</v>
      </c>
      <c r="BQ141" s="14">
        <v>0</v>
      </c>
      <c r="BR141" s="14">
        <v>0</v>
      </c>
      <c r="BS141" s="14">
        <v>0</v>
      </c>
      <c r="BT141" s="14">
        <v>0</v>
      </c>
      <c r="BU141" s="14">
        <v>0</v>
      </c>
      <c r="BV141" s="14">
        <v>0</v>
      </c>
      <c r="BW141" s="14">
        <v>0</v>
      </c>
      <c r="BX141" s="14">
        <v>0</v>
      </c>
      <c r="BY141" s="14">
        <v>0</v>
      </c>
      <c r="BZ141" s="14">
        <v>0</v>
      </c>
      <c r="CA141" s="14">
        <v>0</v>
      </c>
      <c r="CB141" s="14">
        <v>0</v>
      </c>
      <c r="CC141" s="14">
        <v>0</v>
      </c>
      <c r="CD141" s="14">
        <v>0</v>
      </c>
      <c r="CE141" s="14">
        <v>0</v>
      </c>
      <c r="CF141" s="14">
        <v>0</v>
      </c>
      <c r="CG141" s="14">
        <v>92142</v>
      </c>
      <c r="CH141" s="14">
        <v>10</v>
      </c>
      <c r="CI141" s="14">
        <v>0</v>
      </c>
      <c r="CJ141" s="14">
        <v>0</v>
      </c>
      <c r="CK141" s="14">
        <v>0</v>
      </c>
      <c r="CL141" s="14">
        <v>26.45</v>
      </c>
      <c r="CM141" s="14">
        <v>122.15</v>
      </c>
      <c r="CN141" s="14">
        <v>0</v>
      </c>
      <c r="CO141" s="14">
        <v>86.02</v>
      </c>
      <c r="CP141" s="14">
        <v>0</v>
      </c>
      <c r="CQ141" s="14">
        <v>0</v>
      </c>
      <c r="CR141" s="14" t="s">
        <v>108</v>
      </c>
      <c r="CS141" s="14">
        <v>220</v>
      </c>
      <c r="CT141" s="14">
        <v>380</v>
      </c>
      <c r="CU141" s="14">
        <v>201</v>
      </c>
      <c r="CV141" s="14">
        <v>348</v>
      </c>
      <c r="CW141" s="14">
        <v>231</v>
      </c>
      <c r="CX141" s="14">
        <v>399</v>
      </c>
    </row>
    <row r="142" spans="1:102" x14ac:dyDescent="0.25">
      <c r="A142" s="14">
        <v>491042</v>
      </c>
      <c r="B142" s="14">
        <v>76</v>
      </c>
      <c r="C142" s="14" t="s">
        <v>117</v>
      </c>
      <c r="D142" s="14" t="s">
        <v>100</v>
      </c>
      <c r="E142" s="14">
        <v>5302790001</v>
      </c>
      <c r="F142" s="14" t="s">
        <v>118</v>
      </c>
      <c r="G142" s="14" t="s">
        <v>102</v>
      </c>
      <c r="H142" s="14" t="s">
        <v>103</v>
      </c>
      <c r="I142" s="14">
        <v>70800000</v>
      </c>
      <c r="J142" s="14">
        <v>0</v>
      </c>
      <c r="K142" s="14">
        <v>1511930</v>
      </c>
      <c r="L142" s="14">
        <v>0</v>
      </c>
      <c r="M142" s="14">
        <v>201707</v>
      </c>
      <c r="N142" s="14">
        <v>20170610</v>
      </c>
      <c r="O142" s="14">
        <v>0</v>
      </c>
      <c r="P142" s="14">
        <v>20170710</v>
      </c>
      <c r="Q142" s="14">
        <v>0</v>
      </c>
      <c r="R142" s="14">
        <v>30</v>
      </c>
      <c r="S142" s="14">
        <v>20170720</v>
      </c>
      <c r="T142" s="14">
        <v>20170818</v>
      </c>
      <c r="U142" s="14">
        <v>228690</v>
      </c>
      <c r="V142" s="14">
        <v>38080.58</v>
      </c>
      <c r="W142" s="14">
        <v>25</v>
      </c>
      <c r="X142" s="14">
        <v>702.62</v>
      </c>
      <c r="Y142" s="14">
        <v>4569.67</v>
      </c>
      <c r="Z142" s="14">
        <v>1827.86</v>
      </c>
      <c r="AA142" s="14">
        <v>1523.22</v>
      </c>
      <c r="AB142" s="14">
        <v>990.09</v>
      </c>
      <c r="AC142" s="14">
        <v>3833.24</v>
      </c>
      <c r="AD142" s="14">
        <v>35.130000000000003</v>
      </c>
      <c r="AE142" s="14">
        <v>0</v>
      </c>
      <c r="AF142" s="14">
        <v>152322.39000000001</v>
      </c>
      <c r="AG142" s="14">
        <v>43640.34</v>
      </c>
      <c r="AH142" s="14">
        <v>132039.67000000001</v>
      </c>
      <c r="AI142" s="14">
        <v>28579.919999999998</v>
      </c>
      <c r="AJ142" s="14">
        <v>2840.6</v>
      </c>
      <c r="AK142" s="14">
        <v>29778</v>
      </c>
      <c r="AL142" s="14">
        <v>147982.54</v>
      </c>
      <c r="AM142" s="14">
        <v>156893.38</v>
      </c>
      <c r="AN142" s="14">
        <v>0</v>
      </c>
      <c r="AO142" s="14">
        <v>0</v>
      </c>
      <c r="AP142" s="14">
        <v>0</v>
      </c>
      <c r="AQ142" s="14" t="s">
        <v>104</v>
      </c>
      <c r="AR142" s="14">
        <v>0</v>
      </c>
      <c r="AS142" s="14">
        <v>0</v>
      </c>
      <c r="AT142" s="14">
        <v>0</v>
      </c>
      <c r="AU142" s="14">
        <v>0</v>
      </c>
      <c r="AV142" s="14">
        <v>0</v>
      </c>
      <c r="AW142" s="14">
        <v>0</v>
      </c>
      <c r="AX142" s="14">
        <v>0</v>
      </c>
      <c r="AY142" s="14">
        <v>0</v>
      </c>
      <c r="AZ142" s="14">
        <v>0</v>
      </c>
      <c r="BA142" s="14">
        <v>0</v>
      </c>
      <c r="BB142" s="14">
        <v>24596</v>
      </c>
      <c r="BC142" s="14">
        <v>204094</v>
      </c>
      <c r="BD142" s="14">
        <v>0</v>
      </c>
      <c r="BE142" s="14">
        <v>0</v>
      </c>
      <c r="BF142" s="14">
        <v>0</v>
      </c>
      <c r="BG142" s="14">
        <v>755</v>
      </c>
      <c r="BH142" s="14">
        <v>0</v>
      </c>
      <c r="BI142" s="14">
        <v>0</v>
      </c>
      <c r="BJ142" s="14">
        <v>0</v>
      </c>
      <c r="BK142" s="14">
        <v>26</v>
      </c>
      <c r="BL142" s="14">
        <v>78</v>
      </c>
      <c r="BM142" s="14">
        <v>0</v>
      </c>
      <c r="BN142" s="14">
        <v>0</v>
      </c>
      <c r="BO142" s="14">
        <v>0</v>
      </c>
      <c r="BP142" s="14">
        <v>0</v>
      </c>
      <c r="BQ142" s="14">
        <v>7.23</v>
      </c>
      <c r="BR142" s="14">
        <v>21.67</v>
      </c>
      <c r="BS142" s="14">
        <v>36476.660000000003</v>
      </c>
      <c r="BT142" s="14">
        <v>71594.850000000006</v>
      </c>
      <c r="BU142" s="14">
        <v>0</v>
      </c>
      <c r="BV142" s="14">
        <v>0</v>
      </c>
      <c r="BW142" s="14">
        <v>0</v>
      </c>
      <c r="BX142" s="14">
        <v>6141.4</v>
      </c>
      <c r="BY142" s="14">
        <v>0</v>
      </c>
      <c r="BZ142" s="14">
        <v>0</v>
      </c>
      <c r="CA142" s="14">
        <v>0</v>
      </c>
      <c r="CB142" s="14">
        <v>0</v>
      </c>
      <c r="CC142" s="14">
        <v>0</v>
      </c>
      <c r="CD142" s="14">
        <v>755</v>
      </c>
      <c r="CE142" s="14">
        <v>650</v>
      </c>
      <c r="CF142" s="14">
        <v>730</v>
      </c>
      <c r="CG142" s="14">
        <v>7330</v>
      </c>
      <c r="CH142" s="14">
        <v>0.09</v>
      </c>
      <c r="CI142" s="14">
        <v>0.36</v>
      </c>
      <c r="CJ142" s="14">
        <v>0.09</v>
      </c>
      <c r="CK142" s="14">
        <v>0</v>
      </c>
      <c r="CL142" s="14">
        <v>1035.79</v>
      </c>
      <c r="CM142" s="14">
        <v>4782.92</v>
      </c>
      <c r="CN142" s="14">
        <v>0</v>
      </c>
      <c r="CO142" s="14">
        <v>1524.57</v>
      </c>
      <c r="CP142" s="14">
        <v>0</v>
      </c>
      <c r="CQ142" s="14">
        <v>0</v>
      </c>
      <c r="CR142" s="14" t="s">
        <v>108</v>
      </c>
      <c r="CS142" s="14">
        <v>0</v>
      </c>
      <c r="CT142" s="14">
        <v>0</v>
      </c>
      <c r="CU142" s="14">
        <v>0</v>
      </c>
      <c r="CV142" s="14">
        <v>0</v>
      </c>
      <c r="CW142" s="14">
        <v>0</v>
      </c>
      <c r="CX142" s="14">
        <v>0</v>
      </c>
    </row>
    <row r="143" spans="1:102" x14ac:dyDescent="0.25">
      <c r="A143" s="14">
        <v>491747</v>
      </c>
      <c r="B143" s="14">
        <v>76</v>
      </c>
      <c r="C143" s="14" t="s">
        <v>117</v>
      </c>
      <c r="D143" s="14" t="s">
        <v>100</v>
      </c>
      <c r="E143" s="14">
        <v>5302790001</v>
      </c>
      <c r="F143" s="14" t="s">
        <v>119</v>
      </c>
      <c r="G143" s="14" t="s">
        <v>102</v>
      </c>
      <c r="H143" s="14" t="s">
        <v>103</v>
      </c>
      <c r="I143" s="14">
        <v>70800000</v>
      </c>
      <c r="J143" s="14">
        <v>0</v>
      </c>
      <c r="K143" s="14">
        <v>53166065</v>
      </c>
      <c r="L143" s="14">
        <v>0</v>
      </c>
      <c r="M143" s="14">
        <v>201707</v>
      </c>
      <c r="N143" s="14">
        <v>20170610</v>
      </c>
      <c r="O143" s="14">
        <v>0</v>
      </c>
      <c r="P143" s="14">
        <v>20170710</v>
      </c>
      <c r="Q143" s="14">
        <v>0</v>
      </c>
      <c r="R143" s="14">
        <v>30</v>
      </c>
      <c r="S143" s="14">
        <v>20170720</v>
      </c>
      <c r="T143" s="14">
        <v>20170818</v>
      </c>
      <c r="U143" s="14">
        <v>87374</v>
      </c>
      <c r="V143" s="14">
        <v>14334.83</v>
      </c>
      <c r="W143" s="14">
        <v>25</v>
      </c>
      <c r="X143" s="14">
        <v>702.62</v>
      </c>
      <c r="Y143" s="14">
        <v>1720.18</v>
      </c>
      <c r="Z143" s="14">
        <v>688.07</v>
      </c>
      <c r="AA143" s="14">
        <v>573.39</v>
      </c>
      <c r="AB143" s="14">
        <v>372.7</v>
      </c>
      <c r="AC143" s="14">
        <v>1799.16</v>
      </c>
      <c r="AD143" s="14">
        <v>35.130000000000003</v>
      </c>
      <c r="AE143" s="14">
        <v>0</v>
      </c>
      <c r="AF143" s="14">
        <v>57339.38</v>
      </c>
      <c r="AG143" s="14">
        <v>16427.71</v>
      </c>
      <c r="AH143" s="14">
        <v>52108.95</v>
      </c>
      <c r="AI143" s="14">
        <v>11278.95</v>
      </c>
      <c r="AJ143" s="14">
        <v>1121.03</v>
      </c>
      <c r="AK143" s="14">
        <v>11751.77</v>
      </c>
      <c r="AL143" s="14">
        <v>56521.95</v>
      </c>
      <c r="AM143" s="14">
        <v>59876.29</v>
      </c>
      <c r="AN143" s="14">
        <v>0</v>
      </c>
      <c r="AO143" s="14">
        <v>0</v>
      </c>
      <c r="AP143" s="14">
        <v>0</v>
      </c>
      <c r="AQ143" s="14" t="s">
        <v>104</v>
      </c>
      <c r="AR143" s="14">
        <v>0</v>
      </c>
      <c r="AS143" s="14">
        <v>0</v>
      </c>
      <c r="AT143" s="14">
        <v>0</v>
      </c>
      <c r="AU143" s="14">
        <v>0</v>
      </c>
      <c r="AV143" s="14">
        <v>0</v>
      </c>
      <c r="AW143" s="14">
        <v>0</v>
      </c>
      <c r="AX143" s="14">
        <v>0</v>
      </c>
      <c r="AY143" s="14">
        <v>0</v>
      </c>
      <c r="AZ143" s="14">
        <v>0</v>
      </c>
      <c r="BA143" s="14">
        <v>0</v>
      </c>
      <c r="BB143" s="14">
        <v>6477</v>
      </c>
      <c r="BC143" s="14">
        <v>80897</v>
      </c>
      <c r="BD143" s="14">
        <v>0</v>
      </c>
      <c r="BE143" s="14">
        <v>0</v>
      </c>
      <c r="BF143" s="14">
        <v>361</v>
      </c>
      <c r="BG143" s="14">
        <v>490</v>
      </c>
      <c r="BH143" s="14">
        <v>0</v>
      </c>
      <c r="BI143" s="14">
        <v>0</v>
      </c>
      <c r="BJ143" s="14">
        <v>0</v>
      </c>
      <c r="BK143" s="14">
        <v>416</v>
      </c>
      <c r="BL143" s="14">
        <v>3309</v>
      </c>
      <c r="BM143" s="14">
        <v>0</v>
      </c>
      <c r="BN143" s="14">
        <v>0</v>
      </c>
      <c r="BO143" s="14">
        <v>0</v>
      </c>
      <c r="BP143" s="14">
        <v>0</v>
      </c>
      <c r="BQ143" s="14">
        <v>115.59</v>
      </c>
      <c r="BR143" s="14">
        <v>919.41</v>
      </c>
      <c r="BS143" s="14">
        <v>9605.6</v>
      </c>
      <c r="BT143" s="14">
        <v>28378.14</v>
      </c>
      <c r="BU143" s="14">
        <v>0</v>
      </c>
      <c r="BV143" s="14">
        <v>0</v>
      </c>
      <c r="BW143" s="14">
        <v>0</v>
      </c>
      <c r="BX143" s="14">
        <v>3985.81</v>
      </c>
      <c r="BY143" s="14">
        <v>0</v>
      </c>
      <c r="BZ143" s="14">
        <v>0</v>
      </c>
      <c r="CA143" s="14">
        <v>0</v>
      </c>
      <c r="CB143" s="14">
        <v>0</v>
      </c>
      <c r="CC143" s="14">
        <v>0</v>
      </c>
      <c r="CD143" s="14">
        <v>490</v>
      </c>
      <c r="CE143" s="14">
        <v>410</v>
      </c>
      <c r="CF143" s="14">
        <v>450</v>
      </c>
      <c r="CG143" s="14">
        <v>7315</v>
      </c>
      <c r="CH143" s="14">
        <v>0.09</v>
      </c>
      <c r="CI143" s="14">
        <v>0.36</v>
      </c>
      <c r="CJ143" s="14">
        <v>0.09</v>
      </c>
      <c r="CK143" s="14">
        <v>0</v>
      </c>
      <c r="CL143" s="14">
        <v>389.9</v>
      </c>
      <c r="CM143" s="14">
        <v>1800.45</v>
      </c>
      <c r="CN143" s="14">
        <v>0</v>
      </c>
      <c r="CO143" s="14">
        <v>582.47</v>
      </c>
      <c r="CP143" s="14">
        <v>0</v>
      </c>
      <c r="CQ143" s="14">
        <v>0</v>
      </c>
      <c r="CR143" s="14" t="s">
        <v>108</v>
      </c>
      <c r="CS143" s="14">
        <v>0</v>
      </c>
      <c r="CT143" s="14">
        <v>0</v>
      </c>
      <c r="CU143" s="14">
        <v>0</v>
      </c>
      <c r="CV143" s="14">
        <v>0</v>
      </c>
      <c r="CW143" s="14">
        <v>0</v>
      </c>
      <c r="CX143" s="14">
        <v>0</v>
      </c>
    </row>
    <row r="144" spans="1:102" x14ac:dyDescent="0.25">
      <c r="A144" s="14">
        <v>491750</v>
      </c>
      <c r="B144" s="14">
        <v>66</v>
      </c>
      <c r="C144" s="14" t="s">
        <v>117</v>
      </c>
      <c r="D144" s="14" t="s">
        <v>100</v>
      </c>
      <c r="E144" s="14">
        <v>5302790001</v>
      </c>
      <c r="F144" s="14" t="s">
        <v>120</v>
      </c>
      <c r="G144" s="14" t="s">
        <v>102</v>
      </c>
      <c r="H144" s="14" t="s">
        <v>103</v>
      </c>
      <c r="I144" s="14">
        <v>70800000</v>
      </c>
      <c r="J144" s="14">
        <v>0</v>
      </c>
      <c r="K144" s="14">
        <v>1439402</v>
      </c>
      <c r="L144" s="14">
        <v>0</v>
      </c>
      <c r="M144" s="14">
        <v>201707</v>
      </c>
      <c r="N144" s="14">
        <v>20170610</v>
      </c>
      <c r="O144" s="14">
        <v>0</v>
      </c>
      <c r="P144" s="14">
        <v>20170710</v>
      </c>
      <c r="Q144" s="14">
        <v>0</v>
      </c>
      <c r="R144" s="14">
        <v>30</v>
      </c>
      <c r="S144" s="14">
        <v>20170720</v>
      </c>
      <c r="T144" s="14">
        <v>20170818</v>
      </c>
      <c r="U144" s="14">
        <v>337715</v>
      </c>
      <c r="V144" s="14">
        <v>54030.400000000001</v>
      </c>
      <c r="W144" s="14">
        <v>25</v>
      </c>
      <c r="X144" s="14">
        <v>702.62</v>
      </c>
      <c r="Y144" s="14">
        <v>6483.65</v>
      </c>
      <c r="Z144" s="14">
        <v>2593.46</v>
      </c>
      <c r="AA144" s="14">
        <v>2161.21</v>
      </c>
      <c r="AB144" s="14">
        <v>1404.79</v>
      </c>
      <c r="AC144" s="14">
        <v>5308.5</v>
      </c>
      <c r="AD144" s="14">
        <v>2480.33</v>
      </c>
      <c r="AE144" s="14">
        <v>0</v>
      </c>
      <c r="AF144" s="14">
        <v>216121.67</v>
      </c>
      <c r="AG144" s="14">
        <v>61918.84</v>
      </c>
      <c r="AH144" s="14">
        <v>188451.53</v>
      </c>
      <c r="AI144" s="14">
        <v>40790.25</v>
      </c>
      <c r="AJ144" s="14">
        <v>4054.2</v>
      </c>
      <c r="AK144" s="14">
        <v>42500.18</v>
      </c>
      <c r="AL144" s="14">
        <v>211970.01</v>
      </c>
      <c r="AM144" s="14">
        <v>224613.12</v>
      </c>
      <c r="AN144" s="14">
        <v>0</v>
      </c>
      <c r="AO144" s="14">
        <v>0</v>
      </c>
      <c r="AP144" s="14">
        <v>0</v>
      </c>
      <c r="AQ144" s="14" t="s">
        <v>104</v>
      </c>
      <c r="AR144" s="14">
        <v>0</v>
      </c>
      <c r="AS144" s="14">
        <v>0</v>
      </c>
      <c r="AT144" s="14">
        <v>0</v>
      </c>
      <c r="AU144" s="14">
        <v>0</v>
      </c>
      <c r="AV144" s="14">
        <v>0</v>
      </c>
      <c r="AW144" s="14">
        <v>0</v>
      </c>
      <c r="AX144" s="14">
        <v>0</v>
      </c>
      <c r="AY144" s="14">
        <v>0</v>
      </c>
      <c r="AZ144" s="14">
        <v>0</v>
      </c>
      <c r="BA144" s="14">
        <v>0</v>
      </c>
      <c r="BB144" s="14">
        <v>33378</v>
      </c>
      <c r="BC144" s="14">
        <v>304337</v>
      </c>
      <c r="BD144" s="14">
        <v>0</v>
      </c>
      <c r="BE144" s="14">
        <v>742</v>
      </c>
      <c r="BF144" s="14">
        <v>825</v>
      </c>
      <c r="BG144" s="14">
        <v>0</v>
      </c>
      <c r="BH144" s="14">
        <v>785</v>
      </c>
      <c r="BI144" s="14">
        <v>845</v>
      </c>
      <c r="BJ144" s="14">
        <v>0</v>
      </c>
      <c r="BK144" s="14">
        <v>0</v>
      </c>
      <c r="BL144" s="14">
        <v>0</v>
      </c>
      <c r="BM144" s="14">
        <v>0</v>
      </c>
      <c r="BN144" s="14">
        <v>0</v>
      </c>
      <c r="BO144" s="14">
        <v>0</v>
      </c>
      <c r="BP144" s="14">
        <v>0</v>
      </c>
      <c r="BQ144" s="14">
        <v>0</v>
      </c>
      <c r="BR144" s="14">
        <v>0</v>
      </c>
      <c r="BS144" s="14">
        <v>16564.259999999998</v>
      </c>
      <c r="BT144" s="14">
        <v>106759.45</v>
      </c>
      <c r="BU144" s="14">
        <v>0</v>
      </c>
      <c r="BV144" s="14">
        <v>0</v>
      </c>
      <c r="BW144" s="14">
        <v>0</v>
      </c>
      <c r="BX144" s="14">
        <v>0</v>
      </c>
      <c r="BY144" s="14">
        <v>31894.07</v>
      </c>
      <c r="BZ144" s="14">
        <v>6873.49</v>
      </c>
      <c r="CA144" s="14">
        <v>0</v>
      </c>
      <c r="CB144" s="14">
        <v>0</v>
      </c>
      <c r="CC144" s="14">
        <v>0</v>
      </c>
      <c r="CD144" s="14">
        <v>0</v>
      </c>
      <c r="CE144" s="14">
        <v>785</v>
      </c>
      <c r="CF144" s="14">
        <v>845</v>
      </c>
      <c r="CG144" s="14">
        <v>7952</v>
      </c>
      <c r="CH144" s="14">
        <v>0.06</v>
      </c>
      <c r="CI144" s="14">
        <v>0.24</v>
      </c>
      <c r="CJ144" s="14">
        <v>0.06</v>
      </c>
      <c r="CK144" s="14">
        <v>0</v>
      </c>
      <c r="CL144" s="14">
        <v>1469.62</v>
      </c>
      <c r="CM144" s="14">
        <v>6786.22</v>
      </c>
      <c r="CN144" s="14">
        <v>0</v>
      </c>
      <c r="CO144" s="14">
        <v>2251.39</v>
      </c>
      <c r="CP144" s="14">
        <v>0</v>
      </c>
      <c r="CQ144" s="14">
        <v>0</v>
      </c>
      <c r="CR144" s="14" t="s">
        <v>108</v>
      </c>
      <c r="CS144" s="14">
        <v>0</v>
      </c>
      <c r="CT144" s="14">
        <v>0</v>
      </c>
      <c r="CU144" s="14">
        <v>0</v>
      </c>
      <c r="CV144" s="14">
        <v>0</v>
      </c>
      <c r="CW144" s="14">
        <v>0</v>
      </c>
      <c r="CX144" s="14">
        <v>0</v>
      </c>
    </row>
    <row r="145" spans="1:102" x14ac:dyDescent="0.25">
      <c r="A145" s="14">
        <v>493169</v>
      </c>
      <c r="B145" s="14">
        <v>76</v>
      </c>
      <c r="C145" s="14" t="s">
        <v>117</v>
      </c>
      <c r="D145" s="14" t="s">
        <v>100</v>
      </c>
      <c r="E145" s="14">
        <v>5302790001</v>
      </c>
      <c r="F145" s="14" t="s">
        <v>121</v>
      </c>
      <c r="G145" s="14" t="s">
        <v>102</v>
      </c>
      <c r="H145" s="14" t="s">
        <v>103</v>
      </c>
      <c r="I145" s="14">
        <v>70800000</v>
      </c>
      <c r="J145" s="14">
        <v>0</v>
      </c>
      <c r="K145" s="14">
        <v>53166067</v>
      </c>
      <c r="L145" s="14">
        <v>0</v>
      </c>
      <c r="M145" s="14">
        <v>201707</v>
      </c>
      <c r="N145" s="14">
        <v>20170610</v>
      </c>
      <c r="O145" s="14">
        <v>0</v>
      </c>
      <c r="P145" s="14">
        <v>20170710</v>
      </c>
      <c r="Q145" s="14">
        <v>0</v>
      </c>
      <c r="R145" s="14">
        <v>30</v>
      </c>
      <c r="S145" s="14">
        <v>20170720</v>
      </c>
      <c r="T145" s="14">
        <v>20170818</v>
      </c>
      <c r="U145" s="14">
        <v>148540</v>
      </c>
      <c r="V145" s="14">
        <v>24202.29</v>
      </c>
      <c r="W145" s="14">
        <v>25</v>
      </c>
      <c r="X145" s="14">
        <v>702.62</v>
      </c>
      <c r="Y145" s="14">
        <v>2904.27</v>
      </c>
      <c r="Z145" s="14">
        <v>1161.71</v>
      </c>
      <c r="AA145" s="14">
        <v>968.09</v>
      </c>
      <c r="AB145" s="14">
        <v>629.25</v>
      </c>
      <c r="AC145" s="14">
        <v>2564.21</v>
      </c>
      <c r="AD145" s="14">
        <v>35.130000000000003</v>
      </c>
      <c r="AE145" s="14">
        <v>0</v>
      </c>
      <c r="AF145" s="14">
        <v>96809.21</v>
      </c>
      <c r="AG145" s="14">
        <v>27735.81</v>
      </c>
      <c r="AH145" s="14">
        <v>85954.53</v>
      </c>
      <c r="AI145" s="14">
        <v>18604.810000000001</v>
      </c>
      <c r="AJ145" s="14">
        <v>1849.16</v>
      </c>
      <c r="AK145" s="14">
        <v>19384.73</v>
      </c>
      <c r="AL145" s="14">
        <v>94447.85</v>
      </c>
      <c r="AM145" s="14">
        <v>100111.17</v>
      </c>
      <c r="AN145" s="14">
        <v>0</v>
      </c>
      <c r="AO145" s="14">
        <v>0</v>
      </c>
      <c r="AP145" s="14">
        <v>0</v>
      </c>
      <c r="AQ145" s="14" t="s">
        <v>104</v>
      </c>
      <c r="AR145" s="14">
        <v>0</v>
      </c>
      <c r="AS145" s="14">
        <v>0</v>
      </c>
      <c r="AT145" s="14">
        <v>0</v>
      </c>
      <c r="AU145" s="14">
        <v>0</v>
      </c>
      <c r="AV145" s="14">
        <v>0</v>
      </c>
      <c r="AW145" s="14">
        <v>0</v>
      </c>
      <c r="AX145" s="14">
        <v>0</v>
      </c>
      <c r="AY145" s="14">
        <v>0</v>
      </c>
      <c r="AZ145" s="14">
        <v>0</v>
      </c>
      <c r="BA145" s="14">
        <v>0</v>
      </c>
      <c r="BB145" s="14">
        <v>14801</v>
      </c>
      <c r="BC145" s="14">
        <v>133739</v>
      </c>
      <c r="BD145" s="14">
        <v>0</v>
      </c>
      <c r="BE145" s="14">
        <v>0</v>
      </c>
      <c r="BF145" s="14">
        <v>437</v>
      </c>
      <c r="BG145" s="14">
        <v>460</v>
      </c>
      <c r="BH145" s="14">
        <v>0</v>
      </c>
      <c r="BI145" s="14">
        <v>0</v>
      </c>
      <c r="BJ145" s="14">
        <v>0</v>
      </c>
      <c r="BK145" s="14">
        <v>0</v>
      </c>
      <c r="BL145" s="14">
        <v>0</v>
      </c>
      <c r="BM145" s="14">
        <v>0</v>
      </c>
      <c r="BN145" s="14">
        <v>0</v>
      </c>
      <c r="BO145" s="14">
        <v>0</v>
      </c>
      <c r="BP145" s="14">
        <v>0</v>
      </c>
      <c r="BQ145" s="14">
        <v>0</v>
      </c>
      <c r="BR145" s="14">
        <v>0</v>
      </c>
      <c r="BS145" s="14">
        <v>21950.36</v>
      </c>
      <c r="BT145" s="14">
        <v>46914.78</v>
      </c>
      <c r="BU145" s="14">
        <v>0</v>
      </c>
      <c r="BV145" s="14">
        <v>0</v>
      </c>
      <c r="BW145" s="14">
        <v>0</v>
      </c>
      <c r="BX145" s="14">
        <v>3741.78</v>
      </c>
      <c r="BY145" s="14">
        <v>0</v>
      </c>
      <c r="BZ145" s="14">
        <v>0</v>
      </c>
      <c r="CA145" s="14">
        <v>0</v>
      </c>
      <c r="CB145" s="14">
        <v>0</v>
      </c>
      <c r="CC145" s="14">
        <v>0</v>
      </c>
      <c r="CD145" s="14">
        <v>460</v>
      </c>
      <c r="CE145" s="14">
        <v>380</v>
      </c>
      <c r="CF145" s="14">
        <v>410</v>
      </c>
      <c r="CG145" s="14">
        <v>7316</v>
      </c>
      <c r="CH145" s="14">
        <v>0.18</v>
      </c>
      <c r="CI145" s="14">
        <v>0.72</v>
      </c>
      <c r="CJ145" s="14">
        <v>0.18</v>
      </c>
      <c r="CK145" s="14">
        <v>0</v>
      </c>
      <c r="CL145" s="14">
        <v>658.3</v>
      </c>
      <c r="CM145" s="14">
        <v>3039.8</v>
      </c>
      <c r="CN145" s="14">
        <v>0</v>
      </c>
      <c r="CO145" s="14">
        <v>990.25</v>
      </c>
      <c r="CP145" s="14">
        <v>0</v>
      </c>
      <c r="CQ145" s="14">
        <v>0</v>
      </c>
      <c r="CR145" s="14" t="s">
        <v>108</v>
      </c>
      <c r="CS145" s="14">
        <v>0</v>
      </c>
      <c r="CT145" s="14">
        <v>0</v>
      </c>
      <c r="CU145" s="14">
        <v>0</v>
      </c>
      <c r="CV145" s="14">
        <v>0</v>
      </c>
      <c r="CW145" s="14">
        <v>0</v>
      </c>
      <c r="CX145" s="14">
        <v>0</v>
      </c>
    </row>
    <row r="146" spans="1:102" x14ac:dyDescent="0.25">
      <c r="A146" s="14">
        <v>510213</v>
      </c>
      <c r="B146" s="14">
        <v>23</v>
      </c>
      <c r="C146" s="14" t="s">
        <v>110</v>
      </c>
      <c r="D146" s="14" t="s">
        <v>100</v>
      </c>
      <c r="E146" s="14">
        <v>5302790001</v>
      </c>
      <c r="F146" s="14" t="s">
        <v>122</v>
      </c>
      <c r="G146" s="14" t="s">
        <v>102</v>
      </c>
      <c r="H146" s="14" t="s">
        <v>103</v>
      </c>
      <c r="I146" s="14">
        <v>70070000</v>
      </c>
      <c r="J146" s="14">
        <v>0</v>
      </c>
      <c r="K146" s="14">
        <v>671714</v>
      </c>
      <c r="L146" s="14">
        <v>1</v>
      </c>
      <c r="M146" s="14">
        <v>201707</v>
      </c>
      <c r="N146" s="14">
        <v>20170605</v>
      </c>
      <c r="O146" s="14">
        <v>21080</v>
      </c>
      <c r="P146" s="14">
        <v>20170705</v>
      </c>
      <c r="Q146" s="14">
        <v>38015</v>
      </c>
      <c r="R146" s="14">
        <v>30</v>
      </c>
      <c r="S146" s="14">
        <v>20170804</v>
      </c>
      <c r="T146" s="14">
        <v>20170818</v>
      </c>
      <c r="U146" s="14">
        <v>8119.36</v>
      </c>
      <c r="V146" s="14">
        <v>2706.45</v>
      </c>
      <c r="W146" s="14">
        <v>25</v>
      </c>
      <c r="X146" s="14">
        <v>702.62</v>
      </c>
      <c r="Y146" s="14">
        <v>324.77</v>
      </c>
      <c r="Z146" s="14">
        <v>129.9</v>
      </c>
      <c r="AA146" s="14">
        <v>108.25</v>
      </c>
      <c r="AB146" s="14">
        <v>70.36</v>
      </c>
      <c r="AC146" s="14">
        <v>0</v>
      </c>
      <c r="AD146" s="14">
        <v>0</v>
      </c>
      <c r="AE146" s="14">
        <v>0</v>
      </c>
      <c r="AF146" s="14">
        <v>10825.81</v>
      </c>
      <c r="AG146" s="14">
        <v>3101.58</v>
      </c>
      <c r="AH146" s="14">
        <v>5277.98</v>
      </c>
      <c r="AI146" s="14">
        <v>1142.4100000000001</v>
      </c>
      <c r="AJ146" s="14">
        <v>113.54</v>
      </c>
      <c r="AK146" s="14">
        <v>1190.3</v>
      </c>
      <c r="AL146" s="14">
        <v>10895.15</v>
      </c>
      <c r="AM146" s="14">
        <v>11528.43</v>
      </c>
      <c r="AN146" s="14">
        <v>16935</v>
      </c>
      <c r="AO146" s="14">
        <v>16935</v>
      </c>
      <c r="AP146" s="14">
        <v>18175</v>
      </c>
      <c r="AQ146" s="14" t="s">
        <v>104</v>
      </c>
      <c r="AR146" s="14">
        <v>0</v>
      </c>
      <c r="AS146" s="14">
        <v>0</v>
      </c>
      <c r="AT146" s="14">
        <v>0</v>
      </c>
      <c r="AU146" s="14">
        <v>0</v>
      </c>
      <c r="AV146" s="14">
        <v>0</v>
      </c>
      <c r="AW146" s="14">
        <v>0</v>
      </c>
      <c r="AX146" s="14">
        <v>0</v>
      </c>
      <c r="AY146" s="14" t="s">
        <v>107</v>
      </c>
      <c r="AZ146" s="14" t="s">
        <v>107</v>
      </c>
      <c r="BA146" s="14" t="s">
        <v>107</v>
      </c>
      <c r="BB146" s="14">
        <v>0</v>
      </c>
      <c r="BC146" s="14">
        <v>0</v>
      </c>
      <c r="BD146" s="14">
        <v>0</v>
      </c>
      <c r="BE146" s="14">
        <v>0</v>
      </c>
      <c r="BF146" s="14">
        <v>0</v>
      </c>
      <c r="BG146" s="14">
        <v>0</v>
      </c>
      <c r="BH146" s="14">
        <v>0</v>
      </c>
      <c r="BI146" s="14">
        <v>0</v>
      </c>
      <c r="BJ146" s="14">
        <v>0</v>
      </c>
      <c r="BK146" s="14">
        <v>0</v>
      </c>
      <c r="BL146" s="14">
        <v>0</v>
      </c>
      <c r="BM146" s="14">
        <v>0</v>
      </c>
      <c r="BN146" s="14">
        <v>0</v>
      </c>
      <c r="BO146" s="14">
        <v>0</v>
      </c>
      <c r="BP146" s="14">
        <v>0</v>
      </c>
      <c r="BQ146" s="14">
        <v>0</v>
      </c>
      <c r="BR146" s="14">
        <v>0</v>
      </c>
      <c r="BS146" s="14">
        <v>0</v>
      </c>
      <c r="BT146" s="14">
        <v>0</v>
      </c>
      <c r="BU146" s="14">
        <v>0</v>
      </c>
      <c r="BV146" s="14">
        <v>0</v>
      </c>
      <c r="BW146" s="14">
        <v>0</v>
      </c>
      <c r="BX146" s="14">
        <v>0</v>
      </c>
      <c r="BY146" s="14">
        <v>0</v>
      </c>
      <c r="BZ146" s="14">
        <v>0</v>
      </c>
      <c r="CA146" s="14">
        <v>0</v>
      </c>
      <c r="CB146" s="14">
        <v>0</v>
      </c>
      <c r="CC146" s="14">
        <v>0</v>
      </c>
      <c r="CD146" s="14">
        <v>0</v>
      </c>
      <c r="CE146" s="14">
        <v>0</v>
      </c>
      <c r="CF146" s="14">
        <v>0</v>
      </c>
      <c r="CG146" s="14">
        <v>14898</v>
      </c>
      <c r="CH146" s="14">
        <v>1</v>
      </c>
      <c r="CI146" s="14">
        <v>0</v>
      </c>
      <c r="CJ146" s="14">
        <v>0</v>
      </c>
      <c r="CK146" s="14">
        <v>0</v>
      </c>
      <c r="CL146" s="14">
        <v>73.61</v>
      </c>
      <c r="CM146" s="14">
        <v>339.93</v>
      </c>
      <c r="CN146" s="14">
        <v>0</v>
      </c>
      <c r="CO146" s="14">
        <v>56.44</v>
      </c>
      <c r="CP146" s="14">
        <v>0</v>
      </c>
      <c r="CQ146" s="14">
        <v>0</v>
      </c>
      <c r="CR146" s="14" t="s">
        <v>108</v>
      </c>
      <c r="CS146" s="14">
        <v>220</v>
      </c>
      <c r="CT146" s="14">
        <v>380</v>
      </c>
      <c r="CU146" s="14">
        <v>201</v>
      </c>
      <c r="CV146" s="14">
        <v>348</v>
      </c>
      <c r="CW146" s="14">
        <v>231</v>
      </c>
      <c r="CX146" s="14">
        <v>399</v>
      </c>
    </row>
    <row r="147" spans="1:102" x14ac:dyDescent="0.25">
      <c r="A147" s="14">
        <v>605120</v>
      </c>
      <c r="B147" s="14">
        <v>75</v>
      </c>
      <c r="C147" s="14" t="s">
        <v>99</v>
      </c>
      <c r="D147" s="14" t="s">
        <v>100</v>
      </c>
      <c r="E147" s="14">
        <v>5302790001</v>
      </c>
      <c r="F147" s="14" t="s">
        <v>303</v>
      </c>
      <c r="G147" s="14" t="s">
        <v>102</v>
      </c>
      <c r="H147" s="14" t="s">
        <v>103</v>
      </c>
      <c r="I147" s="14">
        <v>70800000</v>
      </c>
      <c r="J147" s="14">
        <v>0</v>
      </c>
      <c r="K147" s="14">
        <v>1167030</v>
      </c>
      <c r="L147" s="14">
        <v>0</v>
      </c>
      <c r="M147" s="14">
        <v>201707</v>
      </c>
      <c r="N147" s="14">
        <v>20170610</v>
      </c>
      <c r="O147" s="14">
        <v>0</v>
      </c>
      <c r="P147" s="14">
        <v>20170710</v>
      </c>
      <c r="Q147" s="14">
        <v>0</v>
      </c>
      <c r="R147" s="14">
        <v>30</v>
      </c>
      <c r="S147" s="14">
        <v>20170720</v>
      </c>
      <c r="T147" s="14">
        <v>20170818</v>
      </c>
      <c r="U147" s="14">
        <v>286701</v>
      </c>
      <c r="V147" s="14">
        <v>39311.19</v>
      </c>
      <c r="W147" s="14">
        <v>25</v>
      </c>
      <c r="X147" s="14">
        <v>702.62</v>
      </c>
      <c r="Y147" s="14">
        <v>4717.34</v>
      </c>
      <c r="Z147" s="14">
        <v>1886.93</v>
      </c>
      <c r="AA147" s="14">
        <v>1572.44</v>
      </c>
      <c r="AB147" s="14">
        <v>1022.09</v>
      </c>
      <c r="AC147" s="14">
        <v>3691.41</v>
      </c>
      <c r="AD147" s="14">
        <v>35.130000000000003</v>
      </c>
      <c r="AE147" s="14">
        <v>0</v>
      </c>
      <c r="AF147" s="14">
        <v>157244.79</v>
      </c>
      <c r="AG147" s="14">
        <v>45050.62</v>
      </c>
      <c r="AH147" s="14">
        <v>170236.11</v>
      </c>
      <c r="AI147" s="14">
        <v>36847.53</v>
      </c>
      <c r="AJ147" s="14">
        <v>3662.33</v>
      </c>
      <c r="AK147" s="14">
        <v>38392.18</v>
      </c>
      <c r="AL147" s="14">
        <v>152475.15</v>
      </c>
      <c r="AM147" s="14">
        <v>161673.95000000001</v>
      </c>
      <c r="AN147" s="14">
        <v>0</v>
      </c>
      <c r="AO147" s="14">
        <v>0</v>
      </c>
      <c r="AP147" s="14">
        <v>0</v>
      </c>
      <c r="AQ147" s="14" t="s">
        <v>104</v>
      </c>
      <c r="AR147" s="14">
        <v>0</v>
      </c>
      <c r="AS147" s="14">
        <v>0</v>
      </c>
      <c r="AT147" s="14">
        <v>0</v>
      </c>
      <c r="AU147" s="14">
        <v>0</v>
      </c>
      <c r="AV147" s="14">
        <v>0</v>
      </c>
      <c r="AW147" s="14">
        <v>0</v>
      </c>
      <c r="AX147" s="14">
        <v>0</v>
      </c>
      <c r="AY147" s="14">
        <v>0</v>
      </c>
      <c r="AZ147" s="14">
        <v>0</v>
      </c>
      <c r="BA147" s="14">
        <v>0</v>
      </c>
      <c r="BB147" s="14">
        <v>27002</v>
      </c>
      <c r="BC147" s="14">
        <v>259699</v>
      </c>
      <c r="BD147" s="14">
        <v>0</v>
      </c>
      <c r="BE147" s="14">
        <v>0</v>
      </c>
      <c r="BF147" s="14">
        <v>935</v>
      </c>
      <c r="BG147" s="14">
        <v>945</v>
      </c>
      <c r="BH147" s="14">
        <v>0</v>
      </c>
      <c r="BI147" s="14">
        <v>0</v>
      </c>
      <c r="BJ147" s="14">
        <v>0</v>
      </c>
      <c r="BK147" s="14">
        <v>0</v>
      </c>
      <c r="BL147" s="14">
        <v>8</v>
      </c>
      <c r="BM147" s="14">
        <v>0</v>
      </c>
      <c r="BN147" s="14">
        <v>0</v>
      </c>
      <c r="BO147" s="14">
        <v>0</v>
      </c>
      <c r="BP147" s="14">
        <v>0</v>
      </c>
      <c r="BQ147" s="14">
        <v>0</v>
      </c>
      <c r="BR147" s="14">
        <v>2.2200000000000002</v>
      </c>
      <c r="BS147" s="14">
        <v>25532.78</v>
      </c>
      <c r="BT147" s="14">
        <v>86782.77</v>
      </c>
      <c r="BU147" s="14">
        <v>0</v>
      </c>
      <c r="BV147" s="14">
        <v>0</v>
      </c>
      <c r="BW147" s="14">
        <v>0</v>
      </c>
      <c r="BX147" s="14">
        <v>5615.83</v>
      </c>
      <c r="BY147" s="14">
        <v>0</v>
      </c>
      <c r="BZ147" s="14">
        <v>0</v>
      </c>
      <c r="CA147" s="14">
        <v>0</v>
      </c>
      <c r="CB147" s="14">
        <v>0</v>
      </c>
      <c r="CC147" s="14">
        <v>0</v>
      </c>
      <c r="CD147" s="14">
        <v>945</v>
      </c>
      <c r="CE147" s="14">
        <v>870</v>
      </c>
      <c r="CF147" s="14">
        <v>990</v>
      </c>
      <c r="CG147" s="14">
        <v>7920</v>
      </c>
      <c r="CH147" s="14">
        <v>0.24</v>
      </c>
      <c r="CI147" s="14">
        <v>0.96</v>
      </c>
      <c r="CJ147" s="14">
        <v>0.24</v>
      </c>
      <c r="CK147" s="14">
        <v>0</v>
      </c>
      <c r="CL147" s="14">
        <v>1069.26</v>
      </c>
      <c r="CM147" s="14">
        <v>4937.4799999999996</v>
      </c>
      <c r="CN147" s="14">
        <v>0</v>
      </c>
      <c r="CO147" s="14">
        <v>1911.3</v>
      </c>
      <c r="CP147" s="14">
        <v>0</v>
      </c>
      <c r="CQ147" s="14">
        <v>0</v>
      </c>
      <c r="CR147" s="14">
        <v>5615.83</v>
      </c>
      <c r="CS147" s="14">
        <v>0</v>
      </c>
      <c r="CT147" s="14">
        <v>0</v>
      </c>
      <c r="CU147" s="14">
        <v>0</v>
      </c>
      <c r="CV147" s="14">
        <v>0</v>
      </c>
      <c r="CW147" s="14">
        <v>0</v>
      </c>
      <c r="CX147" s="14">
        <v>0</v>
      </c>
    </row>
    <row r="148" spans="1:102" x14ac:dyDescent="0.25">
      <c r="A148" s="14">
        <v>623849</v>
      </c>
      <c r="B148" s="14">
        <v>76</v>
      </c>
      <c r="C148" s="14" t="s">
        <v>117</v>
      </c>
      <c r="D148" s="14" t="s">
        <v>100</v>
      </c>
      <c r="E148" s="14">
        <v>5302790001</v>
      </c>
      <c r="F148" s="14" t="s">
        <v>124</v>
      </c>
      <c r="G148" s="14" t="s">
        <v>102</v>
      </c>
      <c r="H148" s="14" t="s">
        <v>103</v>
      </c>
      <c r="I148" s="14">
        <v>70800000</v>
      </c>
      <c r="J148" s="14">
        <v>0</v>
      </c>
      <c r="K148" s="14">
        <v>53166135</v>
      </c>
      <c r="L148" s="14">
        <v>0</v>
      </c>
      <c r="M148" s="14">
        <v>201707</v>
      </c>
      <c r="N148" s="14">
        <v>20170610</v>
      </c>
      <c r="O148" s="14">
        <v>0</v>
      </c>
      <c r="P148" s="14">
        <v>20170710</v>
      </c>
      <c r="Q148" s="14">
        <v>0</v>
      </c>
      <c r="R148" s="14">
        <v>30</v>
      </c>
      <c r="S148" s="14">
        <v>20170720</v>
      </c>
      <c r="T148" s="14">
        <v>20170818</v>
      </c>
      <c r="U148" s="14">
        <v>257861</v>
      </c>
      <c r="V148" s="14">
        <v>43667.79</v>
      </c>
      <c r="W148" s="14">
        <v>25</v>
      </c>
      <c r="X148" s="14">
        <v>702.62</v>
      </c>
      <c r="Y148" s="14">
        <v>5240.13</v>
      </c>
      <c r="Z148" s="14">
        <v>2096.0500000000002</v>
      </c>
      <c r="AA148" s="14">
        <v>1746.71</v>
      </c>
      <c r="AB148" s="14">
        <v>1135.3599999999999</v>
      </c>
      <c r="AC148" s="14">
        <v>3266.6</v>
      </c>
      <c r="AD148" s="14">
        <v>35.130000000000003</v>
      </c>
      <c r="AE148" s="14">
        <v>0</v>
      </c>
      <c r="AF148" s="14">
        <v>174671.24</v>
      </c>
      <c r="AG148" s="14">
        <v>50043.28</v>
      </c>
      <c r="AH148" s="14">
        <v>148508.63</v>
      </c>
      <c r="AI148" s="14">
        <v>32144.62</v>
      </c>
      <c r="AJ148" s="14">
        <v>3194.9</v>
      </c>
      <c r="AK148" s="14">
        <v>33492.129999999997</v>
      </c>
      <c r="AL148" s="14">
        <v>168457.34</v>
      </c>
      <c r="AM148" s="14">
        <v>178675.59</v>
      </c>
      <c r="AN148" s="14">
        <v>0</v>
      </c>
      <c r="AO148" s="14">
        <v>0</v>
      </c>
      <c r="AP148" s="14">
        <v>0</v>
      </c>
      <c r="AQ148" s="14" t="s">
        <v>104</v>
      </c>
      <c r="AR148" s="14">
        <v>0</v>
      </c>
      <c r="AS148" s="14">
        <v>0</v>
      </c>
      <c r="AT148" s="14">
        <v>0</v>
      </c>
      <c r="AU148" s="14">
        <v>0</v>
      </c>
      <c r="AV148" s="14">
        <v>0</v>
      </c>
      <c r="AW148" s="14">
        <v>0</v>
      </c>
      <c r="AX148" s="14">
        <v>0</v>
      </c>
      <c r="AY148" s="14">
        <v>0</v>
      </c>
      <c r="AZ148" s="14">
        <v>0</v>
      </c>
      <c r="BA148" s="14">
        <v>0</v>
      </c>
      <c r="BB148" s="14">
        <v>28890</v>
      </c>
      <c r="BC148" s="14">
        <v>228971</v>
      </c>
      <c r="BD148" s="14">
        <v>0</v>
      </c>
      <c r="BE148" s="14">
        <v>0</v>
      </c>
      <c r="BF148" s="14">
        <v>878</v>
      </c>
      <c r="BG148" s="14">
        <v>878</v>
      </c>
      <c r="BH148" s="14">
        <v>0</v>
      </c>
      <c r="BI148" s="14">
        <v>0</v>
      </c>
      <c r="BJ148" s="14">
        <v>0</v>
      </c>
      <c r="BK148" s="14">
        <v>395</v>
      </c>
      <c r="BL148" s="14">
        <v>2107</v>
      </c>
      <c r="BM148" s="14">
        <v>0</v>
      </c>
      <c r="BN148" s="14">
        <v>0</v>
      </c>
      <c r="BO148" s="14">
        <v>0</v>
      </c>
      <c r="BP148" s="14">
        <v>0</v>
      </c>
      <c r="BQ148" s="14">
        <v>109.75</v>
      </c>
      <c r="BR148" s="14">
        <v>585.42999999999995</v>
      </c>
      <c r="BS148" s="14">
        <v>42844.800000000003</v>
      </c>
      <c r="BT148" s="14">
        <v>80321.55</v>
      </c>
      <c r="BU148" s="14">
        <v>0</v>
      </c>
      <c r="BV148" s="14">
        <v>0</v>
      </c>
      <c r="BW148" s="14">
        <v>0</v>
      </c>
      <c r="BX148" s="14">
        <v>7141.92</v>
      </c>
      <c r="BY148" s="14">
        <v>0</v>
      </c>
      <c r="BZ148" s="14">
        <v>0</v>
      </c>
      <c r="CA148" s="14">
        <v>0</v>
      </c>
      <c r="CB148" s="14">
        <v>0</v>
      </c>
      <c r="CC148" s="14">
        <v>0</v>
      </c>
      <c r="CD148" s="14">
        <v>855</v>
      </c>
      <c r="CE148" s="14">
        <v>730</v>
      </c>
      <c r="CF148" s="14">
        <v>850</v>
      </c>
      <c r="CG148" s="14">
        <v>7318</v>
      </c>
      <c r="CH148" s="14">
        <v>0.15</v>
      </c>
      <c r="CI148" s="14">
        <v>0.6</v>
      </c>
      <c r="CJ148" s="14">
        <v>0.15</v>
      </c>
      <c r="CK148" s="14">
        <v>0</v>
      </c>
      <c r="CL148" s="14">
        <v>1187.76</v>
      </c>
      <c r="CM148" s="14">
        <v>5484.67</v>
      </c>
      <c r="CN148" s="14">
        <v>0</v>
      </c>
      <c r="CO148" s="14">
        <v>1719.04</v>
      </c>
      <c r="CP148" s="14">
        <v>0</v>
      </c>
      <c r="CQ148" s="14">
        <v>0</v>
      </c>
      <c r="CR148" s="14" t="s">
        <v>108</v>
      </c>
      <c r="CS148" s="14">
        <v>0</v>
      </c>
      <c r="CT148" s="14">
        <v>0</v>
      </c>
      <c r="CU148" s="14">
        <v>0</v>
      </c>
      <c r="CV148" s="14">
        <v>0</v>
      </c>
      <c r="CW148" s="14">
        <v>0</v>
      </c>
      <c r="CX148" s="14">
        <v>0</v>
      </c>
    </row>
    <row r="149" spans="1:102" x14ac:dyDescent="0.25">
      <c r="A149" s="14">
        <v>675051</v>
      </c>
      <c r="B149" s="14">
        <v>66</v>
      </c>
      <c r="C149" s="14" t="s">
        <v>117</v>
      </c>
      <c r="D149" s="14" t="s">
        <v>100</v>
      </c>
      <c r="E149" s="14">
        <v>5302790001</v>
      </c>
      <c r="F149" s="14" t="s">
        <v>125</v>
      </c>
      <c r="G149" s="14" t="s">
        <v>102</v>
      </c>
      <c r="H149" s="14" t="s">
        <v>103</v>
      </c>
      <c r="I149" s="14">
        <v>70800000</v>
      </c>
      <c r="J149" s="14">
        <v>0</v>
      </c>
      <c r="K149" s="14">
        <v>1159616</v>
      </c>
      <c r="L149" s="14">
        <v>0</v>
      </c>
      <c r="M149" s="14">
        <v>201707</v>
      </c>
      <c r="N149" s="14">
        <v>20170610</v>
      </c>
      <c r="O149" s="14">
        <v>0</v>
      </c>
      <c r="P149" s="14">
        <v>20170710</v>
      </c>
      <c r="Q149" s="14">
        <v>0</v>
      </c>
      <c r="R149" s="14">
        <v>30</v>
      </c>
      <c r="S149" s="14">
        <v>20170720</v>
      </c>
      <c r="T149" s="14">
        <v>20170818</v>
      </c>
      <c r="U149" s="14">
        <v>228952</v>
      </c>
      <c r="V149" s="14">
        <v>35493.01</v>
      </c>
      <c r="W149" s="14">
        <v>25</v>
      </c>
      <c r="X149" s="14">
        <v>702.62</v>
      </c>
      <c r="Y149" s="14">
        <v>4259.16</v>
      </c>
      <c r="Z149" s="14">
        <v>1703.66</v>
      </c>
      <c r="AA149" s="14">
        <v>1419.72</v>
      </c>
      <c r="AB149" s="14">
        <v>922.81</v>
      </c>
      <c r="AC149" s="14">
        <v>3540.94</v>
      </c>
      <c r="AD149" s="14">
        <v>1688.82</v>
      </c>
      <c r="AE149" s="14">
        <v>0</v>
      </c>
      <c r="AF149" s="14">
        <v>141972.09</v>
      </c>
      <c r="AG149" s="14">
        <v>40674.980000000003</v>
      </c>
      <c r="AH149" s="14">
        <v>128649.7</v>
      </c>
      <c r="AI149" s="14">
        <v>27846.17</v>
      </c>
      <c r="AJ149" s="14">
        <v>2767.67</v>
      </c>
      <c r="AK149" s="14">
        <v>29013.48</v>
      </c>
      <c r="AL149" s="14">
        <v>139599.12</v>
      </c>
      <c r="AM149" s="14">
        <v>147904.47</v>
      </c>
      <c r="AN149" s="14">
        <v>0</v>
      </c>
      <c r="AO149" s="14">
        <v>0</v>
      </c>
      <c r="AP149" s="14">
        <v>0</v>
      </c>
      <c r="AQ149" s="14" t="s">
        <v>104</v>
      </c>
      <c r="AR149" s="14">
        <v>0</v>
      </c>
      <c r="AS149" s="14">
        <v>0</v>
      </c>
      <c r="AT149" s="14">
        <v>0</v>
      </c>
      <c r="AU149" s="14">
        <v>0</v>
      </c>
      <c r="AV149" s="14">
        <v>0</v>
      </c>
      <c r="AW149" s="14">
        <v>0</v>
      </c>
      <c r="AX149" s="14">
        <v>0</v>
      </c>
      <c r="AY149" s="14">
        <v>0</v>
      </c>
      <c r="AZ149" s="14">
        <v>0</v>
      </c>
      <c r="BA149" s="14">
        <v>0</v>
      </c>
      <c r="BB149" s="14">
        <v>23423</v>
      </c>
      <c r="BC149" s="14">
        <v>205529</v>
      </c>
      <c r="BD149" s="14">
        <v>0</v>
      </c>
      <c r="BE149" s="14">
        <v>424</v>
      </c>
      <c r="BF149" s="14">
        <v>455</v>
      </c>
      <c r="BG149" s="14">
        <v>0</v>
      </c>
      <c r="BH149" s="14">
        <v>455</v>
      </c>
      <c r="BI149" s="14">
        <v>455</v>
      </c>
      <c r="BJ149" s="14">
        <v>0</v>
      </c>
      <c r="BK149" s="14">
        <v>0</v>
      </c>
      <c r="BL149" s="14">
        <v>0</v>
      </c>
      <c r="BM149" s="14">
        <v>0</v>
      </c>
      <c r="BN149" s="14">
        <v>0</v>
      </c>
      <c r="BO149" s="14">
        <v>0</v>
      </c>
      <c r="BP149" s="14">
        <v>0</v>
      </c>
      <c r="BQ149" s="14">
        <v>0</v>
      </c>
      <c r="BR149" s="14">
        <v>0</v>
      </c>
      <c r="BS149" s="14">
        <v>11623.96</v>
      </c>
      <c r="BT149" s="14">
        <v>72098.240000000005</v>
      </c>
      <c r="BU149" s="14">
        <v>0</v>
      </c>
      <c r="BV149" s="14">
        <v>0</v>
      </c>
      <c r="BW149" s="14">
        <v>0</v>
      </c>
      <c r="BX149" s="14">
        <v>0</v>
      </c>
      <c r="BY149" s="14">
        <v>18486.37</v>
      </c>
      <c r="BZ149" s="14">
        <v>3701.11</v>
      </c>
      <c r="CA149" s="14">
        <v>0</v>
      </c>
      <c r="CB149" s="14">
        <v>0</v>
      </c>
      <c r="CC149" s="14">
        <v>569.4</v>
      </c>
      <c r="CD149" s="14">
        <v>0</v>
      </c>
      <c r="CE149" s="14">
        <v>455</v>
      </c>
      <c r="CF149" s="14">
        <v>420</v>
      </c>
      <c r="CG149" s="14">
        <v>7951</v>
      </c>
      <c r="CH149" s="14">
        <v>0.06</v>
      </c>
      <c r="CI149" s="14">
        <v>0.24</v>
      </c>
      <c r="CJ149" s="14">
        <v>0.06</v>
      </c>
      <c r="CK149" s="14">
        <v>0</v>
      </c>
      <c r="CL149" s="14">
        <v>965.41</v>
      </c>
      <c r="CM149" s="14">
        <v>4457.92</v>
      </c>
      <c r="CN149" s="14">
        <v>0</v>
      </c>
      <c r="CO149" s="14">
        <v>1526.32</v>
      </c>
      <c r="CP149" s="14">
        <v>0</v>
      </c>
      <c r="CQ149" s="14">
        <v>0</v>
      </c>
      <c r="CR149" s="14" t="s">
        <v>108</v>
      </c>
      <c r="CS149" s="14">
        <v>0</v>
      </c>
      <c r="CT149" s="14">
        <v>0</v>
      </c>
      <c r="CU149" s="14">
        <v>0</v>
      </c>
      <c r="CV149" s="14">
        <v>0</v>
      </c>
      <c r="CW149" s="14">
        <v>0</v>
      </c>
      <c r="CX149" s="14">
        <v>0</v>
      </c>
    </row>
    <row r="150" spans="1:102" x14ac:dyDescent="0.25">
      <c r="A150" s="14">
        <v>856960</v>
      </c>
      <c r="B150" s="14">
        <v>23</v>
      </c>
      <c r="C150" s="14" t="s">
        <v>110</v>
      </c>
      <c r="D150" s="14" t="s">
        <v>100</v>
      </c>
      <c r="E150" s="14">
        <v>5302790001</v>
      </c>
      <c r="F150" s="14" t="s">
        <v>126</v>
      </c>
      <c r="G150" s="14" t="s">
        <v>102</v>
      </c>
      <c r="H150" s="14" t="s">
        <v>103</v>
      </c>
      <c r="I150" s="14">
        <v>70362030</v>
      </c>
      <c r="J150" s="14">
        <v>0</v>
      </c>
      <c r="K150" s="14">
        <v>1010284</v>
      </c>
      <c r="L150" s="14">
        <v>1</v>
      </c>
      <c r="M150" s="14">
        <v>201707</v>
      </c>
      <c r="N150" s="14">
        <v>20170605</v>
      </c>
      <c r="O150" s="14">
        <v>385</v>
      </c>
      <c r="P150" s="14">
        <v>20170705</v>
      </c>
      <c r="Q150" s="14">
        <v>385</v>
      </c>
      <c r="R150" s="14">
        <v>30</v>
      </c>
      <c r="S150" s="14">
        <v>20170804</v>
      </c>
      <c r="T150" s="14">
        <v>20170818</v>
      </c>
      <c r="U150" s="14">
        <v>47.57</v>
      </c>
      <c r="V150" s="14">
        <v>6.48</v>
      </c>
      <c r="W150" s="14">
        <v>12</v>
      </c>
      <c r="X150" s="14">
        <v>2.35</v>
      </c>
      <c r="Y150" s="14">
        <v>1.62</v>
      </c>
      <c r="Z150" s="14">
        <v>0.64</v>
      </c>
      <c r="AA150" s="14">
        <v>0.54</v>
      </c>
      <c r="AB150" s="14">
        <v>0.35</v>
      </c>
      <c r="AC150" s="14">
        <v>0</v>
      </c>
      <c r="AD150" s="14">
        <v>0</v>
      </c>
      <c r="AE150" s="14">
        <v>0</v>
      </c>
      <c r="AF150" s="14">
        <v>54.05</v>
      </c>
      <c r="AG150" s="14">
        <v>8.4499999999999993</v>
      </c>
      <c r="AH150" s="14">
        <v>31.17</v>
      </c>
      <c r="AI150" s="14">
        <v>6.74</v>
      </c>
      <c r="AJ150" s="14">
        <v>0.67</v>
      </c>
      <c r="AK150" s="14">
        <v>7.02</v>
      </c>
      <c r="AL150" s="14">
        <v>53.25</v>
      </c>
      <c r="AM150" s="14">
        <v>56.4</v>
      </c>
      <c r="AN150" s="14">
        <v>0</v>
      </c>
      <c r="AO150" s="14">
        <v>100</v>
      </c>
      <c r="AP150" s="14">
        <v>0</v>
      </c>
      <c r="AQ150" s="14" t="s">
        <v>104</v>
      </c>
      <c r="AR150" s="14">
        <v>0</v>
      </c>
      <c r="AS150" s="14">
        <v>0</v>
      </c>
      <c r="AT150" s="14">
        <v>0</v>
      </c>
      <c r="AU150" s="14">
        <v>0</v>
      </c>
      <c r="AV150" s="14">
        <v>0</v>
      </c>
      <c r="AW150" s="14">
        <v>0</v>
      </c>
      <c r="AX150" s="14">
        <v>0</v>
      </c>
      <c r="AY150" s="14" t="s">
        <v>107</v>
      </c>
      <c r="AZ150" s="14" t="s">
        <v>107</v>
      </c>
      <c r="BA150" s="14" t="s">
        <v>107</v>
      </c>
      <c r="BB150" s="14">
        <v>0</v>
      </c>
      <c r="BC150" s="14">
        <v>0</v>
      </c>
      <c r="BD150" s="14">
        <v>0</v>
      </c>
      <c r="BE150" s="14">
        <v>0</v>
      </c>
      <c r="BF150" s="14">
        <v>0</v>
      </c>
      <c r="BG150" s="14">
        <v>0</v>
      </c>
      <c r="BH150" s="14">
        <v>0</v>
      </c>
      <c r="BI150" s="14">
        <v>0</v>
      </c>
      <c r="BJ150" s="14">
        <v>0</v>
      </c>
      <c r="BK150" s="14">
        <v>0</v>
      </c>
      <c r="BL150" s="14">
        <v>0</v>
      </c>
      <c r="BM150" s="14">
        <v>0</v>
      </c>
      <c r="BN150" s="14">
        <v>0</v>
      </c>
      <c r="BO150" s="14">
        <v>0</v>
      </c>
      <c r="BP150" s="14">
        <v>0</v>
      </c>
      <c r="BQ150" s="14">
        <v>0</v>
      </c>
      <c r="BR150" s="14">
        <v>0</v>
      </c>
      <c r="BS150" s="14">
        <v>0</v>
      </c>
      <c r="BT150" s="14">
        <v>0</v>
      </c>
      <c r="BU150" s="14">
        <v>0</v>
      </c>
      <c r="BV150" s="14">
        <v>0</v>
      </c>
      <c r="BW150" s="14">
        <v>0</v>
      </c>
      <c r="BX150" s="14">
        <v>0</v>
      </c>
      <c r="BY150" s="14">
        <v>0</v>
      </c>
      <c r="BZ150" s="14">
        <v>0</v>
      </c>
      <c r="CA150" s="14">
        <v>0</v>
      </c>
      <c r="CB150" s="14">
        <v>0</v>
      </c>
      <c r="CC150" s="14">
        <v>0</v>
      </c>
      <c r="CD150" s="14">
        <v>0</v>
      </c>
      <c r="CE150" s="14">
        <v>0</v>
      </c>
      <c r="CF150" s="14">
        <v>0</v>
      </c>
      <c r="CG150" s="14">
        <v>14168</v>
      </c>
      <c r="CH150" s="14">
        <v>1</v>
      </c>
      <c r="CI150" s="14">
        <v>0</v>
      </c>
      <c r="CJ150" s="14">
        <v>0</v>
      </c>
      <c r="CK150" s="14">
        <v>0</v>
      </c>
      <c r="CL150" s="14">
        <v>0.36</v>
      </c>
      <c r="CM150" s="14">
        <v>1.69</v>
      </c>
      <c r="CN150" s="14">
        <v>0</v>
      </c>
      <c r="CO150" s="14">
        <v>0.33</v>
      </c>
      <c r="CP150" s="14">
        <v>0</v>
      </c>
      <c r="CQ150" s="14">
        <v>0</v>
      </c>
      <c r="CR150" s="14" t="s">
        <v>108</v>
      </c>
      <c r="CS150" s="14">
        <v>220</v>
      </c>
      <c r="CT150" s="14">
        <v>380</v>
      </c>
      <c r="CU150" s="14">
        <v>201</v>
      </c>
      <c r="CV150" s="14">
        <v>348</v>
      </c>
      <c r="CW150" s="14">
        <v>231</v>
      </c>
      <c r="CX150" s="14">
        <v>399</v>
      </c>
    </row>
    <row r="151" spans="1:102" x14ac:dyDescent="0.25">
      <c r="A151" s="14">
        <v>856967</v>
      </c>
      <c r="B151" s="14">
        <v>23</v>
      </c>
      <c r="C151" s="14" t="s">
        <v>110</v>
      </c>
      <c r="D151" s="14" t="s">
        <v>100</v>
      </c>
      <c r="E151" s="14">
        <v>5302790001</v>
      </c>
      <c r="F151" s="14" t="s">
        <v>127</v>
      </c>
      <c r="G151" s="14" t="s">
        <v>102</v>
      </c>
      <c r="H151" s="14" t="s">
        <v>103</v>
      </c>
      <c r="I151" s="14">
        <v>70362040</v>
      </c>
      <c r="J151" s="14">
        <v>0</v>
      </c>
      <c r="K151" s="14">
        <v>1010286</v>
      </c>
      <c r="L151" s="14">
        <v>1</v>
      </c>
      <c r="M151" s="14">
        <v>201707</v>
      </c>
      <c r="N151" s="14">
        <v>20170605</v>
      </c>
      <c r="O151" s="14">
        <v>65</v>
      </c>
      <c r="P151" s="14">
        <v>20170705</v>
      </c>
      <c r="Q151" s="14">
        <v>66</v>
      </c>
      <c r="R151" s="14">
        <v>30</v>
      </c>
      <c r="S151" s="14">
        <v>20170804</v>
      </c>
      <c r="T151" s="14">
        <v>20170818</v>
      </c>
      <c r="U151" s="14">
        <v>47.57</v>
      </c>
      <c r="V151" s="14">
        <v>6.48</v>
      </c>
      <c r="W151" s="14">
        <v>12</v>
      </c>
      <c r="X151" s="14">
        <v>2.35</v>
      </c>
      <c r="Y151" s="14">
        <v>1.62</v>
      </c>
      <c r="Z151" s="14">
        <v>0.64</v>
      </c>
      <c r="AA151" s="14">
        <v>0.54</v>
      </c>
      <c r="AB151" s="14">
        <v>0.35</v>
      </c>
      <c r="AC151" s="14">
        <v>0</v>
      </c>
      <c r="AD151" s="14">
        <v>0</v>
      </c>
      <c r="AE151" s="14">
        <v>0</v>
      </c>
      <c r="AF151" s="14">
        <v>54.05</v>
      </c>
      <c r="AG151" s="14">
        <v>8.4499999999999993</v>
      </c>
      <c r="AH151" s="14">
        <v>31.17</v>
      </c>
      <c r="AI151" s="14">
        <v>6.74</v>
      </c>
      <c r="AJ151" s="14">
        <v>0.67</v>
      </c>
      <c r="AK151" s="14">
        <v>7.02</v>
      </c>
      <c r="AL151" s="14">
        <v>53.25</v>
      </c>
      <c r="AM151" s="14">
        <v>56.4</v>
      </c>
      <c r="AN151" s="14">
        <v>1</v>
      </c>
      <c r="AO151" s="14">
        <v>100</v>
      </c>
      <c r="AP151" s="14">
        <v>0</v>
      </c>
      <c r="AQ151" s="14" t="s">
        <v>104</v>
      </c>
      <c r="AR151" s="14">
        <v>0</v>
      </c>
      <c r="AS151" s="14">
        <v>0</v>
      </c>
      <c r="AT151" s="14">
        <v>0</v>
      </c>
      <c r="AU151" s="14">
        <v>0</v>
      </c>
      <c r="AV151" s="14">
        <v>0</v>
      </c>
      <c r="AW151" s="14">
        <v>0</v>
      </c>
      <c r="AX151" s="14">
        <v>0</v>
      </c>
      <c r="AY151" s="14" t="s">
        <v>107</v>
      </c>
      <c r="AZ151" s="14" t="s">
        <v>107</v>
      </c>
      <c r="BA151" s="14" t="s">
        <v>107</v>
      </c>
      <c r="BB151" s="14">
        <v>0</v>
      </c>
      <c r="BC151" s="14">
        <v>0</v>
      </c>
      <c r="BD151" s="14">
        <v>0</v>
      </c>
      <c r="BE151" s="14">
        <v>0</v>
      </c>
      <c r="BF151" s="14">
        <v>0</v>
      </c>
      <c r="BG151" s="14">
        <v>0</v>
      </c>
      <c r="BH151" s="14">
        <v>0</v>
      </c>
      <c r="BI151" s="14">
        <v>0</v>
      </c>
      <c r="BJ151" s="14">
        <v>0</v>
      </c>
      <c r="BK151" s="14">
        <v>0</v>
      </c>
      <c r="BL151" s="14">
        <v>0</v>
      </c>
      <c r="BM151" s="14">
        <v>0</v>
      </c>
      <c r="BN151" s="14">
        <v>0</v>
      </c>
      <c r="BO151" s="14">
        <v>0</v>
      </c>
      <c r="BP151" s="14">
        <v>0</v>
      </c>
      <c r="BQ151" s="14">
        <v>0</v>
      </c>
      <c r="BR151" s="14">
        <v>0</v>
      </c>
      <c r="BS151" s="14">
        <v>0</v>
      </c>
      <c r="BT151" s="14">
        <v>0</v>
      </c>
      <c r="BU151" s="14">
        <v>0</v>
      </c>
      <c r="BV151" s="14">
        <v>0</v>
      </c>
      <c r="BW151" s="14">
        <v>0</v>
      </c>
      <c r="BX151" s="14">
        <v>0</v>
      </c>
      <c r="BY151" s="14">
        <v>0</v>
      </c>
      <c r="BZ151" s="14">
        <v>0</v>
      </c>
      <c r="CA151" s="14">
        <v>0</v>
      </c>
      <c r="CB151" s="14">
        <v>0</v>
      </c>
      <c r="CC151" s="14">
        <v>0</v>
      </c>
      <c r="CD151" s="14">
        <v>0</v>
      </c>
      <c r="CE151" s="14">
        <v>0</v>
      </c>
      <c r="CF151" s="14">
        <v>0</v>
      </c>
      <c r="CG151" s="14">
        <v>14199</v>
      </c>
      <c r="CH151" s="14">
        <v>1</v>
      </c>
      <c r="CI151" s="14">
        <v>0</v>
      </c>
      <c r="CJ151" s="14">
        <v>0</v>
      </c>
      <c r="CK151" s="14">
        <v>0</v>
      </c>
      <c r="CL151" s="14">
        <v>0.36</v>
      </c>
      <c r="CM151" s="14">
        <v>1.69</v>
      </c>
      <c r="CN151" s="14">
        <v>0</v>
      </c>
      <c r="CO151" s="14">
        <v>0.33</v>
      </c>
      <c r="CP151" s="14">
        <v>0</v>
      </c>
      <c r="CQ151" s="14">
        <v>0</v>
      </c>
      <c r="CR151" s="14" t="s">
        <v>108</v>
      </c>
      <c r="CS151" s="14">
        <v>220</v>
      </c>
      <c r="CT151" s="14">
        <v>380</v>
      </c>
      <c r="CU151" s="14">
        <v>201</v>
      </c>
      <c r="CV151" s="14">
        <v>348</v>
      </c>
      <c r="CW151" s="14">
        <v>231</v>
      </c>
      <c r="CX151" s="14">
        <v>399</v>
      </c>
    </row>
    <row r="152" spans="1:102" x14ac:dyDescent="0.25">
      <c r="A152" s="14">
        <v>856969</v>
      </c>
      <c r="B152" s="14">
        <v>23</v>
      </c>
      <c r="C152" s="14" t="s">
        <v>110</v>
      </c>
      <c r="D152" s="14" t="s">
        <v>100</v>
      </c>
      <c r="E152" s="14">
        <v>5302790001</v>
      </c>
      <c r="F152" s="14" t="s">
        <v>128</v>
      </c>
      <c r="G152" s="14" t="s">
        <v>102</v>
      </c>
      <c r="H152" s="14" t="s">
        <v>103</v>
      </c>
      <c r="I152" s="14">
        <v>70362070</v>
      </c>
      <c r="J152" s="14">
        <v>0</v>
      </c>
      <c r="K152" s="14">
        <v>1116288</v>
      </c>
      <c r="L152" s="14">
        <v>1</v>
      </c>
      <c r="M152" s="14">
        <v>201707</v>
      </c>
      <c r="N152" s="14">
        <v>20170605</v>
      </c>
      <c r="O152" s="14">
        <v>12268</v>
      </c>
      <c r="P152" s="14">
        <v>20170705</v>
      </c>
      <c r="Q152" s="14">
        <v>12268</v>
      </c>
      <c r="R152" s="14">
        <v>30</v>
      </c>
      <c r="S152" s="14">
        <v>20170804</v>
      </c>
      <c r="T152" s="14">
        <v>20170818</v>
      </c>
      <c r="U152" s="14">
        <v>47.57</v>
      </c>
      <c r="V152" s="14">
        <v>6.48</v>
      </c>
      <c r="W152" s="14">
        <v>12</v>
      </c>
      <c r="X152" s="14">
        <v>2.35</v>
      </c>
      <c r="Y152" s="14">
        <v>1.62</v>
      </c>
      <c r="Z152" s="14">
        <v>0.64</v>
      </c>
      <c r="AA152" s="14">
        <v>0.54</v>
      </c>
      <c r="AB152" s="14">
        <v>0.35</v>
      </c>
      <c r="AC152" s="14">
        <v>0</v>
      </c>
      <c r="AD152" s="14">
        <v>0</v>
      </c>
      <c r="AE152" s="14">
        <v>0</v>
      </c>
      <c r="AF152" s="14">
        <v>54.05</v>
      </c>
      <c r="AG152" s="14">
        <v>8.4499999999999993</v>
      </c>
      <c r="AH152" s="14">
        <v>31.17</v>
      </c>
      <c r="AI152" s="14">
        <v>6.74</v>
      </c>
      <c r="AJ152" s="14">
        <v>0.67</v>
      </c>
      <c r="AK152" s="14">
        <v>7.02</v>
      </c>
      <c r="AL152" s="14">
        <v>53.25</v>
      </c>
      <c r="AM152" s="14">
        <v>56.4</v>
      </c>
      <c r="AN152" s="14">
        <v>0</v>
      </c>
      <c r="AO152" s="14">
        <v>100</v>
      </c>
      <c r="AP152" s="14">
        <v>0</v>
      </c>
      <c r="AQ152" s="14" t="s">
        <v>104</v>
      </c>
      <c r="AR152" s="14">
        <v>0</v>
      </c>
      <c r="AS152" s="14">
        <v>0</v>
      </c>
      <c r="AT152" s="14">
        <v>0</v>
      </c>
      <c r="AU152" s="14">
        <v>0</v>
      </c>
      <c r="AV152" s="14">
        <v>0</v>
      </c>
      <c r="AW152" s="14">
        <v>0</v>
      </c>
      <c r="AX152" s="14">
        <v>0</v>
      </c>
      <c r="AY152" s="14" t="s">
        <v>107</v>
      </c>
      <c r="AZ152" s="14" t="s">
        <v>107</v>
      </c>
      <c r="BA152" s="14" t="s">
        <v>107</v>
      </c>
      <c r="BB152" s="14">
        <v>0</v>
      </c>
      <c r="BC152" s="14">
        <v>0</v>
      </c>
      <c r="BD152" s="14">
        <v>0</v>
      </c>
      <c r="BE152" s="14">
        <v>0</v>
      </c>
      <c r="BF152" s="14">
        <v>0</v>
      </c>
      <c r="BG152" s="14">
        <v>0</v>
      </c>
      <c r="BH152" s="14">
        <v>0</v>
      </c>
      <c r="BI152" s="14">
        <v>0</v>
      </c>
      <c r="BJ152" s="14">
        <v>0</v>
      </c>
      <c r="BK152" s="14">
        <v>0</v>
      </c>
      <c r="BL152" s="14">
        <v>0</v>
      </c>
      <c r="BM152" s="14">
        <v>0</v>
      </c>
      <c r="BN152" s="14">
        <v>0</v>
      </c>
      <c r="BO152" s="14">
        <v>0</v>
      </c>
      <c r="BP152" s="14">
        <v>0</v>
      </c>
      <c r="BQ152" s="14">
        <v>0</v>
      </c>
      <c r="BR152" s="14">
        <v>0</v>
      </c>
      <c r="BS152" s="14">
        <v>0</v>
      </c>
      <c r="BT152" s="14">
        <v>0</v>
      </c>
      <c r="BU152" s="14">
        <v>0</v>
      </c>
      <c r="BV152" s="14">
        <v>0</v>
      </c>
      <c r="BW152" s="14">
        <v>0</v>
      </c>
      <c r="BX152" s="14">
        <v>0</v>
      </c>
      <c r="BY152" s="14">
        <v>0</v>
      </c>
      <c r="BZ152" s="14">
        <v>0</v>
      </c>
      <c r="CA152" s="14">
        <v>0</v>
      </c>
      <c r="CB152" s="14">
        <v>0</v>
      </c>
      <c r="CC152" s="14">
        <v>0</v>
      </c>
      <c r="CD152" s="14">
        <v>0</v>
      </c>
      <c r="CE152" s="14">
        <v>0</v>
      </c>
      <c r="CF152" s="14">
        <v>0</v>
      </c>
      <c r="CG152" s="14">
        <v>14142</v>
      </c>
      <c r="CH152" s="14">
        <v>1</v>
      </c>
      <c r="CI152" s="14">
        <v>0</v>
      </c>
      <c r="CJ152" s="14">
        <v>0</v>
      </c>
      <c r="CK152" s="14">
        <v>0</v>
      </c>
      <c r="CL152" s="14">
        <v>0.36</v>
      </c>
      <c r="CM152" s="14">
        <v>1.69</v>
      </c>
      <c r="CN152" s="14">
        <v>0</v>
      </c>
      <c r="CO152" s="14">
        <v>0.33</v>
      </c>
      <c r="CP152" s="14">
        <v>0</v>
      </c>
      <c r="CQ152" s="14">
        <v>0</v>
      </c>
      <c r="CR152" s="14" t="s">
        <v>108</v>
      </c>
      <c r="CS152" s="14">
        <v>220</v>
      </c>
      <c r="CT152" s="14">
        <v>380</v>
      </c>
      <c r="CU152" s="14">
        <v>201</v>
      </c>
      <c r="CV152" s="14">
        <v>348</v>
      </c>
      <c r="CW152" s="14">
        <v>231</v>
      </c>
      <c r="CX152" s="14">
        <v>399</v>
      </c>
    </row>
    <row r="153" spans="1:102" x14ac:dyDescent="0.25">
      <c r="A153" s="14">
        <v>966027</v>
      </c>
      <c r="B153" s="14">
        <v>66</v>
      </c>
      <c r="C153" s="14" t="s">
        <v>117</v>
      </c>
      <c r="D153" s="14" t="s">
        <v>100</v>
      </c>
      <c r="E153" s="14">
        <v>5302790001</v>
      </c>
      <c r="F153" s="14" t="s">
        <v>129</v>
      </c>
      <c r="G153" s="14" t="s">
        <v>102</v>
      </c>
      <c r="H153" s="14" t="s">
        <v>103</v>
      </c>
      <c r="I153" s="14">
        <v>70000000</v>
      </c>
      <c r="J153" s="14">
        <v>0</v>
      </c>
      <c r="K153" s="14">
        <v>53155342</v>
      </c>
      <c r="L153" s="14">
        <v>0</v>
      </c>
      <c r="M153" s="14">
        <v>201707</v>
      </c>
      <c r="N153" s="14">
        <v>20170610</v>
      </c>
      <c r="O153" s="14">
        <v>0</v>
      </c>
      <c r="P153" s="14">
        <v>20170710</v>
      </c>
      <c r="Q153" s="14">
        <v>0</v>
      </c>
      <c r="R153" s="14">
        <v>30</v>
      </c>
      <c r="S153" s="14">
        <v>20170720</v>
      </c>
      <c r="T153" s="14">
        <v>20170818</v>
      </c>
      <c r="U153" s="14">
        <v>59628</v>
      </c>
      <c r="V153" s="14">
        <v>11213.04</v>
      </c>
      <c r="W153" s="14">
        <v>25</v>
      </c>
      <c r="X153" s="14">
        <v>702.62</v>
      </c>
      <c r="Y153" s="14">
        <v>1345.56</v>
      </c>
      <c r="Z153" s="14">
        <v>538.22</v>
      </c>
      <c r="AA153" s="14">
        <v>448.52</v>
      </c>
      <c r="AB153" s="14">
        <v>291.52999999999997</v>
      </c>
      <c r="AC153" s="14">
        <v>1302.45</v>
      </c>
      <c r="AD153" s="14">
        <v>574.41999999999996</v>
      </c>
      <c r="AE153" s="14">
        <v>0</v>
      </c>
      <c r="AF153" s="14">
        <v>44852.21</v>
      </c>
      <c r="AG153" s="14">
        <v>12850.13</v>
      </c>
      <c r="AH153" s="14">
        <v>31963.34</v>
      </c>
      <c r="AI153" s="14">
        <v>6918.44</v>
      </c>
      <c r="AJ153" s="14">
        <v>687.63</v>
      </c>
      <c r="AK153" s="14">
        <v>7208.46</v>
      </c>
      <c r="AL153" s="14">
        <v>44807.87</v>
      </c>
      <c r="AM153" s="14">
        <v>47431.7</v>
      </c>
      <c r="AN153" s="14">
        <v>0</v>
      </c>
      <c r="AO153" s="14">
        <v>0</v>
      </c>
      <c r="AP153" s="14">
        <v>0</v>
      </c>
      <c r="AQ153" s="14" t="s">
        <v>104</v>
      </c>
      <c r="AR153" s="14">
        <v>0</v>
      </c>
      <c r="AS153" s="14">
        <v>0</v>
      </c>
      <c r="AT153" s="14">
        <v>0</v>
      </c>
      <c r="AU153" s="14">
        <v>0</v>
      </c>
      <c r="AV153" s="14">
        <v>0</v>
      </c>
      <c r="AW153" s="14">
        <v>0</v>
      </c>
      <c r="AX153" s="14">
        <v>0</v>
      </c>
      <c r="AY153" s="14">
        <v>0</v>
      </c>
      <c r="AZ153" s="14">
        <v>0</v>
      </c>
      <c r="BA153" s="14">
        <v>0</v>
      </c>
      <c r="BB153" s="14">
        <v>6166</v>
      </c>
      <c r="BC153" s="14">
        <v>53462</v>
      </c>
      <c r="BD153" s="14">
        <v>0</v>
      </c>
      <c r="BE153" s="14">
        <v>165</v>
      </c>
      <c r="BF153" s="14">
        <v>176</v>
      </c>
      <c r="BG153" s="14">
        <v>0</v>
      </c>
      <c r="BH153" s="14">
        <v>245</v>
      </c>
      <c r="BI153" s="14">
        <v>230</v>
      </c>
      <c r="BJ153" s="14">
        <v>0</v>
      </c>
      <c r="BK153" s="14">
        <v>0</v>
      </c>
      <c r="BL153" s="14">
        <v>0</v>
      </c>
      <c r="BM153" s="14">
        <v>0</v>
      </c>
      <c r="BN153" s="14">
        <v>0</v>
      </c>
      <c r="BO153" s="14">
        <v>0</v>
      </c>
      <c r="BP153" s="14">
        <v>0</v>
      </c>
      <c r="BQ153" s="14">
        <v>0</v>
      </c>
      <c r="BR153" s="14">
        <v>0</v>
      </c>
      <c r="BS153" s="14">
        <v>3059.96</v>
      </c>
      <c r="BT153" s="14">
        <v>18754.12</v>
      </c>
      <c r="BU153" s="14">
        <v>0</v>
      </c>
      <c r="BV153" s="14">
        <v>0</v>
      </c>
      <c r="BW153" s="14">
        <v>0</v>
      </c>
      <c r="BX153" s="14">
        <v>0</v>
      </c>
      <c r="BY153" s="14">
        <v>9954.2000000000007</v>
      </c>
      <c r="BZ153" s="14">
        <v>1870.89</v>
      </c>
      <c r="CA153" s="14">
        <v>0</v>
      </c>
      <c r="CB153" s="14">
        <v>0</v>
      </c>
      <c r="CC153" s="14">
        <v>0</v>
      </c>
      <c r="CD153" s="14">
        <v>0</v>
      </c>
      <c r="CE153" s="14">
        <v>245</v>
      </c>
      <c r="CF153" s="14">
        <v>230</v>
      </c>
      <c r="CG153" s="14">
        <v>7296</v>
      </c>
      <c r="CH153" s="14">
        <v>0.09</v>
      </c>
      <c r="CI153" s="14">
        <v>0.36</v>
      </c>
      <c r="CJ153" s="14">
        <v>0.09</v>
      </c>
      <c r="CK153" s="14">
        <v>0</v>
      </c>
      <c r="CL153" s="14">
        <v>304.99</v>
      </c>
      <c r="CM153" s="14">
        <v>1408.35</v>
      </c>
      <c r="CN153" s="14">
        <v>0</v>
      </c>
      <c r="CO153" s="14">
        <v>397.5</v>
      </c>
      <c r="CP153" s="14">
        <v>0</v>
      </c>
      <c r="CQ153" s="14">
        <v>0</v>
      </c>
      <c r="CR153" s="14" t="s">
        <v>108</v>
      </c>
      <c r="CS153" s="14">
        <v>0</v>
      </c>
      <c r="CT153" s="14">
        <v>0</v>
      </c>
      <c r="CU153" s="14">
        <v>0</v>
      </c>
      <c r="CV153" s="14">
        <v>0</v>
      </c>
      <c r="CW153" s="14">
        <v>0</v>
      </c>
      <c r="CX153" s="14">
        <v>0</v>
      </c>
    </row>
    <row r="154" spans="1:102" x14ac:dyDescent="0.25">
      <c r="A154" s="14">
        <v>1089425</v>
      </c>
      <c r="B154" s="14">
        <v>65</v>
      </c>
      <c r="C154" s="14" t="s">
        <v>99</v>
      </c>
      <c r="D154" s="14" t="s">
        <v>100</v>
      </c>
      <c r="E154" s="14">
        <v>5302790001</v>
      </c>
      <c r="F154" s="14" t="s">
        <v>130</v>
      </c>
      <c r="G154" s="14" t="s">
        <v>102</v>
      </c>
      <c r="H154" s="14" t="s">
        <v>103</v>
      </c>
      <c r="I154" s="14">
        <v>73007990</v>
      </c>
      <c r="J154" s="14">
        <v>0</v>
      </c>
      <c r="K154" s="14">
        <v>1159901</v>
      </c>
      <c r="L154" s="14">
        <v>0</v>
      </c>
      <c r="M154" s="14">
        <v>201707</v>
      </c>
      <c r="N154" s="14">
        <v>20170614</v>
      </c>
      <c r="O154" s="14">
        <v>0</v>
      </c>
      <c r="P154" s="14">
        <v>20170714</v>
      </c>
      <c r="Q154" s="14">
        <v>0</v>
      </c>
      <c r="R154" s="14">
        <v>30</v>
      </c>
      <c r="S154" s="14">
        <v>20170726</v>
      </c>
      <c r="T154" s="14">
        <v>20170818</v>
      </c>
      <c r="U154" s="14">
        <v>185208</v>
      </c>
      <c r="V154" s="14">
        <v>24530.19</v>
      </c>
      <c r="W154" s="14">
        <v>25</v>
      </c>
      <c r="X154" s="14">
        <v>702.62</v>
      </c>
      <c r="Y154" s="14">
        <v>2943.62</v>
      </c>
      <c r="Z154" s="14">
        <v>1177.44</v>
      </c>
      <c r="AA154" s="14">
        <v>981.2</v>
      </c>
      <c r="AB154" s="14">
        <v>637.78</v>
      </c>
      <c r="AC154" s="14">
        <v>1905.41</v>
      </c>
      <c r="AD154" s="14">
        <v>1040.1099999999999</v>
      </c>
      <c r="AE154" s="14">
        <v>0</v>
      </c>
      <c r="AF154" s="14">
        <v>98120.82</v>
      </c>
      <c r="AG154" s="14">
        <v>28111.59</v>
      </c>
      <c r="AH154" s="14">
        <v>107344</v>
      </c>
      <c r="AI154" s="14">
        <v>23234.55</v>
      </c>
      <c r="AJ154" s="14">
        <v>2309.31</v>
      </c>
      <c r="AK154" s="14">
        <v>24208.55</v>
      </c>
      <c r="AL154" s="14">
        <v>96028.92</v>
      </c>
      <c r="AM154" s="14">
        <v>101768.96000000001</v>
      </c>
      <c r="AN154" s="14">
        <v>0</v>
      </c>
      <c r="AO154" s="14">
        <v>0</v>
      </c>
      <c r="AP154" s="14">
        <v>0</v>
      </c>
      <c r="AQ154" s="14" t="s">
        <v>104</v>
      </c>
      <c r="AR154" s="14">
        <v>0</v>
      </c>
      <c r="AS154" s="14">
        <v>0</v>
      </c>
      <c r="AT154" s="14">
        <v>0</v>
      </c>
      <c r="AU154" s="14">
        <v>0</v>
      </c>
      <c r="AV154" s="14">
        <v>0</v>
      </c>
      <c r="AW154" s="14">
        <v>0</v>
      </c>
      <c r="AX154" s="14">
        <v>0</v>
      </c>
      <c r="AY154" s="14">
        <v>0</v>
      </c>
      <c r="AZ154" s="14">
        <v>0</v>
      </c>
      <c r="BA154" s="14">
        <v>0</v>
      </c>
      <c r="BB154" s="14">
        <v>16391</v>
      </c>
      <c r="BC154" s="14">
        <v>168817</v>
      </c>
      <c r="BD154" s="14">
        <v>0</v>
      </c>
      <c r="BE154" s="14">
        <v>0</v>
      </c>
      <c r="BF154" s="14">
        <v>0</v>
      </c>
      <c r="BG154" s="14">
        <v>0</v>
      </c>
      <c r="BH154" s="14">
        <v>350</v>
      </c>
      <c r="BI154" s="14">
        <v>350</v>
      </c>
      <c r="BJ154" s="14">
        <v>0</v>
      </c>
      <c r="BK154" s="14">
        <v>0</v>
      </c>
      <c r="BL154" s="14">
        <v>0</v>
      </c>
      <c r="BM154" s="14">
        <v>0</v>
      </c>
      <c r="BN154" s="14">
        <v>0</v>
      </c>
      <c r="BO154" s="14">
        <v>0</v>
      </c>
      <c r="BP154" s="14">
        <v>0</v>
      </c>
      <c r="BQ154" s="14">
        <v>0</v>
      </c>
      <c r="BR154" s="14">
        <v>0</v>
      </c>
      <c r="BS154" s="14">
        <v>7907.77</v>
      </c>
      <c r="BT154" s="14">
        <v>56887.38</v>
      </c>
      <c r="BU154" s="14">
        <v>0</v>
      </c>
      <c r="BV154" s="14">
        <v>0</v>
      </c>
      <c r="BW154" s="14">
        <v>0</v>
      </c>
      <c r="BX154" s="14">
        <v>0</v>
      </c>
      <c r="BY154" s="14">
        <v>6715.54</v>
      </c>
      <c r="BZ154" s="14">
        <v>2079.94</v>
      </c>
      <c r="CA154" s="14">
        <v>0</v>
      </c>
      <c r="CB154" s="14">
        <v>0</v>
      </c>
      <c r="CC154" s="14">
        <v>0</v>
      </c>
      <c r="CD154" s="14">
        <v>0</v>
      </c>
      <c r="CE154" s="14">
        <v>350</v>
      </c>
      <c r="CF154" s="14">
        <v>350</v>
      </c>
      <c r="CG154" s="14">
        <v>10491</v>
      </c>
      <c r="CH154" s="14">
        <v>9.6000000000000002E-2</v>
      </c>
      <c r="CI154" s="14">
        <v>0.38400000000000001</v>
      </c>
      <c r="CJ154" s="14">
        <v>9.6000000000000002E-2</v>
      </c>
      <c r="CK154" s="14">
        <v>0</v>
      </c>
      <c r="CL154" s="14">
        <v>667.22</v>
      </c>
      <c r="CM154" s="14">
        <v>3080.99</v>
      </c>
      <c r="CN154" s="14">
        <v>0</v>
      </c>
      <c r="CO154" s="14">
        <v>1728.59</v>
      </c>
      <c r="CP154" s="14">
        <v>0</v>
      </c>
      <c r="CQ154" s="14">
        <v>0</v>
      </c>
      <c r="CR154" s="14" t="s">
        <v>108</v>
      </c>
      <c r="CS154" s="14">
        <v>0</v>
      </c>
      <c r="CT154" s="14">
        <v>0</v>
      </c>
      <c r="CU154" s="14">
        <v>0</v>
      </c>
      <c r="CV154" s="14">
        <v>0</v>
      </c>
      <c r="CW154" s="14">
        <v>0</v>
      </c>
      <c r="CX154" s="14">
        <v>0</v>
      </c>
    </row>
    <row r="155" spans="1:102" x14ac:dyDescent="0.25">
      <c r="A155" s="14">
        <v>1100496</v>
      </c>
      <c r="B155" s="14">
        <v>21</v>
      </c>
      <c r="C155" s="14" t="s">
        <v>105</v>
      </c>
      <c r="D155" s="14" t="s">
        <v>100</v>
      </c>
      <c r="E155" s="14">
        <v>5302790001</v>
      </c>
      <c r="F155" s="14" t="s">
        <v>131</v>
      </c>
      <c r="G155" s="14" t="s">
        <v>102</v>
      </c>
      <c r="H155" s="14" t="s">
        <v>103</v>
      </c>
      <c r="I155" s="14">
        <v>70300000</v>
      </c>
      <c r="J155" s="14">
        <v>0</v>
      </c>
      <c r="K155" s="14">
        <v>98380</v>
      </c>
      <c r="L155" s="14">
        <v>1</v>
      </c>
      <c r="M155" s="14">
        <v>201707</v>
      </c>
      <c r="N155" s="14">
        <v>20170609</v>
      </c>
      <c r="O155" s="14">
        <v>1767</v>
      </c>
      <c r="P155" s="14">
        <v>20170711</v>
      </c>
      <c r="Q155" s="14">
        <v>1767</v>
      </c>
      <c r="R155" s="14">
        <v>32</v>
      </c>
      <c r="S155" s="14">
        <v>20170804</v>
      </c>
      <c r="T155" s="14">
        <v>20170818</v>
      </c>
      <c r="U155" s="14">
        <v>14.38</v>
      </c>
      <c r="V155" s="14">
        <v>1.96</v>
      </c>
      <c r="W155" s="14">
        <v>12</v>
      </c>
      <c r="X155" s="14">
        <v>2.35</v>
      </c>
      <c r="Y155" s="14">
        <v>0.49</v>
      </c>
      <c r="Z155" s="14">
        <v>0.19</v>
      </c>
      <c r="AA155" s="14">
        <v>0.16</v>
      </c>
      <c r="AB155" s="14">
        <v>0.1</v>
      </c>
      <c r="AC155" s="14">
        <v>0</v>
      </c>
      <c r="AD155" s="14">
        <v>0</v>
      </c>
      <c r="AE155" s="14">
        <v>0</v>
      </c>
      <c r="AF155" s="14">
        <v>16.34</v>
      </c>
      <c r="AG155" s="14">
        <v>2.5499999999999998</v>
      </c>
      <c r="AH155" s="14">
        <v>9.44</v>
      </c>
      <c r="AI155" s="14">
        <v>2.0299999999999998</v>
      </c>
      <c r="AJ155" s="14">
        <v>0.2</v>
      </c>
      <c r="AK155" s="14">
        <v>2.12</v>
      </c>
      <c r="AL155" s="14">
        <v>17.75</v>
      </c>
      <c r="AM155" s="14">
        <v>18.690000000000001</v>
      </c>
      <c r="AN155" s="14">
        <v>0</v>
      </c>
      <c r="AO155" s="14">
        <v>30</v>
      </c>
      <c r="AP155" s="14">
        <v>3</v>
      </c>
      <c r="AQ155" s="14" t="s">
        <v>104</v>
      </c>
      <c r="AR155" s="14">
        <v>0</v>
      </c>
      <c r="AS155" s="14">
        <v>0</v>
      </c>
      <c r="AT155" s="14">
        <v>0</v>
      </c>
      <c r="AU155" s="14">
        <v>0</v>
      </c>
      <c r="AV155" s="14">
        <v>0</v>
      </c>
      <c r="AW155" s="14">
        <v>0</v>
      </c>
      <c r="AX155" s="14">
        <v>0</v>
      </c>
      <c r="AY155" s="14" t="s">
        <v>107</v>
      </c>
      <c r="AZ155" s="14" t="s">
        <v>107</v>
      </c>
      <c r="BA155" s="14" t="s">
        <v>107</v>
      </c>
      <c r="BB155" s="14">
        <v>0</v>
      </c>
      <c r="BC155" s="14">
        <v>0</v>
      </c>
      <c r="BD155" s="14">
        <v>0</v>
      </c>
      <c r="BE155" s="14">
        <v>0</v>
      </c>
      <c r="BF155" s="14">
        <v>0</v>
      </c>
      <c r="BG155" s="14">
        <v>0</v>
      </c>
      <c r="BH155" s="14">
        <v>0</v>
      </c>
      <c r="BI155" s="14">
        <v>0</v>
      </c>
      <c r="BJ155" s="14">
        <v>0</v>
      </c>
      <c r="BK155" s="14">
        <v>0</v>
      </c>
      <c r="BL155" s="14">
        <v>0</v>
      </c>
      <c r="BM155" s="14">
        <v>0</v>
      </c>
      <c r="BN155" s="14">
        <v>0</v>
      </c>
      <c r="BO155" s="14">
        <v>0</v>
      </c>
      <c r="BP155" s="14">
        <v>0</v>
      </c>
      <c r="BQ155" s="14">
        <v>0</v>
      </c>
      <c r="BR155" s="14">
        <v>0</v>
      </c>
      <c r="BS155" s="14">
        <v>0</v>
      </c>
      <c r="BT155" s="14">
        <v>0</v>
      </c>
      <c r="BU155" s="14">
        <v>0</v>
      </c>
      <c r="BV155" s="14">
        <v>0</v>
      </c>
      <c r="BW155" s="14">
        <v>0</v>
      </c>
      <c r="BX155" s="14">
        <v>0</v>
      </c>
      <c r="BY155" s="14">
        <v>0</v>
      </c>
      <c r="BZ155" s="14">
        <v>0</v>
      </c>
      <c r="CA155" s="14">
        <v>0</v>
      </c>
      <c r="CB155" s="14">
        <v>0</v>
      </c>
      <c r="CC155" s="14">
        <v>0</v>
      </c>
      <c r="CD155" s="14">
        <v>0</v>
      </c>
      <c r="CE155" s="14">
        <v>0</v>
      </c>
      <c r="CF155" s="14">
        <v>0</v>
      </c>
      <c r="CG155" s="14">
        <v>37951</v>
      </c>
      <c r="CH155" s="14">
        <v>1</v>
      </c>
      <c r="CI155" s="14">
        <v>0</v>
      </c>
      <c r="CJ155" s="14">
        <v>0</v>
      </c>
      <c r="CK155" s="14">
        <v>0</v>
      </c>
      <c r="CL155" s="14">
        <v>0.11</v>
      </c>
      <c r="CM155" s="14">
        <v>0.51</v>
      </c>
      <c r="CN155" s="14">
        <v>0</v>
      </c>
      <c r="CO155" s="14">
        <v>0.2</v>
      </c>
      <c r="CP155" s="14">
        <v>0</v>
      </c>
      <c r="CQ155" s="14">
        <v>0</v>
      </c>
      <c r="CR155" s="14" t="s">
        <v>108</v>
      </c>
      <c r="CS155" s="14">
        <v>220</v>
      </c>
      <c r="CT155" s="14" t="s">
        <v>109</v>
      </c>
      <c r="CU155" s="14">
        <v>201</v>
      </c>
      <c r="CV155" s="14" t="s">
        <v>109</v>
      </c>
      <c r="CW155" s="14">
        <v>231</v>
      </c>
      <c r="CX155" s="14" t="s">
        <v>109</v>
      </c>
    </row>
    <row r="156" spans="1:102" x14ac:dyDescent="0.25">
      <c r="A156" s="14">
        <v>466453</v>
      </c>
      <c r="B156" s="14">
        <v>75</v>
      </c>
      <c r="C156" s="14" t="s">
        <v>99</v>
      </c>
      <c r="D156" s="14" t="s">
        <v>100</v>
      </c>
      <c r="E156" s="14">
        <v>5302790001</v>
      </c>
      <c r="F156" s="14" t="s">
        <v>101</v>
      </c>
      <c r="G156" s="14" t="s">
        <v>102</v>
      </c>
      <c r="H156" s="14" t="s">
        <v>103</v>
      </c>
      <c r="I156" s="14">
        <v>70610000</v>
      </c>
      <c r="J156" s="14">
        <v>0</v>
      </c>
      <c r="K156" s="14">
        <v>1211223</v>
      </c>
      <c r="L156" s="14">
        <v>0</v>
      </c>
      <c r="M156" s="14">
        <v>201708</v>
      </c>
      <c r="N156" s="14">
        <v>20170710</v>
      </c>
      <c r="O156" s="14">
        <v>0</v>
      </c>
      <c r="P156" s="14">
        <v>20170810</v>
      </c>
      <c r="Q156" s="14">
        <v>0</v>
      </c>
      <c r="R156" s="14">
        <v>31</v>
      </c>
      <c r="S156" s="14">
        <v>20170818</v>
      </c>
      <c r="T156" s="14">
        <v>20170918</v>
      </c>
      <c r="U156" s="14">
        <v>10816</v>
      </c>
      <c r="V156" s="14">
        <v>1682.2</v>
      </c>
      <c r="W156" s="14">
        <v>25</v>
      </c>
      <c r="X156" s="14">
        <v>702.62</v>
      </c>
      <c r="Y156" s="14">
        <v>201.86</v>
      </c>
      <c r="Z156" s="14">
        <v>80.739999999999995</v>
      </c>
      <c r="AA156" s="14">
        <v>67.28</v>
      </c>
      <c r="AB156" s="14">
        <v>43.73</v>
      </c>
      <c r="AC156" s="14">
        <v>0</v>
      </c>
      <c r="AD156" s="14">
        <v>0</v>
      </c>
      <c r="AE156" s="14">
        <v>0</v>
      </c>
      <c r="AF156" s="14">
        <v>6728.83</v>
      </c>
      <c r="AG156" s="14">
        <v>1927.79</v>
      </c>
      <c r="AH156" s="14">
        <v>6377.07</v>
      </c>
      <c r="AI156" s="14">
        <v>1380.31</v>
      </c>
      <c r="AJ156" s="14">
        <v>137.19</v>
      </c>
      <c r="AK156" s="14">
        <v>1438.17</v>
      </c>
      <c r="AL156" s="14">
        <v>7037.84</v>
      </c>
      <c r="AM156" s="14">
        <v>7431.45</v>
      </c>
      <c r="AN156" s="14">
        <v>0</v>
      </c>
      <c r="AO156" s="14">
        <v>0</v>
      </c>
      <c r="AP156" s="14">
        <v>0</v>
      </c>
      <c r="AQ156" s="14" t="s">
        <v>104</v>
      </c>
      <c r="AR156" s="14">
        <v>0</v>
      </c>
      <c r="AS156" s="14">
        <v>0</v>
      </c>
      <c r="AT156" s="14">
        <v>0</v>
      </c>
      <c r="AU156" s="14">
        <v>0</v>
      </c>
      <c r="AV156" s="14">
        <v>0</v>
      </c>
      <c r="AW156" s="14">
        <v>0</v>
      </c>
      <c r="AX156" s="14">
        <v>0</v>
      </c>
      <c r="AY156" s="14">
        <v>0</v>
      </c>
      <c r="AZ156" s="14">
        <v>0</v>
      </c>
      <c r="BA156" s="14">
        <v>0</v>
      </c>
      <c r="BB156" s="14">
        <v>1337</v>
      </c>
      <c r="BC156" s="14">
        <v>9479</v>
      </c>
      <c r="BD156" s="14">
        <v>0</v>
      </c>
      <c r="BE156" s="14">
        <v>0</v>
      </c>
      <c r="BF156" s="14">
        <v>36</v>
      </c>
      <c r="BG156" s="14">
        <v>55</v>
      </c>
      <c r="BH156" s="14">
        <v>0</v>
      </c>
      <c r="BI156" s="14">
        <v>0</v>
      </c>
      <c r="BJ156" s="14">
        <v>0</v>
      </c>
      <c r="BK156" s="14">
        <v>0</v>
      </c>
      <c r="BL156" s="14">
        <v>0</v>
      </c>
      <c r="BM156" s="14">
        <v>0</v>
      </c>
      <c r="BN156" s="14">
        <v>0</v>
      </c>
      <c r="BO156" s="14">
        <v>0</v>
      </c>
      <c r="BP156" s="14">
        <v>0</v>
      </c>
      <c r="BQ156" s="14">
        <v>0</v>
      </c>
      <c r="BR156" s="14">
        <v>0</v>
      </c>
      <c r="BS156" s="14">
        <v>1313.41</v>
      </c>
      <c r="BT156" s="14">
        <v>3399.82</v>
      </c>
      <c r="BU156" s="14">
        <v>0</v>
      </c>
      <c r="BV156" s="14">
        <v>0</v>
      </c>
      <c r="BW156" s="14">
        <v>0</v>
      </c>
      <c r="BX156" s="14">
        <v>333.4</v>
      </c>
      <c r="BY156" s="14">
        <v>0</v>
      </c>
      <c r="BZ156" s="14">
        <v>0</v>
      </c>
      <c r="CA156" s="14">
        <v>0</v>
      </c>
      <c r="CB156" s="14">
        <v>0</v>
      </c>
      <c r="CC156" s="14">
        <v>0</v>
      </c>
      <c r="CD156" s="14">
        <v>55</v>
      </c>
      <c r="CE156" s="14">
        <v>0</v>
      </c>
      <c r="CF156" s="14">
        <v>0</v>
      </c>
      <c r="CG156" s="14">
        <v>8154</v>
      </c>
      <c r="CH156" s="14">
        <v>7.1999999999999995E-2</v>
      </c>
      <c r="CI156" s="14">
        <v>0.28799999999999998</v>
      </c>
      <c r="CJ156" s="14">
        <v>7.1999999999999995E-2</v>
      </c>
      <c r="CK156" s="14">
        <v>0</v>
      </c>
      <c r="CL156" s="14">
        <v>62.57</v>
      </c>
      <c r="CM156" s="14">
        <v>288.66000000000003</v>
      </c>
      <c r="CN156" s="14">
        <v>0</v>
      </c>
      <c r="CO156" s="14">
        <v>146.53</v>
      </c>
      <c r="CP156" s="14">
        <v>0</v>
      </c>
      <c r="CQ156" s="14">
        <v>0</v>
      </c>
      <c r="CR156" s="14">
        <v>333.4</v>
      </c>
      <c r="CS156" s="14">
        <v>0</v>
      </c>
      <c r="CT156" s="14">
        <v>0</v>
      </c>
      <c r="CU156" s="14">
        <v>0</v>
      </c>
      <c r="CV156" s="14">
        <v>0</v>
      </c>
      <c r="CW156" s="14">
        <v>0</v>
      </c>
      <c r="CX156" s="14">
        <v>0</v>
      </c>
    </row>
    <row r="157" spans="1:102" x14ac:dyDescent="0.25">
      <c r="A157" s="14">
        <v>471550</v>
      </c>
      <c r="B157" s="14">
        <v>21</v>
      </c>
      <c r="C157" s="14" t="s">
        <v>105</v>
      </c>
      <c r="D157" s="14" t="s">
        <v>100</v>
      </c>
      <c r="E157" s="14">
        <v>5302790001</v>
      </c>
      <c r="F157" s="14" t="s">
        <v>106</v>
      </c>
      <c r="G157" s="14" t="s">
        <v>102</v>
      </c>
      <c r="H157" s="14" t="s">
        <v>103</v>
      </c>
      <c r="I157" s="14">
        <v>70362070</v>
      </c>
      <c r="J157" s="14">
        <v>0</v>
      </c>
      <c r="K157" s="14">
        <v>76645</v>
      </c>
      <c r="L157" s="14">
        <v>1</v>
      </c>
      <c r="M157" s="14">
        <v>201708</v>
      </c>
      <c r="N157" s="14">
        <v>20170705</v>
      </c>
      <c r="O157" s="14">
        <v>2302</v>
      </c>
      <c r="P157" s="14">
        <v>20170804</v>
      </c>
      <c r="Q157" s="14">
        <v>2733</v>
      </c>
      <c r="R157" s="14">
        <v>30</v>
      </c>
      <c r="S157" s="14">
        <v>20170901</v>
      </c>
      <c r="T157" s="14">
        <v>20170918</v>
      </c>
      <c r="U157" s="14">
        <v>217.73</v>
      </c>
      <c r="V157" s="14">
        <v>47.79</v>
      </c>
      <c r="W157" s="14">
        <v>18</v>
      </c>
      <c r="X157" s="14">
        <v>48.22</v>
      </c>
      <c r="Y157" s="14">
        <v>7.96</v>
      </c>
      <c r="Z157" s="14">
        <v>3.18</v>
      </c>
      <c r="AA157" s="14">
        <v>2.65</v>
      </c>
      <c r="AB157" s="14">
        <v>1.72</v>
      </c>
      <c r="AC157" s="14">
        <v>0</v>
      </c>
      <c r="AD157" s="14">
        <v>0</v>
      </c>
      <c r="AE157" s="14">
        <v>0</v>
      </c>
      <c r="AF157" s="14">
        <v>265.52</v>
      </c>
      <c r="AG157" s="14">
        <v>57.47</v>
      </c>
      <c r="AH157" s="14">
        <v>142.16999999999999</v>
      </c>
      <c r="AI157" s="14">
        <v>30.77</v>
      </c>
      <c r="AJ157" s="14">
        <v>3.05</v>
      </c>
      <c r="AK157" s="14">
        <v>32.06</v>
      </c>
      <c r="AL157" s="14">
        <v>298.23</v>
      </c>
      <c r="AM157" s="14">
        <v>313.74</v>
      </c>
      <c r="AN157" s="14">
        <v>431</v>
      </c>
      <c r="AO157" s="14">
        <v>431</v>
      </c>
      <c r="AP157" s="14">
        <v>568</v>
      </c>
      <c r="AQ157" s="14" t="s">
        <v>104</v>
      </c>
      <c r="AR157" s="14">
        <v>0</v>
      </c>
      <c r="AS157" s="14">
        <v>0</v>
      </c>
      <c r="AT157" s="14">
        <v>0</v>
      </c>
      <c r="AU157" s="14">
        <v>0</v>
      </c>
      <c r="AV157" s="14">
        <v>0</v>
      </c>
      <c r="AW157" s="14">
        <v>0</v>
      </c>
      <c r="AX157" s="14">
        <v>0</v>
      </c>
      <c r="AY157" s="14" t="s">
        <v>107</v>
      </c>
      <c r="AZ157" s="14" t="s">
        <v>107</v>
      </c>
      <c r="BA157" s="14" t="s">
        <v>107</v>
      </c>
      <c r="BB157" s="14">
        <v>0</v>
      </c>
      <c r="BC157" s="14">
        <v>0</v>
      </c>
      <c r="BD157" s="14">
        <v>0</v>
      </c>
      <c r="BE157" s="14">
        <v>0</v>
      </c>
      <c r="BF157" s="14">
        <v>0</v>
      </c>
      <c r="BG157" s="14">
        <v>0</v>
      </c>
      <c r="BH157" s="14">
        <v>0</v>
      </c>
      <c r="BI157" s="14">
        <v>0</v>
      </c>
      <c r="BJ157" s="14">
        <v>0</v>
      </c>
      <c r="BK157" s="14">
        <v>0</v>
      </c>
      <c r="BL157" s="14">
        <v>0</v>
      </c>
      <c r="BM157" s="14">
        <v>0</v>
      </c>
      <c r="BN157" s="14">
        <v>0</v>
      </c>
      <c r="BO157" s="14">
        <v>0</v>
      </c>
      <c r="BP157" s="14">
        <v>0</v>
      </c>
      <c r="BQ157" s="14">
        <v>0</v>
      </c>
      <c r="BR157" s="14">
        <v>0</v>
      </c>
      <c r="BS157" s="14">
        <v>0</v>
      </c>
      <c r="BT157" s="14">
        <v>0</v>
      </c>
      <c r="BU157" s="14">
        <v>0</v>
      </c>
      <c r="BV157" s="14">
        <v>0</v>
      </c>
      <c r="BW157" s="14">
        <v>0</v>
      </c>
      <c r="BX157" s="14">
        <v>0</v>
      </c>
      <c r="BY157" s="14">
        <v>0</v>
      </c>
      <c r="BZ157" s="14">
        <v>0</v>
      </c>
      <c r="CA157" s="14">
        <v>0</v>
      </c>
      <c r="CB157" s="14">
        <v>0</v>
      </c>
      <c r="CC157" s="14">
        <v>0</v>
      </c>
      <c r="CD157" s="14">
        <v>0</v>
      </c>
      <c r="CE157" s="14">
        <v>0</v>
      </c>
      <c r="CF157" s="14">
        <v>0</v>
      </c>
      <c r="CG157" s="14">
        <v>13199</v>
      </c>
      <c r="CH157" s="14">
        <v>1</v>
      </c>
      <c r="CI157" s="14">
        <v>0</v>
      </c>
      <c r="CJ157" s="14">
        <v>0</v>
      </c>
      <c r="CK157" s="14">
        <v>0</v>
      </c>
      <c r="CL157" s="14">
        <v>2.46</v>
      </c>
      <c r="CM157" s="14">
        <v>11.39</v>
      </c>
      <c r="CN157" s="14">
        <v>0</v>
      </c>
      <c r="CO157" s="14">
        <v>7.47</v>
      </c>
      <c r="CP157" s="14">
        <v>0</v>
      </c>
      <c r="CQ157" s="14">
        <v>0</v>
      </c>
      <c r="CR157" s="14" t="s">
        <v>108</v>
      </c>
      <c r="CS157" s="14">
        <v>220</v>
      </c>
      <c r="CT157" s="14" t="s">
        <v>109</v>
      </c>
      <c r="CU157" s="14">
        <v>201</v>
      </c>
      <c r="CV157" s="14" t="s">
        <v>109</v>
      </c>
      <c r="CW157" s="14">
        <v>231</v>
      </c>
      <c r="CX157" s="14" t="s">
        <v>109</v>
      </c>
    </row>
    <row r="158" spans="1:102" x14ac:dyDescent="0.25">
      <c r="A158" s="14">
        <v>471551</v>
      </c>
      <c r="B158" s="14">
        <v>23</v>
      </c>
      <c r="C158" s="14" t="s">
        <v>110</v>
      </c>
      <c r="D158" s="14" t="s">
        <v>100</v>
      </c>
      <c r="E158" s="14">
        <v>5302790001</v>
      </c>
      <c r="F158" s="14" t="s">
        <v>111</v>
      </c>
      <c r="G158" s="14" t="s">
        <v>102</v>
      </c>
      <c r="H158" s="14" t="s">
        <v>103</v>
      </c>
      <c r="I158" s="14">
        <v>70362070</v>
      </c>
      <c r="J158" s="14">
        <v>0</v>
      </c>
      <c r="K158" s="14">
        <v>1229984</v>
      </c>
      <c r="L158" s="14">
        <v>40</v>
      </c>
      <c r="M158" s="14">
        <v>201708</v>
      </c>
      <c r="N158" s="14">
        <v>20170705</v>
      </c>
      <c r="O158" s="14">
        <v>17273</v>
      </c>
      <c r="P158" s="14">
        <v>20170804</v>
      </c>
      <c r="Q158" s="14">
        <v>17443</v>
      </c>
      <c r="R158" s="14">
        <v>30</v>
      </c>
      <c r="S158" s="14">
        <v>20170901</v>
      </c>
      <c r="T158" s="14">
        <v>20170918</v>
      </c>
      <c r="U158" s="14">
        <v>3457.17</v>
      </c>
      <c r="V158" s="14">
        <v>1152.3900000000001</v>
      </c>
      <c r="W158" s="14">
        <v>25</v>
      </c>
      <c r="X158" s="14">
        <v>693.17</v>
      </c>
      <c r="Y158" s="14">
        <v>138.28</v>
      </c>
      <c r="Z158" s="14">
        <v>55.31</v>
      </c>
      <c r="AA158" s="14">
        <v>46.09</v>
      </c>
      <c r="AB158" s="14">
        <v>29.96</v>
      </c>
      <c r="AC158" s="14">
        <v>0</v>
      </c>
      <c r="AD158" s="14">
        <v>0</v>
      </c>
      <c r="AE158" s="14">
        <v>0</v>
      </c>
      <c r="AF158" s="14">
        <v>4609.5600000000004</v>
      </c>
      <c r="AG158" s="14">
        <v>1320.63</v>
      </c>
      <c r="AH158" s="14">
        <v>2247.34</v>
      </c>
      <c r="AI158" s="14">
        <v>486.43</v>
      </c>
      <c r="AJ158" s="14">
        <v>48.34</v>
      </c>
      <c r="AK158" s="14">
        <v>506.82</v>
      </c>
      <c r="AL158" s="14">
        <v>5033.09</v>
      </c>
      <c r="AM158" s="14">
        <v>5302.73</v>
      </c>
      <c r="AN158" s="14">
        <v>6800</v>
      </c>
      <c r="AO158" s="14">
        <v>6800</v>
      </c>
      <c r="AP158" s="14">
        <v>6956</v>
      </c>
      <c r="AQ158" s="14" t="s">
        <v>104</v>
      </c>
      <c r="AR158" s="14">
        <v>0</v>
      </c>
      <c r="AS158" s="14">
        <v>0</v>
      </c>
      <c r="AT158" s="14">
        <v>0</v>
      </c>
      <c r="AU158" s="14">
        <v>0</v>
      </c>
      <c r="AV158" s="14">
        <v>0</v>
      </c>
      <c r="AW158" s="14">
        <v>0</v>
      </c>
      <c r="AX158" s="14">
        <v>0</v>
      </c>
      <c r="AY158" s="14" t="s">
        <v>107</v>
      </c>
      <c r="AZ158" s="14" t="s">
        <v>107</v>
      </c>
      <c r="BA158" s="14" t="s">
        <v>107</v>
      </c>
      <c r="BB158" s="14">
        <v>0</v>
      </c>
      <c r="BC158" s="14">
        <v>0</v>
      </c>
      <c r="BD158" s="14">
        <v>0</v>
      </c>
      <c r="BE158" s="14">
        <v>0</v>
      </c>
      <c r="BF158" s="14">
        <v>0</v>
      </c>
      <c r="BG158" s="14">
        <v>0</v>
      </c>
      <c r="BH158" s="14">
        <v>0</v>
      </c>
      <c r="BI158" s="14">
        <v>0</v>
      </c>
      <c r="BJ158" s="14">
        <v>0</v>
      </c>
      <c r="BK158" s="14">
        <v>0</v>
      </c>
      <c r="BL158" s="14">
        <v>0</v>
      </c>
      <c r="BM158" s="14">
        <v>0</v>
      </c>
      <c r="BN158" s="14">
        <v>0</v>
      </c>
      <c r="BO158" s="14">
        <v>0</v>
      </c>
      <c r="BP158" s="14">
        <v>0</v>
      </c>
      <c r="BQ158" s="14">
        <v>0</v>
      </c>
      <c r="BR158" s="14">
        <v>0</v>
      </c>
      <c r="BS158" s="14">
        <v>0</v>
      </c>
      <c r="BT158" s="14">
        <v>0</v>
      </c>
      <c r="BU158" s="14">
        <v>0</v>
      </c>
      <c r="BV158" s="14">
        <v>0</v>
      </c>
      <c r="BW158" s="14">
        <v>0</v>
      </c>
      <c r="BX158" s="14">
        <v>0</v>
      </c>
      <c r="BY158" s="14">
        <v>0</v>
      </c>
      <c r="BZ158" s="14">
        <v>0</v>
      </c>
      <c r="CA158" s="14">
        <v>0</v>
      </c>
      <c r="CB158" s="14">
        <v>0</v>
      </c>
      <c r="CC158" s="14">
        <v>0</v>
      </c>
      <c r="CD158" s="14">
        <v>0</v>
      </c>
      <c r="CE158" s="14">
        <v>0</v>
      </c>
      <c r="CF158" s="14">
        <v>0</v>
      </c>
      <c r="CG158" s="14">
        <v>13200</v>
      </c>
      <c r="CH158" s="14">
        <v>40</v>
      </c>
      <c r="CI158" s="14">
        <v>0</v>
      </c>
      <c r="CJ158" s="14">
        <v>40</v>
      </c>
      <c r="CK158" s="14">
        <v>0</v>
      </c>
      <c r="CL158" s="14">
        <v>42.86</v>
      </c>
      <c r="CM158" s="14">
        <v>197.75</v>
      </c>
      <c r="CN158" s="14">
        <v>0</v>
      </c>
      <c r="CO158" s="14">
        <v>117.86</v>
      </c>
      <c r="CP158" s="14">
        <v>0</v>
      </c>
      <c r="CQ158" s="14">
        <v>0</v>
      </c>
      <c r="CR158" s="14" t="s">
        <v>108</v>
      </c>
      <c r="CS158" s="14">
        <v>220</v>
      </c>
      <c r="CT158" s="14">
        <v>380</v>
      </c>
      <c r="CU158" s="14">
        <v>201</v>
      </c>
      <c r="CV158" s="14">
        <v>348</v>
      </c>
      <c r="CW158" s="14">
        <v>231</v>
      </c>
      <c r="CX158" s="14">
        <v>399</v>
      </c>
    </row>
    <row r="159" spans="1:102" x14ac:dyDescent="0.25">
      <c r="A159" s="14">
        <v>471552</v>
      </c>
      <c r="B159" s="14">
        <v>21</v>
      </c>
      <c r="C159" s="14" t="s">
        <v>105</v>
      </c>
      <c r="D159" s="14" t="s">
        <v>100</v>
      </c>
      <c r="E159" s="14">
        <v>5302790001</v>
      </c>
      <c r="F159" s="14" t="s">
        <v>112</v>
      </c>
      <c r="G159" s="14" t="s">
        <v>102</v>
      </c>
      <c r="H159" s="14" t="s">
        <v>103</v>
      </c>
      <c r="I159" s="14">
        <v>70362030</v>
      </c>
      <c r="J159" s="14">
        <v>0</v>
      </c>
      <c r="K159" s="14">
        <v>525960</v>
      </c>
      <c r="L159" s="14">
        <v>1</v>
      </c>
      <c r="M159" s="14">
        <v>201708</v>
      </c>
      <c r="N159" s="14">
        <v>20170705</v>
      </c>
      <c r="O159" s="14">
        <v>6214</v>
      </c>
      <c r="P159" s="14">
        <v>20170804</v>
      </c>
      <c r="Q159" s="14">
        <v>6528</v>
      </c>
      <c r="R159" s="14">
        <v>30</v>
      </c>
      <c r="S159" s="14">
        <v>20170901</v>
      </c>
      <c r="T159" s="14">
        <v>20170918</v>
      </c>
      <c r="U159" s="14">
        <v>158.63</v>
      </c>
      <c r="V159" s="14">
        <v>34.81</v>
      </c>
      <c r="W159" s="14">
        <v>18</v>
      </c>
      <c r="X159" s="14">
        <v>40.19</v>
      </c>
      <c r="Y159" s="14">
        <v>5.8</v>
      </c>
      <c r="Z159" s="14">
        <v>2.3199999999999998</v>
      </c>
      <c r="AA159" s="14">
        <v>1.93</v>
      </c>
      <c r="AB159" s="14">
        <v>1.25</v>
      </c>
      <c r="AC159" s="14">
        <v>0</v>
      </c>
      <c r="AD159" s="14">
        <v>0</v>
      </c>
      <c r="AE159" s="14">
        <v>0</v>
      </c>
      <c r="AF159" s="14">
        <v>193.44</v>
      </c>
      <c r="AG159" s="14">
        <v>41.86</v>
      </c>
      <c r="AH159" s="14">
        <v>103.6</v>
      </c>
      <c r="AI159" s="14">
        <v>22.41</v>
      </c>
      <c r="AJ159" s="14">
        <v>2.2200000000000002</v>
      </c>
      <c r="AK159" s="14">
        <v>23.35</v>
      </c>
      <c r="AL159" s="14">
        <v>222.33</v>
      </c>
      <c r="AM159" s="14">
        <v>233.63</v>
      </c>
      <c r="AN159" s="14">
        <v>314</v>
      </c>
      <c r="AO159" s="14">
        <v>314</v>
      </c>
      <c r="AP159" s="14">
        <v>503</v>
      </c>
      <c r="AQ159" s="14" t="s">
        <v>104</v>
      </c>
      <c r="AR159" s="14">
        <v>0</v>
      </c>
      <c r="AS159" s="14">
        <v>0</v>
      </c>
      <c r="AT159" s="14">
        <v>0</v>
      </c>
      <c r="AU159" s="14">
        <v>0</v>
      </c>
      <c r="AV159" s="14">
        <v>0</v>
      </c>
      <c r="AW159" s="14">
        <v>0</v>
      </c>
      <c r="AX159" s="14">
        <v>0</v>
      </c>
      <c r="AY159" s="14" t="s">
        <v>107</v>
      </c>
      <c r="AZ159" s="14" t="s">
        <v>107</v>
      </c>
      <c r="BA159" s="14" t="s">
        <v>107</v>
      </c>
      <c r="BB159" s="14">
        <v>0</v>
      </c>
      <c r="BC159" s="14">
        <v>0</v>
      </c>
      <c r="BD159" s="14">
        <v>0</v>
      </c>
      <c r="BE159" s="14">
        <v>0</v>
      </c>
      <c r="BF159" s="14">
        <v>0</v>
      </c>
      <c r="BG159" s="14">
        <v>0</v>
      </c>
      <c r="BH159" s="14">
        <v>0</v>
      </c>
      <c r="BI159" s="14">
        <v>0</v>
      </c>
      <c r="BJ159" s="14">
        <v>0</v>
      </c>
      <c r="BK159" s="14">
        <v>0</v>
      </c>
      <c r="BL159" s="14">
        <v>0</v>
      </c>
      <c r="BM159" s="14">
        <v>0</v>
      </c>
      <c r="BN159" s="14">
        <v>0</v>
      </c>
      <c r="BO159" s="14">
        <v>0</v>
      </c>
      <c r="BP159" s="14">
        <v>0</v>
      </c>
      <c r="BQ159" s="14">
        <v>0</v>
      </c>
      <c r="BR159" s="14">
        <v>0</v>
      </c>
      <c r="BS159" s="14">
        <v>0</v>
      </c>
      <c r="BT159" s="14">
        <v>0</v>
      </c>
      <c r="BU159" s="14">
        <v>0</v>
      </c>
      <c r="BV159" s="14">
        <v>0</v>
      </c>
      <c r="BW159" s="14">
        <v>0</v>
      </c>
      <c r="BX159" s="14">
        <v>0</v>
      </c>
      <c r="BY159" s="14">
        <v>0</v>
      </c>
      <c r="BZ159" s="14">
        <v>0</v>
      </c>
      <c r="CA159" s="14">
        <v>0</v>
      </c>
      <c r="CB159" s="14">
        <v>0</v>
      </c>
      <c r="CC159" s="14">
        <v>0</v>
      </c>
      <c r="CD159" s="14">
        <v>0</v>
      </c>
      <c r="CE159" s="14">
        <v>0</v>
      </c>
      <c r="CF159" s="14">
        <v>0</v>
      </c>
      <c r="CG159" s="14">
        <v>13224</v>
      </c>
      <c r="CH159" s="14">
        <v>1</v>
      </c>
      <c r="CI159" s="14">
        <v>0</v>
      </c>
      <c r="CJ159" s="14">
        <v>0</v>
      </c>
      <c r="CK159" s="14">
        <v>0</v>
      </c>
      <c r="CL159" s="14">
        <v>1.79</v>
      </c>
      <c r="CM159" s="14">
        <v>8.2899999999999991</v>
      </c>
      <c r="CN159" s="14">
        <v>0</v>
      </c>
      <c r="CO159" s="14">
        <v>5.44</v>
      </c>
      <c r="CP159" s="14">
        <v>0</v>
      </c>
      <c r="CQ159" s="14">
        <v>0</v>
      </c>
      <c r="CR159" s="14" t="s">
        <v>108</v>
      </c>
      <c r="CS159" s="14">
        <v>220</v>
      </c>
      <c r="CT159" s="14" t="s">
        <v>109</v>
      </c>
      <c r="CU159" s="14">
        <v>201</v>
      </c>
      <c r="CV159" s="14" t="s">
        <v>109</v>
      </c>
      <c r="CW159" s="14">
        <v>231</v>
      </c>
      <c r="CX159" s="14" t="s">
        <v>109</v>
      </c>
    </row>
    <row r="160" spans="1:102" x14ac:dyDescent="0.25">
      <c r="A160" s="14">
        <v>471553</v>
      </c>
      <c r="B160" s="14">
        <v>23</v>
      </c>
      <c r="C160" s="14" t="s">
        <v>110</v>
      </c>
      <c r="D160" s="14" t="s">
        <v>100</v>
      </c>
      <c r="E160" s="14">
        <v>5302790001</v>
      </c>
      <c r="F160" s="14" t="s">
        <v>113</v>
      </c>
      <c r="G160" s="14" t="s">
        <v>102</v>
      </c>
      <c r="H160" s="14" t="s">
        <v>103</v>
      </c>
      <c r="I160" s="14">
        <v>70362030</v>
      </c>
      <c r="J160" s="14">
        <v>0</v>
      </c>
      <c r="K160" s="14">
        <v>1230287</v>
      </c>
      <c r="L160" s="14">
        <v>40</v>
      </c>
      <c r="M160" s="14">
        <v>201708</v>
      </c>
      <c r="N160" s="14">
        <v>20170705</v>
      </c>
      <c r="O160" s="14">
        <v>16906</v>
      </c>
      <c r="P160" s="14">
        <v>20170804</v>
      </c>
      <c r="Q160" s="14">
        <v>17106</v>
      </c>
      <c r="R160" s="14">
        <v>30</v>
      </c>
      <c r="S160" s="14">
        <v>20170901</v>
      </c>
      <c r="T160" s="14">
        <v>20170918</v>
      </c>
      <c r="U160" s="14">
        <v>4067.27</v>
      </c>
      <c r="V160" s="14">
        <v>1355.75</v>
      </c>
      <c r="W160" s="14">
        <v>25</v>
      </c>
      <c r="X160" s="14">
        <v>693.17</v>
      </c>
      <c r="Y160" s="14">
        <v>162.69</v>
      </c>
      <c r="Z160" s="14">
        <v>65.069999999999993</v>
      </c>
      <c r="AA160" s="14">
        <v>54.23</v>
      </c>
      <c r="AB160" s="14">
        <v>35.24</v>
      </c>
      <c r="AC160" s="14">
        <v>0</v>
      </c>
      <c r="AD160" s="14">
        <v>0</v>
      </c>
      <c r="AE160" s="14">
        <v>0</v>
      </c>
      <c r="AF160" s="14">
        <v>5423.02</v>
      </c>
      <c r="AG160" s="14">
        <v>1553.68</v>
      </c>
      <c r="AH160" s="14">
        <v>2643.94</v>
      </c>
      <c r="AI160" s="14">
        <v>572.27</v>
      </c>
      <c r="AJ160" s="14">
        <v>56.87</v>
      </c>
      <c r="AK160" s="14">
        <v>596.26</v>
      </c>
      <c r="AL160" s="14">
        <v>5798.96</v>
      </c>
      <c r="AM160" s="14">
        <v>6116.19</v>
      </c>
      <c r="AN160" s="14">
        <v>8000</v>
      </c>
      <c r="AO160" s="14">
        <v>8000</v>
      </c>
      <c r="AP160" s="14">
        <v>7976</v>
      </c>
      <c r="AQ160" s="14" t="s">
        <v>104</v>
      </c>
      <c r="AR160" s="14">
        <v>0</v>
      </c>
      <c r="AS160" s="14">
        <v>0</v>
      </c>
      <c r="AT160" s="14">
        <v>0</v>
      </c>
      <c r="AU160" s="14">
        <v>0</v>
      </c>
      <c r="AV160" s="14">
        <v>0</v>
      </c>
      <c r="AW160" s="14">
        <v>0</v>
      </c>
      <c r="AX160" s="14">
        <v>0</v>
      </c>
      <c r="AY160" s="14" t="s">
        <v>107</v>
      </c>
      <c r="AZ160" s="14" t="s">
        <v>107</v>
      </c>
      <c r="BA160" s="14" t="s">
        <v>107</v>
      </c>
      <c r="BB160" s="14">
        <v>0</v>
      </c>
      <c r="BC160" s="14">
        <v>0</v>
      </c>
      <c r="BD160" s="14">
        <v>0</v>
      </c>
      <c r="BE160" s="14">
        <v>0</v>
      </c>
      <c r="BF160" s="14">
        <v>0</v>
      </c>
      <c r="BG160" s="14">
        <v>0</v>
      </c>
      <c r="BH160" s="14">
        <v>0</v>
      </c>
      <c r="BI160" s="14">
        <v>0</v>
      </c>
      <c r="BJ160" s="14">
        <v>0</v>
      </c>
      <c r="BK160" s="14">
        <v>0</v>
      </c>
      <c r="BL160" s="14">
        <v>0</v>
      </c>
      <c r="BM160" s="14">
        <v>0</v>
      </c>
      <c r="BN160" s="14">
        <v>0</v>
      </c>
      <c r="BO160" s="14">
        <v>0</v>
      </c>
      <c r="BP160" s="14">
        <v>0</v>
      </c>
      <c r="BQ160" s="14">
        <v>0</v>
      </c>
      <c r="BR160" s="14">
        <v>0</v>
      </c>
      <c r="BS160" s="14">
        <v>0</v>
      </c>
      <c r="BT160" s="14">
        <v>0</v>
      </c>
      <c r="BU160" s="14">
        <v>0</v>
      </c>
      <c r="BV160" s="14">
        <v>0</v>
      </c>
      <c r="BW160" s="14">
        <v>0</v>
      </c>
      <c r="BX160" s="14">
        <v>0</v>
      </c>
      <c r="BY160" s="14">
        <v>0</v>
      </c>
      <c r="BZ160" s="14">
        <v>0</v>
      </c>
      <c r="CA160" s="14">
        <v>0</v>
      </c>
      <c r="CB160" s="14">
        <v>0</v>
      </c>
      <c r="CC160" s="14">
        <v>0</v>
      </c>
      <c r="CD160" s="14">
        <v>0</v>
      </c>
      <c r="CE160" s="14">
        <v>0</v>
      </c>
      <c r="CF160" s="14">
        <v>0</v>
      </c>
      <c r="CG160" s="14">
        <v>13226</v>
      </c>
      <c r="CH160" s="14">
        <v>40</v>
      </c>
      <c r="CI160" s="14">
        <v>0</v>
      </c>
      <c r="CJ160" s="14">
        <v>40</v>
      </c>
      <c r="CK160" s="14">
        <v>0</v>
      </c>
      <c r="CL160" s="14">
        <v>50.43</v>
      </c>
      <c r="CM160" s="14">
        <v>232.64</v>
      </c>
      <c r="CN160" s="14">
        <v>0</v>
      </c>
      <c r="CO160" s="14">
        <v>138.66</v>
      </c>
      <c r="CP160" s="14">
        <v>0</v>
      </c>
      <c r="CQ160" s="14">
        <v>0</v>
      </c>
      <c r="CR160" s="14" t="s">
        <v>108</v>
      </c>
      <c r="CS160" s="14">
        <v>220</v>
      </c>
      <c r="CT160" s="14">
        <v>380</v>
      </c>
      <c r="CU160" s="14">
        <v>201</v>
      </c>
      <c r="CV160" s="14">
        <v>348</v>
      </c>
      <c r="CW160" s="14">
        <v>231</v>
      </c>
      <c r="CX160" s="14">
        <v>399</v>
      </c>
    </row>
    <row r="161" spans="1:102" x14ac:dyDescent="0.25">
      <c r="A161" s="14">
        <v>471554</v>
      </c>
      <c r="B161" s="14">
        <v>21</v>
      </c>
      <c r="C161" s="14" t="s">
        <v>105</v>
      </c>
      <c r="D161" s="14" t="s">
        <v>100</v>
      </c>
      <c r="E161" s="14">
        <v>5302790001</v>
      </c>
      <c r="F161" s="14" t="s">
        <v>114</v>
      </c>
      <c r="G161" s="14" t="s">
        <v>102</v>
      </c>
      <c r="H161" s="14" t="s">
        <v>103</v>
      </c>
      <c r="I161" s="14">
        <v>70362040</v>
      </c>
      <c r="J161" s="14">
        <v>0</v>
      </c>
      <c r="K161" s="14">
        <v>77130</v>
      </c>
      <c r="L161" s="14">
        <v>1</v>
      </c>
      <c r="M161" s="14">
        <v>201708</v>
      </c>
      <c r="N161" s="14">
        <v>20170705</v>
      </c>
      <c r="O161" s="14">
        <v>8722</v>
      </c>
      <c r="P161" s="14">
        <v>20170804</v>
      </c>
      <c r="Q161" s="14">
        <v>9220</v>
      </c>
      <c r="R161" s="14">
        <v>30</v>
      </c>
      <c r="S161" s="14">
        <v>20170901</v>
      </c>
      <c r="T161" s="14">
        <v>20170918</v>
      </c>
      <c r="U161" s="14">
        <v>251.58</v>
      </c>
      <c r="V161" s="14">
        <v>55.22</v>
      </c>
      <c r="W161" s="14">
        <v>18</v>
      </c>
      <c r="X161" s="14">
        <v>57.23</v>
      </c>
      <c r="Y161" s="14">
        <v>9.1999999999999993</v>
      </c>
      <c r="Z161" s="14">
        <v>3.68</v>
      </c>
      <c r="AA161" s="14">
        <v>3.06</v>
      </c>
      <c r="AB161" s="14">
        <v>1.99</v>
      </c>
      <c r="AC161" s="14">
        <v>0</v>
      </c>
      <c r="AD161" s="14">
        <v>0</v>
      </c>
      <c r="AE161" s="14">
        <v>0</v>
      </c>
      <c r="AF161" s="14">
        <v>306.8</v>
      </c>
      <c r="AG161" s="14">
        <v>66.41</v>
      </c>
      <c r="AH161" s="14">
        <v>164.27</v>
      </c>
      <c r="AI161" s="14">
        <v>35.549999999999997</v>
      </c>
      <c r="AJ161" s="14">
        <v>3.53</v>
      </c>
      <c r="AK161" s="14">
        <v>37.04</v>
      </c>
      <c r="AL161" s="14">
        <v>346.1</v>
      </c>
      <c r="AM161" s="14">
        <v>364.03</v>
      </c>
      <c r="AN161" s="14">
        <v>498</v>
      </c>
      <c r="AO161" s="14">
        <v>498</v>
      </c>
      <c r="AP161" s="14">
        <v>723</v>
      </c>
      <c r="AQ161" s="14" t="s">
        <v>104</v>
      </c>
      <c r="AR161" s="14">
        <v>0</v>
      </c>
      <c r="AS161" s="14">
        <v>0</v>
      </c>
      <c r="AT161" s="14">
        <v>0</v>
      </c>
      <c r="AU161" s="14">
        <v>0</v>
      </c>
      <c r="AV161" s="14">
        <v>0</v>
      </c>
      <c r="AW161" s="14">
        <v>0</v>
      </c>
      <c r="AX161" s="14">
        <v>0</v>
      </c>
      <c r="AY161" s="14" t="s">
        <v>107</v>
      </c>
      <c r="AZ161" s="14" t="s">
        <v>107</v>
      </c>
      <c r="BA161" s="14" t="s">
        <v>107</v>
      </c>
      <c r="BB161" s="14">
        <v>0</v>
      </c>
      <c r="BC161" s="14">
        <v>0</v>
      </c>
      <c r="BD161" s="14">
        <v>0</v>
      </c>
      <c r="BE161" s="14">
        <v>0</v>
      </c>
      <c r="BF161" s="14">
        <v>0</v>
      </c>
      <c r="BG161" s="14">
        <v>0</v>
      </c>
      <c r="BH161" s="14">
        <v>0</v>
      </c>
      <c r="BI161" s="14">
        <v>0</v>
      </c>
      <c r="BJ161" s="14">
        <v>0</v>
      </c>
      <c r="BK161" s="14">
        <v>0</v>
      </c>
      <c r="BL161" s="14">
        <v>0</v>
      </c>
      <c r="BM161" s="14">
        <v>0</v>
      </c>
      <c r="BN161" s="14">
        <v>0</v>
      </c>
      <c r="BO161" s="14">
        <v>0</v>
      </c>
      <c r="BP161" s="14">
        <v>0</v>
      </c>
      <c r="BQ161" s="14">
        <v>0</v>
      </c>
      <c r="BR161" s="14">
        <v>0</v>
      </c>
      <c r="BS161" s="14">
        <v>0</v>
      </c>
      <c r="BT161" s="14">
        <v>0</v>
      </c>
      <c r="BU161" s="14">
        <v>0</v>
      </c>
      <c r="BV161" s="14">
        <v>0</v>
      </c>
      <c r="BW161" s="14">
        <v>0</v>
      </c>
      <c r="BX161" s="14">
        <v>0</v>
      </c>
      <c r="BY161" s="14">
        <v>0</v>
      </c>
      <c r="BZ161" s="14">
        <v>0</v>
      </c>
      <c r="CA161" s="14">
        <v>0</v>
      </c>
      <c r="CB161" s="14">
        <v>0</v>
      </c>
      <c r="CC161" s="14">
        <v>0</v>
      </c>
      <c r="CD161" s="14">
        <v>0</v>
      </c>
      <c r="CE161" s="14">
        <v>0</v>
      </c>
      <c r="CF161" s="14">
        <v>0</v>
      </c>
      <c r="CG161" s="14">
        <v>13256</v>
      </c>
      <c r="CH161" s="14">
        <v>1</v>
      </c>
      <c r="CI161" s="14">
        <v>0</v>
      </c>
      <c r="CJ161" s="14">
        <v>0</v>
      </c>
      <c r="CK161" s="14">
        <v>0</v>
      </c>
      <c r="CL161" s="14">
        <v>2.85</v>
      </c>
      <c r="CM161" s="14">
        <v>13.16</v>
      </c>
      <c r="CN161" s="14">
        <v>0</v>
      </c>
      <c r="CO161" s="14">
        <v>8.6300000000000008</v>
      </c>
      <c r="CP161" s="14">
        <v>0</v>
      </c>
      <c r="CQ161" s="14">
        <v>0</v>
      </c>
      <c r="CR161" s="14" t="s">
        <v>108</v>
      </c>
      <c r="CS161" s="14">
        <v>220</v>
      </c>
      <c r="CT161" s="14" t="s">
        <v>109</v>
      </c>
      <c r="CU161" s="14">
        <v>201</v>
      </c>
      <c r="CV161" s="14" t="s">
        <v>109</v>
      </c>
      <c r="CW161" s="14">
        <v>231</v>
      </c>
      <c r="CX161" s="14" t="s">
        <v>109</v>
      </c>
    </row>
    <row r="162" spans="1:102" x14ac:dyDescent="0.25">
      <c r="A162" s="14">
        <v>471555</v>
      </c>
      <c r="B162" s="14">
        <v>23</v>
      </c>
      <c r="C162" s="14" t="s">
        <v>110</v>
      </c>
      <c r="D162" s="14" t="s">
        <v>100</v>
      </c>
      <c r="E162" s="14">
        <v>5302790001</v>
      </c>
      <c r="F162" s="14" t="s">
        <v>115</v>
      </c>
      <c r="G162" s="14" t="s">
        <v>102</v>
      </c>
      <c r="H162" s="14" t="s">
        <v>103</v>
      </c>
      <c r="I162" s="14">
        <v>70362040</v>
      </c>
      <c r="J162" s="14">
        <v>0</v>
      </c>
      <c r="K162" s="14">
        <v>1230258</v>
      </c>
      <c r="L162" s="14">
        <v>60</v>
      </c>
      <c r="M162" s="14">
        <v>201708</v>
      </c>
      <c r="N162" s="14">
        <v>20170705</v>
      </c>
      <c r="O162" s="14">
        <v>9859</v>
      </c>
      <c r="P162" s="14">
        <v>20170804</v>
      </c>
      <c r="Q162" s="14">
        <v>9979</v>
      </c>
      <c r="R162" s="14">
        <v>30</v>
      </c>
      <c r="S162" s="14">
        <v>20170901</v>
      </c>
      <c r="T162" s="14">
        <v>20170918</v>
      </c>
      <c r="U162" s="14">
        <v>3660.54</v>
      </c>
      <c r="V162" s="14">
        <v>1220.18</v>
      </c>
      <c r="W162" s="14">
        <v>25</v>
      </c>
      <c r="X162" s="14">
        <v>589.80999999999995</v>
      </c>
      <c r="Y162" s="14">
        <v>146.41999999999999</v>
      </c>
      <c r="Z162" s="14">
        <v>58.56</v>
      </c>
      <c r="AA162" s="14">
        <v>48.8</v>
      </c>
      <c r="AB162" s="14">
        <v>31.72</v>
      </c>
      <c r="AC162" s="14">
        <v>0</v>
      </c>
      <c r="AD162" s="14">
        <v>0</v>
      </c>
      <c r="AE162" s="14">
        <v>0</v>
      </c>
      <c r="AF162" s="14">
        <v>4880.72</v>
      </c>
      <c r="AG162" s="14">
        <v>1398.32</v>
      </c>
      <c r="AH162" s="14">
        <v>2379.54</v>
      </c>
      <c r="AI162" s="14">
        <v>515.04</v>
      </c>
      <c r="AJ162" s="14">
        <v>51.19</v>
      </c>
      <c r="AK162" s="14">
        <v>536.63</v>
      </c>
      <c r="AL162" s="14">
        <v>5185.03</v>
      </c>
      <c r="AM162" s="14">
        <v>5470.53</v>
      </c>
      <c r="AN162" s="14">
        <v>7200</v>
      </c>
      <c r="AO162" s="14">
        <v>7200</v>
      </c>
      <c r="AP162" s="14">
        <v>6540</v>
      </c>
      <c r="AQ162" s="14" t="s">
        <v>104</v>
      </c>
      <c r="AR162" s="14">
        <v>0</v>
      </c>
      <c r="AS162" s="14">
        <v>0</v>
      </c>
      <c r="AT162" s="14">
        <v>0</v>
      </c>
      <c r="AU162" s="14">
        <v>0</v>
      </c>
      <c r="AV162" s="14">
        <v>0</v>
      </c>
      <c r="AW162" s="14">
        <v>0</v>
      </c>
      <c r="AX162" s="14">
        <v>0</v>
      </c>
      <c r="AY162" s="14" t="s">
        <v>107</v>
      </c>
      <c r="AZ162" s="14" t="s">
        <v>107</v>
      </c>
      <c r="BA162" s="14" t="s">
        <v>107</v>
      </c>
      <c r="BB162" s="14">
        <v>0</v>
      </c>
      <c r="BC162" s="14">
        <v>0</v>
      </c>
      <c r="BD162" s="14">
        <v>0</v>
      </c>
      <c r="BE162" s="14">
        <v>0</v>
      </c>
      <c r="BF162" s="14">
        <v>0</v>
      </c>
      <c r="BG162" s="14">
        <v>0</v>
      </c>
      <c r="BH162" s="14">
        <v>0</v>
      </c>
      <c r="BI162" s="14">
        <v>0</v>
      </c>
      <c r="BJ162" s="14">
        <v>0</v>
      </c>
      <c r="BK162" s="14">
        <v>0</v>
      </c>
      <c r="BL162" s="14">
        <v>0</v>
      </c>
      <c r="BM162" s="14">
        <v>0</v>
      </c>
      <c r="BN162" s="14">
        <v>0</v>
      </c>
      <c r="BO162" s="14">
        <v>0</v>
      </c>
      <c r="BP162" s="14">
        <v>0</v>
      </c>
      <c r="BQ162" s="14">
        <v>0</v>
      </c>
      <c r="BR162" s="14">
        <v>0</v>
      </c>
      <c r="BS162" s="14">
        <v>0</v>
      </c>
      <c r="BT162" s="14">
        <v>0</v>
      </c>
      <c r="BU162" s="14">
        <v>0</v>
      </c>
      <c r="BV162" s="14">
        <v>0</v>
      </c>
      <c r="BW162" s="14">
        <v>0</v>
      </c>
      <c r="BX162" s="14">
        <v>0</v>
      </c>
      <c r="BY162" s="14">
        <v>0</v>
      </c>
      <c r="BZ162" s="14">
        <v>0</v>
      </c>
      <c r="CA162" s="14">
        <v>0</v>
      </c>
      <c r="CB162" s="14">
        <v>0</v>
      </c>
      <c r="CC162" s="14">
        <v>0</v>
      </c>
      <c r="CD162" s="14">
        <v>0</v>
      </c>
      <c r="CE162" s="14">
        <v>0</v>
      </c>
      <c r="CF162" s="14">
        <v>0</v>
      </c>
      <c r="CG162" s="14">
        <v>13257</v>
      </c>
      <c r="CH162" s="14">
        <v>60</v>
      </c>
      <c r="CI162" s="14">
        <v>0</v>
      </c>
      <c r="CJ162" s="14">
        <v>60</v>
      </c>
      <c r="CK162" s="14">
        <v>0</v>
      </c>
      <c r="CL162" s="14">
        <v>45.39</v>
      </c>
      <c r="CM162" s="14">
        <v>209.38</v>
      </c>
      <c r="CN162" s="14">
        <v>0</v>
      </c>
      <c r="CO162" s="14">
        <v>124.79</v>
      </c>
      <c r="CP162" s="14">
        <v>0</v>
      </c>
      <c r="CQ162" s="14">
        <v>0</v>
      </c>
      <c r="CR162" s="14" t="s">
        <v>108</v>
      </c>
      <c r="CS162" s="14">
        <v>220</v>
      </c>
      <c r="CT162" s="14">
        <v>380</v>
      </c>
      <c r="CU162" s="14">
        <v>201</v>
      </c>
      <c r="CV162" s="14">
        <v>348</v>
      </c>
      <c r="CW162" s="14">
        <v>231</v>
      </c>
      <c r="CX162" s="14">
        <v>399</v>
      </c>
    </row>
    <row r="163" spans="1:102" x14ac:dyDescent="0.25">
      <c r="A163" s="14">
        <v>472913</v>
      </c>
      <c r="B163" s="14">
        <v>23</v>
      </c>
      <c r="C163" s="14" t="s">
        <v>110</v>
      </c>
      <c r="D163" s="14" t="s">
        <v>100</v>
      </c>
      <c r="E163" s="14">
        <v>5302790001</v>
      </c>
      <c r="F163" s="14" t="s">
        <v>116</v>
      </c>
      <c r="G163" s="14" t="s">
        <v>102</v>
      </c>
      <c r="H163" s="14" t="s">
        <v>103</v>
      </c>
      <c r="I163" s="14">
        <v>71630315</v>
      </c>
      <c r="J163" s="14">
        <v>0</v>
      </c>
      <c r="K163" s="14">
        <v>147550</v>
      </c>
      <c r="L163" s="14">
        <v>10</v>
      </c>
      <c r="M163" s="14">
        <v>201708</v>
      </c>
      <c r="N163" s="14">
        <v>20170721</v>
      </c>
      <c r="O163" s="14">
        <v>7404</v>
      </c>
      <c r="P163" s="14">
        <v>20170822</v>
      </c>
      <c r="Q163" s="14">
        <v>8015</v>
      </c>
      <c r="R163" s="14">
        <v>32</v>
      </c>
      <c r="S163" s="14">
        <v>20170901</v>
      </c>
      <c r="T163" s="14">
        <v>20170918</v>
      </c>
      <c r="U163" s="14">
        <v>3142.77</v>
      </c>
      <c r="V163" s="14">
        <v>1047.58</v>
      </c>
      <c r="W163" s="14">
        <v>25</v>
      </c>
      <c r="X163" s="14">
        <v>693.17</v>
      </c>
      <c r="Y163" s="14">
        <v>125.71</v>
      </c>
      <c r="Z163" s="14">
        <v>50.28</v>
      </c>
      <c r="AA163" s="14">
        <v>41.9</v>
      </c>
      <c r="AB163" s="14">
        <v>27.23</v>
      </c>
      <c r="AC163" s="14">
        <v>0</v>
      </c>
      <c r="AD163" s="14">
        <v>0</v>
      </c>
      <c r="AE163" s="14">
        <v>0</v>
      </c>
      <c r="AF163" s="14">
        <v>4190.3500000000004</v>
      </c>
      <c r="AG163" s="14">
        <v>1200.52</v>
      </c>
      <c r="AH163" s="14">
        <v>2042.96</v>
      </c>
      <c r="AI163" s="14">
        <v>442.19</v>
      </c>
      <c r="AJ163" s="14">
        <v>43.95</v>
      </c>
      <c r="AK163" s="14">
        <v>460.73</v>
      </c>
      <c r="AL163" s="14">
        <v>4638.3999999999996</v>
      </c>
      <c r="AM163" s="14">
        <v>4883.5200000000004</v>
      </c>
      <c r="AN163" s="14">
        <v>6110</v>
      </c>
      <c r="AO163" s="14">
        <v>6110</v>
      </c>
      <c r="AP163" s="14">
        <v>7800</v>
      </c>
      <c r="AQ163" s="14" t="s">
        <v>104</v>
      </c>
      <c r="AR163" s="14">
        <v>0</v>
      </c>
      <c r="AS163" s="14">
        <v>0</v>
      </c>
      <c r="AT163" s="14">
        <v>0</v>
      </c>
      <c r="AU163" s="14">
        <v>0</v>
      </c>
      <c r="AV163" s="14">
        <v>0</v>
      </c>
      <c r="AW163" s="14">
        <v>0</v>
      </c>
      <c r="AX163" s="14">
        <v>0</v>
      </c>
      <c r="AY163" s="14" t="s">
        <v>107</v>
      </c>
      <c r="AZ163" s="14" t="s">
        <v>107</v>
      </c>
      <c r="BA163" s="14" t="s">
        <v>107</v>
      </c>
      <c r="BB163" s="14">
        <v>0</v>
      </c>
      <c r="BC163" s="14">
        <v>0</v>
      </c>
      <c r="BD163" s="14">
        <v>0</v>
      </c>
      <c r="BE163" s="14">
        <v>0</v>
      </c>
      <c r="BF163" s="14">
        <v>0</v>
      </c>
      <c r="BG163" s="14">
        <v>0</v>
      </c>
      <c r="BH163" s="14">
        <v>0</v>
      </c>
      <c r="BI163" s="14">
        <v>0</v>
      </c>
      <c r="BJ163" s="14">
        <v>0</v>
      </c>
      <c r="BK163" s="14">
        <v>0</v>
      </c>
      <c r="BL163" s="14">
        <v>0</v>
      </c>
      <c r="BM163" s="14">
        <v>0</v>
      </c>
      <c r="BN163" s="14">
        <v>0</v>
      </c>
      <c r="BO163" s="14">
        <v>0</v>
      </c>
      <c r="BP163" s="14">
        <v>0</v>
      </c>
      <c r="BQ163" s="14">
        <v>0</v>
      </c>
      <c r="BR163" s="14">
        <v>0</v>
      </c>
      <c r="BS163" s="14">
        <v>0</v>
      </c>
      <c r="BT163" s="14">
        <v>0</v>
      </c>
      <c r="BU163" s="14">
        <v>0</v>
      </c>
      <c r="BV163" s="14">
        <v>0</v>
      </c>
      <c r="BW163" s="14">
        <v>0</v>
      </c>
      <c r="BX163" s="14">
        <v>0</v>
      </c>
      <c r="BY163" s="14">
        <v>0</v>
      </c>
      <c r="BZ163" s="14">
        <v>0</v>
      </c>
      <c r="CA163" s="14">
        <v>0</v>
      </c>
      <c r="CB163" s="14">
        <v>0</v>
      </c>
      <c r="CC163" s="14">
        <v>0</v>
      </c>
      <c r="CD163" s="14">
        <v>0</v>
      </c>
      <c r="CE163" s="14">
        <v>0</v>
      </c>
      <c r="CF163" s="14">
        <v>0</v>
      </c>
      <c r="CG163" s="14">
        <v>84396</v>
      </c>
      <c r="CH163" s="14">
        <v>10</v>
      </c>
      <c r="CI163" s="14">
        <v>0</v>
      </c>
      <c r="CJ163" s="14">
        <v>0</v>
      </c>
      <c r="CK163" s="14">
        <v>0</v>
      </c>
      <c r="CL163" s="14">
        <v>38.97</v>
      </c>
      <c r="CM163" s="14">
        <v>179.76</v>
      </c>
      <c r="CN163" s="14">
        <v>0</v>
      </c>
      <c r="CO163" s="14">
        <v>38.18</v>
      </c>
      <c r="CP163" s="14">
        <v>0</v>
      </c>
      <c r="CQ163" s="14">
        <v>0</v>
      </c>
      <c r="CR163" s="14" t="s">
        <v>108</v>
      </c>
      <c r="CS163" s="14">
        <v>220</v>
      </c>
      <c r="CT163" s="14">
        <v>380</v>
      </c>
      <c r="CU163" s="14">
        <v>201</v>
      </c>
      <c r="CV163" s="14">
        <v>348</v>
      </c>
      <c r="CW163" s="14">
        <v>231</v>
      </c>
      <c r="CX163" s="14">
        <v>399</v>
      </c>
    </row>
    <row r="164" spans="1:102" x14ac:dyDescent="0.25">
      <c r="A164" s="14">
        <v>491042</v>
      </c>
      <c r="B164" s="14">
        <v>76</v>
      </c>
      <c r="C164" s="14" t="s">
        <v>117</v>
      </c>
      <c r="D164" s="14" t="s">
        <v>100</v>
      </c>
      <c r="E164" s="14">
        <v>5302790001</v>
      </c>
      <c r="F164" s="14" t="s">
        <v>118</v>
      </c>
      <c r="G164" s="14" t="s">
        <v>102</v>
      </c>
      <c r="H164" s="14" t="s">
        <v>103</v>
      </c>
      <c r="I164" s="14">
        <v>70800000</v>
      </c>
      <c r="J164" s="14">
        <v>0</v>
      </c>
      <c r="K164" s="14">
        <v>1511930</v>
      </c>
      <c r="L164" s="14">
        <v>0</v>
      </c>
      <c r="M164" s="14">
        <v>201708</v>
      </c>
      <c r="N164" s="14">
        <v>20170710</v>
      </c>
      <c r="O164" s="14">
        <v>0</v>
      </c>
      <c r="P164" s="14">
        <v>20170810</v>
      </c>
      <c r="Q164" s="14">
        <v>0</v>
      </c>
      <c r="R164" s="14">
        <v>31</v>
      </c>
      <c r="S164" s="14">
        <v>20170818</v>
      </c>
      <c r="T164" s="14">
        <v>20170918</v>
      </c>
      <c r="U164" s="14">
        <v>230973</v>
      </c>
      <c r="V164" s="14">
        <v>40502.959999999999</v>
      </c>
      <c r="W164" s="14">
        <v>25</v>
      </c>
      <c r="X164" s="14">
        <v>702.62</v>
      </c>
      <c r="Y164" s="14">
        <v>4860.3500000000004</v>
      </c>
      <c r="Z164" s="14">
        <v>1944.14</v>
      </c>
      <c r="AA164" s="14">
        <v>1620.11</v>
      </c>
      <c r="AB164" s="14">
        <v>1053.07</v>
      </c>
      <c r="AC164" s="14">
        <v>0</v>
      </c>
      <c r="AD164" s="14">
        <v>0</v>
      </c>
      <c r="AE164" s="14">
        <v>0</v>
      </c>
      <c r="AF164" s="14">
        <v>162011.93</v>
      </c>
      <c r="AG164" s="14">
        <v>46416.38</v>
      </c>
      <c r="AH164" s="14">
        <v>131815.04000000001</v>
      </c>
      <c r="AI164" s="14">
        <v>28531.3</v>
      </c>
      <c r="AJ164" s="14">
        <v>2835.76</v>
      </c>
      <c r="AK164" s="14">
        <v>29727.34</v>
      </c>
      <c r="AL164" s="14">
        <v>153236.88</v>
      </c>
      <c r="AM164" s="14">
        <v>162714.54999999999</v>
      </c>
      <c r="AN164" s="14">
        <v>0</v>
      </c>
      <c r="AO164" s="14">
        <v>0</v>
      </c>
      <c r="AP164" s="14">
        <v>0</v>
      </c>
      <c r="AQ164" s="14" t="s">
        <v>104</v>
      </c>
      <c r="AR164" s="14">
        <v>0</v>
      </c>
      <c r="AS164" s="14">
        <v>0</v>
      </c>
      <c r="AT164" s="14">
        <v>0</v>
      </c>
      <c r="AU164" s="14">
        <v>0</v>
      </c>
      <c r="AV164" s="14">
        <v>0</v>
      </c>
      <c r="AW164" s="14">
        <v>0</v>
      </c>
      <c r="AX164" s="14">
        <v>0</v>
      </c>
      <c r="AY164" s="14">
        <v>0</v>
      </c>
      <c r="AZ164" s="14">
        <v>0</v>
      </c>
      <c r="BA164" s="14">
        <v>0</v>
      </c>
      <c r="BB164" s="14">
        <v>24635</v>
      </c>
      <c r="BC164" s="14">
        <v>206338</v>
      </c>
      <c r="BD164" s="14">
        <v>0</v>
      </c>
      <c r="BE164" s="14">
        <v>0</v>
      </c>
      <c r="BF164" s="14">
        <v>559</v>
      </c>
      <c r="BG164" s="14">
        <v>755</v>
      </c>
      <c r="BH164" s="14">
        <v>0</v>
      </c>
      <c r="BI164" s="14">
        <v>0</v>
      </c>
      <c r="BJ164" s="14">
        <v>0</v>
      </c>
      <c r="BK164" s="14">
        <v>28</v>
      </c>
      <c r="BL164" s="14">
        <v>84</v>
      </c>
      <c r="BM164" s="14">
        <v>0</v>
      </c>
      <c r="BN164" s="14">
        <v>0</v>
      </c>
      <c r="BO164" s="14">
        <v>0</v>
      </c>
      <c r="BP164" s="14">
        <v>0</v>
      </c>
      <c r="BQ164" s="14">
        <v>7.94</v>
      </c>
      <c r="BR164" s="14">
        <v>23.81</v>
      </c>
      <c r="BS164" s="14">
        <v>37705.949999999997</v>
      </c>
      <c r="BT164" s="14">
        <v>77506.649999999994</v>
      </c>
      <c r="BU164" s="14">
        <v>0</v>
      </c>
      <c r="BV164" s="14">
        <v>0</v>
      </c>
      <c r="BW164" s="14">
        <v>0</v>
      </c>
      <c r="BX164" s="14">
        <v>6264.62</v>
      </c>
      <c r="BY164" s="14">
        <v>0</v>
      </c>
      <c r="BZ164" s="14">
        <v>0</v>
      </c>
      <c r="CA164" s="14">
        <v>0</v>
      </c>
      <c r="CB164" s="14">
        <v>0</v>
      </c>
      <c r="CC164" s="14">
        <v>0</v>
      </c>
      <c r="CD164" s="14">
        <v>755</v>
      </c>
      <c r="CE164" s="14">
        <v>650</v>
      </c>
      <c r="CF164" s="14">
        <v>730</v>
      </c>
      <c r="CG164" s="14">
        <v>8166</v>
      </c>
      <c r="CH164" s="14">
        <v>0.09</v>
      </c>
      <c r="CI164" s="14">
        <v>0.36</v>
      </c>
      <c r="CJ164" s="14">
        <v>0.09</v>
      </c>
      <c r="CK164" s="14">
        <v>0</v>
      </c>
      <c r="CL164" s="14">
        <v>1506.71</v>
      </c>
      <c r="CM164" s="14">
        <v>6950.31</v>
      </c>
      <c r="CN164" s="14">
        <v>0</v>
      </c>
      <c r="CO164" s="14">
        <v>3129.27</v>
      </c>
      <c r="CP164" s="14">
        <v>0</v>
      </c>
      <c r="CQ164" s="14">
        <v>0</v>
      </c>
      <c r="CR164" s="14" t="s">
        <v>108</v>
      </c>
      <c r="CS164" s="14">
        <v>0</v>
      </c>
      <c r="CT164" s="14">
        <v>0</v>
      </c>
      <c r="CU164" s="14">
        <v>0</v>
      </c>
      <c r="CV164" s="14">
        <v>0</v>
      </c>
      <c r="CW164" s="14">
        <v>0</v>
      </c>
      <c r="CX164" s="14">
        <v>0</v>
      </c>
    </row>
    <row r="165" spans="1:102" x14ac:dyDescent="0.25">
      <c r="A165" s="14">
        <v>491747</v>
      </c>
      <c r="B165" s="14">
        <v>76</v>
      </c>
      <c r="C165" s="14" t="s">
        <v>117</v>
      </c>
      <c r="D165" s="14" t="s">
        <v>100</v>
      </c>
      <c r="E165" s="14">
        <v>5302790001</v>
      </c>
      <c r="F165" s="14" t="s">
        <v>119</v>
      </c>
      <c r="G165" s="14" t="s">
        <v>102</v>
      </c>
      <c r="H165" s="14" t="s">
        <v>103</v>
      </c>
      <c r="I165" s="14">
        <v>70800000</v>
      </c>
      <c r="J165" s="14">
        <v>0</v>
      </c>
      <c r="K165" s="14">
        <v>53166065</v>
      </c>
      <c r="L165" s="14">
        <v>0</v>
      </c>
      <c r="M165" s="14">
        <v>201708</v>
      </c>
      <c r="N165" s="14">
        <v>20170710</v>
      </c>
      <c r="O165" s="14">
        <v>0</v>
      </c>
      <c r="P165" s="14">
        <v>20170810</v>
      </c>
      <c r="Q165" s="14">
        <v>0</v>
      </c>
      <c r="R165" s="14">
        <v>31</v>
      </c>
      <c r="S165" s="14">
        <v>20170818</v>
      </c>
      <c r="T165" s="14">
        <v>20170918</v>
      </c>
      <c r="U165" s="14">
        <v>68113</v>
      </c>
      <c r="V165" s="14">
        <v>12360.62</v>
      </c>
      <c r="W165" s="14">
        <v>25</v>
      </c>
      <c r="X165" s="14">
        <v>702.62</v>
      </c>
      <c r="Y165" s="14">
        <v>1483.27</v>
      </c>
      <c r="Z165" s="14">
        <v>593.30999999999995</v>
      </c>
      <c r="AA165" s="14">
        <v>494.42</v>
      </c>
      <c r="AB165" s="14">
        <v>321.37</v>
      </c>
      <c r="AC165" s="14">
        <v>0</v>
      </c>
      <c r="AD165" s="14">
        <v>0</v>
      </c>
      <c r="AE165" s="14">
        <v>0</v>
      </c>
      <c r="AF165" s="14">
        <v>49442.54</v>
      </c>
      <c r="AG165" s="14">
        <v>14165.26</v>
      </c>
      <c r="AH165" s="14">
        <v>40566.69</v>
      </c>
      <c r="AI165" s="14">
        <v>8780.64</v>
      </c>
      <c r="AJ165" s="14">
        <v>872.72</v>
      </c>
      <c r="AK165" s="14">
        <v>9148.7199999999993</v>
      </c>
      <c r="AL165" s="14">
        <v>47252.79</v>
      </c>
      <c r="AM165" s="14">
        <v>50145.16</v>
      </c>
      <c r="AN165" s="14">
        <v>0</v>
      </c>
      <c r="AO165" s="14">
        <v>0</v>
      </c>
      <c r="AP165" s="14">
        <v>0</v>
      </c>
      <c r="AQ165" s="14" t="s">
        <v>104</v>
      </c>
      <c r="AR165" s="14">
        <v>0</v>
      </c>
      <c r="AS165" s="14">
        <v>0</v>
      </c>
      <c r="AT165" s="14">
        <v>0</v>
      </c>
      <c r="AU165" s="14">
        <v>0</v>
      </c>
      <c r="AV165" s="14">
        <v>0</v>
      </c>
      <c r="AW165" s="14">
        <v>0</v>
      </c>
      <c r="AX165" s="14">
        <v>0</v>
      </c>
      <c r="AY165" s="14">
        <v>0</v>
      </c>
      <c r="AZ165" s="14">
        <v>0</v>
      </c>
      <c r="BA165" s="14">
        <v>0</v>
      </c>
      <c r="BB165" s="14">
        <v>5803</v>
      </c>
      <c r="BC165" s="14">
        <v>62310</v>
      </c>
      <c r="BD165" s="14">
        <v>0</v>
      </c>
      <c r="BE165" s="14">
        <v>0</v>
      </c>
      <c r="BF165" s="14">
        <v>291</v>
      </c>
      <c r="BG165" s="14">
        <v>490</v>
      </c>
      <c r="BH165" s="14">
        <v>0</v>
      </c>
      <c r="BI165" s="14">
        <v>0</v>
      </c>
      <c r="BJ165" s="14">
        <v>0</v>
      </c>
      <c r="BK165" s="14">
        <v>367</v>
      </c>
      <c r="BL165" s="14">
        <v>2204</v>
      </c>
      <c r="BM165" s="14">
        <v>0</v>
      </c>
      <c r="BN165" s="14">
        <v>0</v>
      </c>
      <c r="BO165" s="14">
        <v>0</v>
      </c>
      <c r="BP165" s="14">
        <v>0</v>
      </c>
      <c r="BQ165" s="14">
        <v>104.01</v>
      </c>
      <c r="BR165" s="14">
        <v>624.66999999999996</v>
      </c>
      <c r="BS165" s="14">
        <v>8881.98</v>
      </c>
      <c r="BT165" s="14">
        <v>23405.48</v>
      </c>
      <c r="BU165" s="14">
        <v>0</v>
      </c>
      <c r="BV165" s="14">
        <v>0</v>
      </c>
      <c r="BW165" s="14">
        <v>0</v>
      </c>
      <c r="BX165" s="14">
        <v>4065.78</v>
      </c>
      <c r="BY165" s="14">
        <v>0</v>
      </c>
      <c r="BZ165" s="14">
        <v>0</v>
      </c>
      <c r="CA165" s="14">
        <v>0</v>
      </c>
      <c r="CB165" s="14">
        <v>0</v>
      </c>
      <c r="CC165" s="14">
        <v>0</v>
      </c>
      <c r="CD165" s="14">
        <v>490</v>
      </c>
      <c r="CE165" s="14">
        <v>410</v>
      </c>
      <c r="CF165" s="14">
        <v>450</v>
      </c>
      <c r="CG165" s="14">
        <v>8227</v>
      </c>
      <c r="CH165" s="14">
        <v>0.09</v>
      </c>
      <c r="CI165" s="14">
        <v>0.36</v>
      </c>
      <c r="CJ165" s="14">
        <v>0.09</v>
      </c>
      <c r="CK165" s="14">
        <v>0</v>
      </c>
      <c r="CL165" s="14">
        <v>459.81</v>
      </c>
      <c r="CM165" s="14">
        <v>2121.08</v>
      </c>
      <c r="CN165" s="14">
        <v>0</v>
      </c>
      <c r="CO165" s="14">
        <v>922.81</v>
      </c>
      <c r="CP165" s="14">
        <v>0</v>
      </c>
      <c r="CQ165" s="14">
        <v>0</v>
      </c>
      <c r="CR165" s="14" t="s">
        <v>108</v>
      </c>
      <c r="CS165" s="14">
        <v>0</v>
      </c>
      <c r="CT165" s="14">
        <v>0</v>
      </c>
      <c r="CU165" s="14">
        <v>0</v>
      </c>
      <c r="CV165" s="14">
        <v>0</v>
      </c>
      <c r="CW165" s="14">
        <v>0</v>
      </c>
      <c r="CX165" s="14">
        <v>0</v>
      </c>
    </row>
    <row r="166" spans="1:102" x14ac:dyDescent="0.25">
      <c r="A166" s="14">
        <v>491750</v>
      </c>
      <c r="B166" s="14">
        <v>66</v>
      </c>
      <c r="C166" s="14" t="s">
        <v>117</v>
      </c>
      <c r="D166" s="14" t="s">
        <v>100</v>
      </c>
      <c r="E166" s="14">
        <v>5302790001</v>
      </c>
      <c r="F166" s="14" t="s">
        <v>120</v>
      </c>
      <c r="G166" s="14" t="s">
        <v>102</v>
      </c>
      <c r="H166" s="14" t="s">
        <v>103</v>
      </c>
      <c r="I166" s="14">
        <v>70800000</v>
      </c>
      <c r="J166" s="14">
        <v>0</v>
      </c>
      <c r="K166" s="14">
        <v>1439402</v>
      </c>
      <c r="L166" s="14">
        <v>0</v>
      </c>
      <c r="M166" s="14">
        <v>201708</v>
      </c>
      <c r="N166" s="14">
        <v>20170710</v>
      </c>
      <c r="O166" s="14">
        <v>0</v>
      </c>
      <c r="P166" s="14">
        <v>20170810</v>
      </c>
      <c r="Q166" s="14">
        <v>0</v>
      </c>
      <c r="R166" s="14">
        <v>31</v>
      </c>
      <c r="S166" s="14">
        <v>20170818</v>
      </c>
      <c r="T166" s="14">
        <v>20170918</v>
      </c>
      <c r="U166" s="14">
        <v>284851</v>
      </c>
      <c r="V166" s="14">
        <v>50380.22</v>
      </c>
      <c r="W166" s="14">
        <v>25</v>
      </c>
      <c r="X166" s="14">
        <v>702.62</v>
      </c>
      <c r="Y166" s="14">
        <v>6045.62</v>
      </c>
      <c r="Z166" s="14">
        <v>2418.25</v>
      </c>
      <c r="AA166" s="14">
        <v>2015.2</v>
      </c>
      <c r="AB166" s="14">
        <v>1309.8800000000001</v>
      </c>
      <c r="AC166" s="14">
        <v>0</v>
      </c>
      <c r="AD166" s="14">
        <v>0</v>
      </c>
      <c r="AE166" s="14">
        <v>0</v>
      </c>
      <c r="AF166" s="14">
        <v>201520.93</v>
      </c>
      <c r="AG166" s="14">
        <v>57735.72</v>
      </c>
      <c r="AH166" s="14">
        <v>155187.89000000001</v>
      </c>
      <c r="AI166" s="14">
        <v>33590.339999999997</v>
      </c>
      <c r="AJ166" s="14">
        <v>3338.59</v>
      </c>
      <c r="AK166" s="14">
        <v>34998.46</v>
      </c>
      <c r="AL166" s="14">
        <v>190434.6</v>
      </c>
      <c r="AM166" s="14">
        <v>202223.55</v>
      </c>
      <c r="AN166" s="14">
        <v>0</v>
      </c>
      <c r="AO166" s="14">
        <v>0</v>
      </c>
      <c r="AP166" s="14">
        <v>0</v>
      </c>
      <c r="AQ166" s="14" t="s">
        <v>104</v>
      </c>
      <c r="AR166" s="14">
        <v>0</v>
      </c>
      <c r="AS166" s="14">
        <v>0</v>
      </c>
      <c r="AT166" s="14">
        <v>0</v>
      </c>
      <c r="AU166" s="14">
        <v>0</v>
      </c>
      <c r="AV166" s="14">
        <v>0</v>
      </c>
      <c r="AW166" s="14">
        <v>0</v>
      </c>
      <c r="AX166" s="14">
        <v>0</v>
      </c>
      <c r="AY166" s="14">
        <v>0</v>
      </c>
      <c r="AZ166" s="14">
        <v>0</v>
      </c>
      <c r="BA166" s="14">
        <v>0</v>
      </c>
      <c r="BB166" s="14">
        <v>30979</v>
      </c>
      <c r="BC166" s="14">
        <v>253872</v>
      </c>
      <c r="BD166" s="14">
        <v>0</v>
      </c>
      <c r="BE166" s="14">
        <v>729</v>
      </c>
      <c r="BF166" s="14">
        <v>800</v>
      </c>
      <c r="BG166" s="14">
        <v>0</v>
      </c>
      <c r="BH166" s="14">
        <v>785</v>
      </c>
      <c r="BI166" s="14">
        <v>845</v>
      </c>
      <c r="BJ166" s="14">
        <v>0</v>
      </c>
      <c r="BK166" s="14">
        <v>0</v>
      </c>
      <c r="BL166" s="14">
        <v>0</v>
      </c>
      <c r="BM166" s="14">
        <v>0</v>
      </c>
      <c r="BN166" s="14">
        <v>0</v>
      </c>
      <c r="BO166" s="14">
        <v>0</v>
      </c>
      <c r="BP166" s="14">
        <v>0</v>
      </c>
      <c r="BQ166" s="14">
        <v>0</v>
      </c>
      <c r="BR166" s="14">
        <v>0</v>
      </c>
      <c r="BS166" s="14">
        <v>16233.53</v>
      </c>
      <c r="BT166" s="14">
        <v>95361.83</v>
      </c>
      <c r="BU166" s="14">
        <v>0</v>
      </c>
      <c r="BV166" s="14">
        <v>0</v>
      </c>
      <c r="BW166" s="14">
        <v>0</v>
      </c>
      <c r="BX166" s="14">
        <v>0</v>
      </c>
      <c r="BY166" s="14">
        <v>32533.96</v>
      </c>
      <c r="BZ166" s="14">
        <v>7011.39</v>
      </c>
      <c r="CA166" s="14">
        <v>0</v>
      </c>
      <c r="CB166" s="14">
        <v>0</v>
      </c>
      <c r="CC166" s="14">
        <v>0</v>
      </c>
      <c r="CD166" s="14">
        <v>0</v>
      </c>
      <c r="CE166" s="14">
        <v>785</v>
      </c>
      <c r="CF166" s="14">
        <v>845</v>
      </c>
      <c r="CG166" s="14">
        <v>8194</v>
      </c>
      <c r="CH166" s="14">
        <v>0.06</v>
      </c>
      <c r="CI166" s="14">
        <v>0.24</v>
      </c>
      <c r="CJ166" s="14">
        <v>0.06</v>
      </c>
      <c r="CK166" s="14">
        <v>0</v>
      </c>
      <c r="CL166" s="14">
        <v>1874.14</v>
      </c>
      <c r="CM166" s="14">
        <v>8645.24</v>
      </c>
      <c r="CN166" s="14">
        <v>0</v>
      </c>
      <c r="CO166" s="14">
        <v>3859.23</v>
      </c>
      <c r="CP166" s="14">
        <v>0</v>
      </c>
      <c r="CQ166" s="14">
        <v>0</v>
      </c>
      <c r="CR166" s="14" t="s">
        <v>108</v>
      </c>
      <c r="CS166" s="14">
        <v>0</v>
      </c>
      <c r="CT166" s="14">
        <v>0</v>
      </c>
      <c r="CU166" s="14">
        <v>0</v>
      </c>
      <c r="CV166" s="14">
        <v>0</v>
      </c>
      <c r="CW166" s="14">
        <v>0</v>
      </c>
      <c r="CX166" s="14">
        <v>0</v>
      </c>
    </row>
    <row r="167" spans="1:102" x14ac:dyDescent="0.25">
      <c r="A167" s="14">
        <v>493169</v>
      </c>
      <c r="B167" s="14">
        <v>76</v>
      </c>
      <c r="C167" s="14" t="s">
        <v>117</v>
      </c>
      <c r="D167" s="14" t="s">
        <v>100</v>
      </c>
      <c r="E167" s="14">
        <v>5302790001</v>
      </c>
      <c r="F167" s="14" t="s">
        <v>121</v>
      </c>
      <c r="G167" s="14" t="s">
        <v>102</v>
      </c>
      <c r="H167" s="14" t="s">
        <v>103</v>
      </c>
      <c r="I167" s="14">
        <v>70800000</v>
      </c>
      <c r="J167" s="14">
        <v>0</v>
      </c>
      <c r="K167" s="14">
        <v>53166067</v>
      </c>
      <c r="L167" s="14">
        <v>0</v>
      </c>
      <c r="M167" s="14">
        <v>201708</v>
      </c>
      <c r="N167" s="14">
        <v>20170710</v>
      </c>
      <c r="O167" s="14">
        <v>0</v>
      </c>
      <c r="P167" s="14">
        <v>20170810</v>
      </c>
      <c r="Q167" s="14">
        <v>0</v>
      </c>
      <c r="R167" s="14">
        <v>31</v>
      </c>
      <c r="S167" s="14">
        <v>20170818</v>
      </c>
      <c r="T167" s="14">
        <v>20170918</v>
      </c>
      <c r="U167" s="14">
        <v>164194</v>
      </c>
      <c r="V167" s="14">
        <v>28159.360000000001</v>
      </c>
      <c r="W167" s="14">
        <v>25</v>
      </c>
      <c r="X167" s="14">
        <v>702.62</v>
      </c>
      <c r="Y167" s="14">
        <v>3379.12</v>
      </c>
      <c r="Z167" s="14">
        <v>1351.64</v>
      </c>
      <c r="AA167" s="14">
        <v>1126.3699999999999</v>
      </c>
      <c r="AB167" s="14">
        <v>732.14</v>
      </c>
      <c r="AC167" s="14">
        <v>0</v>
      </c>
      <c r="AD167" s="14">
        <v>0</v>
      </c>
      <c r="AE167" s="14">
        <v>0</v>
      </c>
      <c r="AF167" s="14">
        <v>112637.47</v>
      </c>
      <c r="AG167" s="14">
        <v>32270.62</v>
      </c>
      <c r="AH167" s="14">
        <v>93620.66</v>
      </c>
      <c r="AI167" s="14">
        <v>20264.150000000001</v>
      </c>
      <c r="AJ167" s="14">
        <v>2014.08</v>
      </c>
      <c r="AK167" s="14">
        <v>21113.62</v>
      </c>
      <c r="AL167" s="14">
        <v>106750.82</v>
      </c>
      <c r="AM167" s="14">
        <v>113340.09</v>
      </c>
      <c r="AN167" s="14">
        <v>0</v>
      </c>
      <c r="AO167" s="14">
        <v>0</v>
      </c>
      <c r="AP167" s="14">
        <v>0</v>
      </c>
      <c r="AQ167" s="14" t="s">
        <v>104</v>
      </c>
      <c r="AR167" s="14">
        <v>0</v>
      </c>
      <c r="AS167" s="14">
        <v>0</v>
      </c>
      <c r="AT167" s="14">
        <v>0</v>
      </c>
      <c r="AU167" s="14">
        <v>0</v>
      </c>
      <c r="AV167" s="14">
        <v>0</v>
      </c>
      <c r="AW167" s="14">
        <v>0</v>
      </c>
      <c r="AX167" s="14">
        <v>0</v>
      </c>
      <c r="AY167" s="14">
        <v>0</v>
      </c>
      <c r="AZ167" s="14">
        <v>0</v>
      </c>
      <c r="BA167" s="14">
        <v>0</v>
      </c>
      <c r="BB167" s="14">
        <v>16438</v>
      </c>
      <c r="BC167" s="14">
        <v>147756</v>
      </c>
      <c r="BD167" s="14">
        <v>0</v>
      </c>
      <c r="BE167" s="14">
        <v>0</v>
      </c>
      <c r="BF167" s="14">
        <v>0</v>
      </c>
      <c r="BG167" s="14">
        <v>460</v>
      </c>
      <c r="BH167" s="14">
        <v>0</v>
      </c>
      <c r="BI167" s="14">
        <v>0</v>
      </c>
      <c r="BJ167" s="14">
        <v>0</v>
      </c>
      <c r="BK167" s="14">
        <v>0</v>
      </c>
      <c r="BL167" s="14">
        <v>0</v>
      </c>
      <c r="BM167" s="14">
        <v>0</v>
      </c>
      <c r="BN167" s="14">
        <v>0</v>
      </c>
      <c r="BO167" s="14">
        <v>0</v>
      </c>
      <c r="BP167" s="14">
        <v>0</v>
      </c>
      <c r="BQ167" s="14">
        <v>0</v>
      </c>
      <c r="BR167" s="14">
        <v>0</v>
      </c>
      <c r="BS167" s="14">
        <v>25159.74</v>
      </c>
      <c r="BT167" s="14">
        <v>55501.52</v>
      </c>
      <c r="BU167" s="14">
        <v>0</v>
      </c>
      <c r="BV167" s="14">
        <v>0</v>
      </c>
      <c r="BW167" s="14">
        <v>0</v>
      </c>
      <c r="BX167" s="14">
        <v>3816.85</v>
      </c>
      <c r="BY167" s="14">
        <v>0</v>
      </c>
      <c r="BZ167" s="14">
        <v>0</v>
      </c>
      <c r="CA167" s="14">
        <v>0</v>
      </c>
      <c r="CB167" s="14">
        <v>0</v>
      </c>
      <c r="CC167" s="14">
        <v>0</v>
      </c>
      <c r="CD167" s="14">
        <v>460</v>
      </c>
      <c r="CE167" s="14">
        <v>380</v>
      </c>
      <c r="CF167" s="14">
        <v>410</v>
      </c>
      <c r="CG167" s="14">
        <v>8245</v>
      </c>
      <c r="CH167" s="14">
        <v>0.18</v>
      </c>
      <c r="CI167" s="14">
        <v>0.72</v>
      </c>
      <c r="CJ167" s="14">
        <v>0.18</v>
      </c>
      <c r="CK167" s="14">
        <v>0</v>
      </c>
      <c r="CL167" s="14">
        <v>1047.52</v>
      </c>
      <c r="CM167" s="14">
        <v>4832.1400000000003</v>
      </c>
      <c r="CN167" s="14">
        <v>0</v>
      </c>
      <c r="CO167" s="14">
        <v>2224.5300000000002</v>
      </c>
      <c r="CP167" s="14">
        <v>0</v>
      </c>
      <c r="CQ167" s="14">
        <v>0</v>
      </c>
      <c r="CR167" s="14" t="s">
        <v>108</v>
      </c>
      <c r="CS167" s="14">
        <v>0</v>
      </c>
      <c r="CT167" s="14">
        <v>0</v>
      </c>
      <c r="CU167" s="14">
        <v>0</v>
      </c>
      <c r="CV167" s="14">
        <v>0</v>
      </c>
      <c r="CW167" s="14">
        <v>0</v>
      </c>
      <c r="CX167" s="14">
        <v>0</v>
      </c>
    </row>
    <row r="168" spans="1:102" x14ac:dyDescent="0.25">
      <c r="A168" s="14">
        <v>510213</v>
      </c>
      <c r="B168" s="14">
        <v>23</v>
      </c>
      <c r="C168" s="14" t="s">
        <v>110</v>
      </c>
      <c r="D168" s="14" t="s">
        <v>100</v>
      </c>
      <c r="E168" s="14">
        <v>5302790001</v>
      </c>
      <c r="F168" s="14" t="s">
        <v>122</v>
      </c>
      <c r="G168" s="14" t="s">
        <v>102</v>
      </c>
      <c r="H168" s="14" t="s">
        <v>103</v>
      </c>
      <c r="I168" s="14">
        <v>70070000</v>
      </c>
      <c r="J168" s="14">
        <v>0</v>
      </c>
      <c r="K168" s="14">
        <v>671714</v>
      </c>
      <c r="L168" s="14">
        <v>1</v>
      </c>
      <c r="M168" s="14">
        <v>201708</v>
      </c>
      <c r="N168" s="14">
        <v>20170705</v>
      </c>
      <c r="O168" s="14">
        <v>38015</v>
      </c>
      <c r="P168" s="14">
        <v>20170804</v>
      </c>
      <c r="Q168" s="14">
        <v>55940</v>
      </c>
      <c r="R168" s="14">
        <v>30</v>
      </c>
      <c r="S168" s="14">
        <v>20170901</v>
      </c>
      <c r="T168" s="14">
        <v>20170918</v>
      </c>
      <c r="U168" s="14">
        <v>9113.2199999999993</v>
      </c>
      <c r="V168" s="14">
        <v>3037.74</v>
      </c>
      <c r="W168" s="14">
        <v>25</v>
      </c>
      <c r="X168" s="14">
        <v>702.62</v>
      </c>
      <c r="Y168" s="14">
        <v>364.52</v>
      </c>
      <c r="Z168" s="14">
        <v>145.81</v>
      </c>
      <c r="AA168" s="14">
        <v>121.5</v>
      </c>
      <c r="AB168" s="14">
        <v>78.98</v>
      </c>
      <c r="AC168" s="14">
        <v>0</v>
      </c>
      <c r="AD168" s="14">
        <v>0</v>
      </c>
      <c r="AE168" s="14">
        <v>0</v>
      </c>
      <c r="AF168" s="14">
        <v>12150.96</v>
      </c>
      <c r="AG168" s="14">
        <v>3481.24</v>
      </c>
      <c r="AH168" s="14">
        <v>5924.03</v>
      </c>
      <c r="AI168" s="14">
        <v>1282.25</v>
      </c>
      <c r="AJ168" s="14">
        <v>127.44</v>
      </c>
      <c r="AK168" s="14">
        <v>1336</v>
      </c>
      <c r="AL168" s="14">
        <v>12142.77</v>
      </c>
      <c r="AM168" s="14">
        <v>12853.58</v>
      </c>
      <c r="AN168" s="14">
        <v>17925</v>
      </c>
      <c r="AO168" s="14">
        <v>17925</v>
      </c>
      <c r="AP168" s="14">
        <v>18018</v>
      </c>
      <c r="AQ168" s="14" t="s">
        <v>104</v>
      </c>
      <c r="AR168" s="14">
        <v>0</v>
      </c>
      <c r="AS168" s="14">
        <v>0</v>
      </c>
      <c r="AT168" s="14">
        <v>0</v>
      </c>
      <c r="AU168" s="14">
        <v>0</v>
      </c>
      <c r="AV168" s="14">
        <v>0</v>
      </c>
      <c r="AW168" s="14">
        <v>0</v>
      </c>
      <c r="AX168" s="14">
        <v>0</v>
      </c>
      <c r="AY168" s="14" t="s">
        <v>107</v>
      </c>
      <c r="AZ168" s="14" t="s">
        <v>107</v>
      </c>
      <c r="BA168" s="14" t="s">
        <v>107</v>
      </c>
      <c r="BB168" s="14">
        <v>0</v>
      </c>
      <c r="BC168" s="14">
        <v>0</v>
      </c>
      <c r="BD168" s="14">
        <v>0</v>
      </c>
      <c r="BE168" s="14">
        <v>0</v>
      </c>
      <c r="BF168" s="14">
        <v>0</v>
      </c>
      <c r="BG168" s="14">
        <v>0</v>
      </c>
      <c r="BH168" s="14">
        <v>0</v>
      </c>
      <c r="BI168" s="14">
        <v>0</v>
      </c>
      <c r="BJ168" s="14">
        <v>0</v>
      </c>
      <c r="BK168" s="14">
        <v>0</v>
      </c>
      <c r="BL168" s="14">
        <v>0</v>
      </c>
      <c r="BM168" s="14">
        <v>0</v>
      </c>
      <c r="BN168" s="14">
        <v>0</v>
      </c>
      <c r="BO168" s="14">
        <v>0</v>
      </c>
      <c r="BP168" s="14">
        <v>0</v>
      </c>
      <c r="BQ168" s="14">
        <v>0</v>
      </c>
      <c r="BR168" s="14">
        <v>0</v>
      </c>
      <c r="BS168" s="14">
        <v>0</v>
      </c>
      <c r="BT168" s="14">
        <v>0</v>
      </c>
      <c r="BU168" s="14">
        <v>0</v>
      </c>
      <c r="BV168" s="14">
        <v>0</v>
      </c>
      <c r="BW168" s="14">
        <v>0</v>
      </c>
      <c r="BX168" s="14">
        <v>0</v>
      </c>
      <c r="BY168" s="14">
        <v>0</v>
      </c>
      <c r="BZ168" s="14">
        <v>0</v>
      </c>
      <c r="CA168" s="14">
        <v>0</v>
      </c>
      <c r="CB168" s="14">
        <v>0</v>
      </c>
      <c r="CC168" s="14">
        <v>0</v>
      </c>
      <c r="CD168" s="14">
        <v>0</v>
      </c>
      <c r="CE168" s="14">
        <v>0</v>
      </c>
      <c r="CF168" s="14">
        <v>0</v>
      </c>
      <c r="CG168" s="14">
        <v>13885</v>
      </c>
      <c r="CH168" s="14">
        <v>1</v>
      </c>
      <c r="CI168" s="14">
        <v>0</v>
      </c>
      <c r="CJ168" s="14">
        <v>0</v>
      </c>
      <c r="CK168" s="14">
        <v>0</v>
      </c>
      <c r="CL168" s="14">
        <v>113</v>
      </c>
      <c r="CM168" s="14">
        <v>521.27</v>
      </c>
      <c r="CN168" s="14">
        <v>0</v>
      </c>
      <c r="CO168" s="14">
        <v>310.69</v>
      </c>
      <c r="CP168" s="14">
        <v>0</v>
      </c>
      <c r="CQ168" s="14">
        <v>0</v>
      </c>
      <c r="CR168" s="14" t="s">
        <v>108</v>
      </c>
      <c r="CS168" s="14">
        <v>220</v>
      </c>
      <c r="CT168" s="14">
        <v>380</v>
      </c>
      <c r="CU168" s="14">
        <v>201</v>
      </c>
      <c r="CV168" s="14">
        <v>348</v>
      </c>
      <c r="CW168" s="14">
        <v>231</v>
      </c>
      <c r="CX168" s="14">
        <v>399</v>
      </c>
    </row>
    <row r="169" spans="1:102" x14ac:dyDescent="0.25">
      <c r="A169" s="14">
        <v>605120</v>
      </c>
      <c r="B169" s="14">
        <v>75</v>
      </c>
      <c r="C169" s="14" t="s">
        <v>99</v>
      </c>
      <c r="D169" s="14" t="s">
        <v>100</v>
      </c>
      <c r="E169" s="14">
        <v>5302790001</v>
      </c>
      <c r="F169" s="14" t="s">
        <v>303</v>
      </c>
      <c r="G169" s="14" t="s">
        <v>102</v>
      </c>
      <c r="H169" s="14" t="s">
        <v>103</v>
      </c>
      <c r="I169" s="14">
        <v>70800000</v>
      </c>
      <c r="J169" s="14">
        <v>0</v>
      </c>
      <c r="K169" s="14">
        <v>1167030</v>
      </c>
      <c r="L169" s="14">
        <v>0</v>
      </c>
      <c r="M169" s="14">
        <v>201708</v>
      </c>
      <c r="N169" s="14">
        <v>20170710</v>
      </c>
      <c r="O169" s="14">
        <v>0</v>
      </c>
      <c r="P169" s="14">
        <v>20170810</v>
      </c>
      <c r="Q169" s="14">
        <v>0</v>
      </c>
      <c r="R169" s="14">
        <v>31</v>
      </c>
      <c r="S169" s="14">
        <v>20170818</v>
      </c>
      <c r="T169" s="14">
        <v>20170918</v>
      </c>
      <c r="U169" s="14">
        <v>157105</v>
      </c>
      <c r="V169" s="14">
        <v>23902.1</v>
      </c>
      <c r="W169" s="14">
        <v>25</v>
      </c>
      <c r="X169" s="14">
        <v>702.62</v>
      </c>
      <c r="Y169" s="14">
        <v>2868.25</v>
      </c>
      <c r="Z169" s="14">
        <v>1147.3</v>
      </c>
      <c r="AA169" s="14">
        <v>956.08</v>
      </c>
      <c r="AB169" s="14">
        <v>621.45000000000005</v>
      </c>
      <c r="AC169" s="14">
        <v>0</v>
      </c>
      <c r="AD169" s="14">
        <v>0</v>
      </c>
      <c r="AE169" s="14">
        <v>0</v>
      </c>
      <c r="AF169" s="14">
        <v>95608.43</v>
      </c>
      <c r="AG169" s="14">
        <v>27391.8</v>
      </c>
      <c r="AH169" s="14">
        <v>93852.09</v>
      </c>
      <c r="AI169" s="14">
        <v>20314.240000000002</v>
      </c>
      <c r="AJ169" s="14">
        <v>2019.06</v>
      </c>
      <c r="AK169" s="14">
        <v>21165.81</v>
      </c>
      <c r="AL169" s="14">
        <v>90717.97</v>
      </c>
      <c r="AM169" s="14">
        <v>96311.05</v>
      </c>
      <c r="AN169" s="14">
        <v>0</v>
      </c>
      <c r="AO169" s="14">
        <v>0</v>
      </c>
      <c r="AP169" s="14">
        <v>0</v>
      </c>
      <c r="AQ169" s="14" t="s">
        <v>104</v>
      </c>
      <c r="AR169" s="14">
        <v>0</v>
      </c>
      <c r="AS169" s="14">
        <v>0</v>
      </c>
      <c r="AT169" s="14">
        <v>0</v>
      </c>
      <c r="AU169" s="14">
        <v>0</v>
      </c>
      <c r="AV169" s="14">
        <v>0</v>
      </c>
      <c r="AW169" s="14">
        <v>0</v>
      </c>
      <c r="AX169" s="14">
        <v>0</v>
      </c>
      <c r="AY169" s="14">
        <v>0</v>
      </c>
      <c r="AZ169" s="14">
        <v>0</v>
      </c>
      <c r="BA169" s="14">
        <v>0</v>
      </c>
      <c r="BB169" s="14">
        <v>15439</v>
      </c>
      <c r="BC169" s="14">
        <v>141666</v>
      </c>
      <c r="BD169" s="14">
        <v>0</v>
      </c>
      <c r="BE169" s="14">
        <v>0</v>
      </c>
      <c r="BF169" s="14">
        <v>777</v>
      </c>
      <c r="BG169" s="14">
        <v>945</v>
      </c>
      <c r="BH169" s="14">
        <v>0</v>
      </c>
      <c r="BI169" s="14">
        <v>0</v>
      </c>
      <c r="BJ169" s="14">
        <v>0</v>
      </c>
      <c r="BK169" s="14">
        <v>0</v>
      </c>
      <c r="BL169" s="14">
        <v>0</v>
      </c>
      <c r="BM169" s="14">
        <v>0</v>
      </c>
      <c r="BN169" s="14">
        <v>0</v>
      </c>
      <c r="BO169" s="14">
        <v>0</v>
      </c>
      <c r="BP169" s="14">
        <v>0</v>
      </c>
      <c r="BQ169" s="14">
        <v>0</v>
      </c>
      <c r="BR169" s="14">
        <v>0</v>
      </c>
      <c r="BS169" s="14">
        <v>15166.62</v>
      </c>
      <c r="BT169" s="14">
        <v>50811.21</v>
      </c>
      <c r="BU169" s="14">
        <v>0</v>
      </c>
      <c r="BV169" s="14">
        <v>0</v>
      </c>
      <c r="BW169" s="14">
        <v>0</v>
      </c>
      <c r="BX169" s="14">
        <v>5728.5</v>
      </c>
      <c r="BY169" s="14">
        <v>0</v>
      </c>
      <c r="BZ169" s="14">
        <v>0</v>
      </c>
      <c r="CA169" s="14">
        <v>0</v>
      </c>
      <c r="CB169" s="14">
        <v>0</v>
      </c>
      <c r="CC169" s="14">
        <v>0</v>
      </c>
      <c r="CD169" s="14">
        <v>945</v>
      </c>
      <c r="CE169" s="14">
        <v>870</v>
      </c>
      <c r="CF169" s="14">
        <v>990</v>
      </c>
      <c r="CG169" s="14">
        <v>8236</v>
      </c>
      <c r="CH169" s="14">
        <v>0.24</v>
      </c>
      <c r="CI169" s="14">
        <v>0.96</v>
      </c>
      <c r="CJ169" s="14">
        <v>0.24</v>
      </c>
      <c r="CK169" s="14">
        <v>0</v>
      </c>
      <c r="CL169" s="14">
        <v>889.15</v>
      </c>
      <c r="CM169" s="14">
        <v>4101.6000000000004</v>
      </c>
      <c r="CN169" s="14">
        <v>0</v>
      </c>
      <c r="CO169" s="14">
        <v>2128.5</v>
      </c>
      <c r="CP169" s="14">
        <v>0</v>
      </c>
      <c r="CQ169" s="14">
        <v>0</v>
      </c>
      <c r="CR169" s="14">
        <v>5728.5</v>
      </c>
      <c r="CS169" s="14">
        <v>0</v>
      </c>
      <c r="CT169" s="14">
        <v>0</v>
      </c>
      <c r="CU169" s="14">
        <v>0</v>
      </c>
      <c r="CV169" s="14">
        <v>0</v>
      </c>
      <c r="CW169" s="14">
        <v>0</v>
      </c>
      <c r="CX169" s="14">
        <v>0</v>
      </c>
    </row>
    <row r="170" spans="1:102" x14ac:dyDescent="0.25">
      <c r="A170" s="14">
        <v>623849</v>
      </c>
      <c r="B170" s="14">
        <v>76</v>
      </c>
      <c r="C170" s="14" t="s">
        <v>117</v>
      </c>
      <c r="D170" s="14" t="s">
        <v>100</v>
      </c>
      <c r="E170" s="14">
        <v>5302790001</v>
      </c>
      <c r="F170" s="14" t="s">
        <v>124</v>
      </c>
      <c r="G170" s="14" t="s">
        <v>102</v>
      </c>
      <c r="H170" s="14" t="s">
        <v>103</v>
      </c>
      <c r="I170" s="14">
        <v>70800000</v>
      </c>
      <c r="J170" s="14">
        <v>0</v>
      </c>
      <c r="K170" s="14">
        <v>53166135</v>
      </c>
      <c r="L170" s="14">
        <v>0</v>
      </c>
      <c r="M170" s="14">
        <v>201708</v>
      </c>
      <c r="N170" s="14">
        <v>20170710</v>
      </c>
      <c r="O170" s="14">
        <v>0</v>
      </c>
      <c r="P170" s="14">
        <v>20170810</v>
      </c>
      <c r="Q170" s="14">
        <v>0</v>
      </c>
      <c r="R170" s="14">
        <v>31</v>
      </c>
      <c r="S170" s="14">
        <v>20170818</v>
      </c>
      <c r="T170" s="14">
        <v>20170918</v>
      </c>
      <c r="U170" s="14">
        <v>141128</v>
      </c>
      <c r="V170" s="14">
        <v>25024.78</v>
      </c>
      <c r="W170" s="14">
        <v>25</v>
      </c>
      <c r="X170" s="14">
        <v>702.62</v>
      </c>
      <c r="Y170" s="14">
        <v>3002.97</v>
      </c>
      <c r="Z170" s="14">
        <v>1201.19</v>
      </c>
      <c r="AA170" s="14">
        <v>1000.99</v>
      </c>
      <c r="AB170" s="14">
        <v>650.64</v>
      </c>
      <c r="AC170" s="14">
        <v>0</v>
      </c>
      <c r="AD170" s="14">
        <v>0</v>
      </c>
      <c r="AE170" s="14">
        <v>0</v>
      </c>
      <c r="AF170" s="14">
        <v>100099.19</v>
      </c>
      <c r="AG170" s="14">
        <v>28678.39</v>
      </c>
      <c r="AH170" s="14">
        <v>83300.28</v>
      </c>
      <c r="AI170" s="14">
        <v>18030.3</v>
      </c>
      <c r="AJ170" s="14">
        <v>1792.05</v>
      </c>
      <c r="AK170" s="14">
        <v>18786.13</v>
      </c>
      <c r="AL170" s="14">
        <v>94946.02</v>
      </c>
      <c r="AM170" s="14">
        <v>100801.81</v>
      </c>
      <c r="AN170" s="14">
        <v>0</v>
      </c>
      <c r="AO170" s="14">
        <v>0</v>
      </c>
      <c r="AP170" s="14">
        <v>0</v>
      </c>
      <c r="AQ170" s="14" t="s">
        <v>104</v>
      </c>
      <c r="AR170" s="14">
        <v>0</v>
      </c>
      <c r="AS170" s="14">
        <v>0</v>
      </c>
      <c r="AT170" s="14">
        <v>0</v>
      </c>
      <c r="AU170" s="14">
        <v>0</v>
      </c>
      <c r="AV170" s="14">
        <v>0</v>
      </c>
      <c r="AW170" s="14">
        <v>0</v>
      </c>
      <c r="AX170" s="14">
        <v>0</v>
      </c>
      <c r="AY170" s="14">
        <v>0</v>
      </c>
      <c r="AZ170" s="14">
        <v>0</v>
      </c>
      <c r="BA170" s="14">
        <v>0</v>
      </c>
      <c r="BB170" s="14">
        <v>12959</v>
      </c>
      <c r="BC170" s="14">
        <v>128169</v>
      </c>
      <c r="BD170" s="14">
        <v>0</v>
      </c>
      <c r="BE170" s="14">
        <v>0</v>
      </c>
      <c r="BF170" s="14">
        <v>838</v>
      </c>
      <c r="BG170" s="14">
        <v>855</v>
      </c>
      <c r="BH170" s="14">
        <v>0</v>
      </c>
      <c r="BI170" s="14">
        <v>0</v>
      </c>
      <c r="BJ170" s="14">
        <v>0</v>
      </c>
      <c r="BK170" s="14">
        <v>0</v>
      </c>
      <c r="BL170" s="14">
        <v>4</v>
      </c>
      <c r="BM170" s="14">
        <v>0</v>
      </c>
      <c r="BN170" s="14">
        <v>0</v>
      </c>
      <c r="BO170" s="14">
        <v>0</v>
      </c>
      <c r="BP170" s="14">
        <v>0</v>
      </c>
      <c r="BQ170" s="14">
        <v>0</v>
      </c>
      <c r="BR170" s="14">
        <v>1.1399999999999999</v>
      </c>
      <c r="BS170" s="14">
        <v>19834.84</v>
      </c>
      <c r="BT170" s="14">
        <v>48144.06</v>
      </c>
      <c r="BU170" s="14">
        <v>0</v>
      </c>
      <c r="BV170" s="14">
        <v>0</v>
      </c>
      <c r="BW170" s="14">
        <v>0</v>
      </c>
      <c r="BX170" s="14">
        <v>7094.37</v>
      </c>
      <c r="BY170" s="14">
        <v>0</v>
      </c>
      <c r="BZ170" s="14">
        <v>0</v>
      </c>
      <c r="CA170" s="14">
        <v>0</v>
      </c>
      <c r="CB170" s="14">
        <v>0</v>
      </c>
      <c r="CC170" s="14">
        <v>0</v>
      </c>
      <c r="CD170" s="14">
        <v>855</v>
      </c>
      <c r="CE170" s="14">
        <v>730</v>
      </c>
      <c r="CF170" s="14">
        <v>850</v>
      </c>
      <c r="CG170" s="14">
        <v>8531</v>
      </c>
      <c r="CH170" s="14">
        <v>0.15</v>
      </c>
      <c r="CI170" s="14">
        <v>0.6</v>
      </c>
      <c r="CJ170" s="14">
        <v>0.15</v>
      </c>
      <c r="CK170" s="14">
        <v>0</v>
      </c>
      <c r="CL170" s="14">
        <v>930.92</v>
      </c>
      <c r="CM170" s="14">
        <v>4294.25</v>
      </c>
      <c r="CN170" s="14">
        <v>0</v>
      </c>
      <c r="CO170" s="14">
        <v>1912.03</v>
      </c>
      <c r="CP170" s="14">
        <v>0</v>
      </c>
      <c r="CQ170" s="14">
        <v>0</v>
      </c>
      <c r="CR170" s="14" t="s">
        <v>108</v>
      </c>
      <c r="CS170" s="14">
        <v>0</v>
      </c>
      <c r="CT170" s="14">
        <v>0</v>
      </c>
      <c r="CU170" s="14">
        <v>0</v>
      </c>
      <c r="CV170" s="14">
        <v>0</v>
      </c>
      <c r="CW170" s="14">
        <v>0</v>
      </c>
      <c r="CX170" s="14">
        <v>0</v>
      </c>
    </row>
    <row r="171" spans="1:102" x14ac:dyDescent="0.25">
      <c r="A171" s="14">
        <v>675051</v>
      </c>
      <c r="B171" s="14">
        <v>66</v>
      </c>
      <c r="C171" s="14" t="s">
        <v>117</v>
      </c>
      <c r="D171" s="14" t="s">
        <v>100</v>
      </c>
      <c r="E171" s="14">
        <v>5302790001</v>
      </c>
      <c r="F171" s="14" t="s">
        <v>125</v>
      </c>
      <c r="G171" s="14" t="s">
        <v>102</v>
      </c>
      <c r="H171" s="14" t="s">
        <v>103</v>
      </c>
      <c r="I171" s="14">
        <v>70800000</v>
      </c>
      <c r="J171" s="14">
        <v>0</v>
      </c>
      <c r="K171" s="14">
        <v>1159616</v>
      </c>
      <c r="L171" s="14">
        <v>0</v>
      </c>
      <c r="M171" s="14">
        <v>201708</v>
      </c>
      <c r="N171" s="14">
        <v>20170710</v>
      </c>
      <c r="O171" s="14">
        <v>0</v>
      </c>
      <c r="P171" s="14">
        <v>20170810</v>
      </c>
      <c r="Q171" s="14">
        <v>0</v>
      </c>
      <c r="R171" s="14">
        <v>31</v>
      </c>
      <c r="S171" s="14">
        <v>20170818</v>
      </c>
      <c r="T171" s="14">
        <v>20170918</v>
      </c>
      <c r="U171" s="14">
        <v>190321</v>
      </c>
      <c r="V171" s="14">
        <v>32195.43</v>
      </c>
      <c r="W171" s="14">
        <v>25</v>
      </c>
      <c r="X171" s="14">
        <v>702.62</v>
      </c>
      <c r="Y171" s="14">
        <v>3863.45</v>
      </c>
      <c r="Z171" s="14">
        <v>1545.38</v>
      </c>
      <c r="AA171" s="14">
        <v>1287.81</v>
      </c>
      <c r="AB171" s="14">
        <v>837.08</v>
      </c>
      <c r="AC171" s="14">
        <v>0</v>
      </c>
      <c r="AD171" s="14">
        <v>0</v>
      </c>
      <c r="AE171" s="14">
        <v>0</v>
      </c>
      <c r="AF171" s="14">
        <v>128781.75999999999</v>
      </c>
      <c r="AG171" s="14">
        <v>36895.96</v>
      </c>
      <c r="AH171" s="14">
        <v>104835.35</v>
      </c>
      <c r="AI171" s="14">
        <v>22691.56</v>
      </c>
      <c r="AJ171" s="14">
        <v>2255.34</v>
      </c>
      <c r="AK171" s="14">
        <v>23642.79</v>
      </c>
      <c r="AL171" s="14">
        <v>121950.66</v>
      </c>
      <c r="AM171" s="14">
        <v>129484.38</v>
      </c>
      <c r="AN171" s="14">
        <v>0</v>
      </c>
      <c r="AO171" s="14">
        <v>0</v>
      </c>
      <c r="AP171" s="14">
        <v>0</v>
      </c>
      <c r="AQ171" s="14" t="s">
        <v>104</v>
      </c>
      <c r="AR171" s="14">
        <v>0</v>
      </c>
      <c r="AS171" s="14">
        <v>0</v>
      </c>
      <c r="AT171" s="14">
        <v>0</v>
      </c>
      <c r="AU171" s="14">
        <v>0</v>
      </c>
      <c r="AV171" s="14">
        <v>0</v>
      </c>
      <c r="AW171" s="14">
        <v>0</v>
      </c>
      <c r="AX171" s="14">
        <v>0</v>
      </c>
      <c r="AY171" s="14">
        <v>0</v>
      </c>
      <c r="AZ171" s="14">
        <v>0</v>
      </c>
      <c r="BA171" s="14">
        <v>0</v>
      </c>
      <c r="BB171" s="14">
        <v>18559</v>
      </c>
      <c r="BC171" s="14">
        <v>171762</v>
      </c>
      <c r="BD171" s="14">
        <v>0</v>
      </c>
      <c r="BE171" s="14">
        <v>394</v>
      </c>
      <c r="BF171" s="14">
        <v>408</v>
      </c>
      <c r="BG171" s="14">
        <v>0</v>
      </c>
      <c r="BH171" s="14">
        <v>455</v>
      </c>
      <c r="BI171" s="14">
        <v>420</v>
      </c>
      <c r="BJ171" s="14">
        <v>0</v>
      </c>
      <c r="BK171" s="14">
        <v>0</v>
      </c>
      <c r="BL171" s="14">
        <v>0</v>
      </c>
      <c r="BM171" s="14">
        <v>0</v>
      </c>
      <c r="BN171" s="14">
        <v>0</v>
      </c>
      <c r="BO171" s="14">
        <v>0</v>
      </c>
      <c r="BP171" s="14">
        <v>0</v>
      </c>
      <c r="BQ171" s="14">
        <v>0</v>
      </c>
      <c r="BR171" s="14">
        <v>0</v>
      </c>
      <c r="BS171" s="14">
        <v>9725.24</v>
      </c>
      <c r="BT171" s="14">
        <v>64518.879999999997</v>
      </c>
      <c r="BU171" s="14">
        <v>0</v>
      </c>
      <c r="BV171" s="14">
        <v>0</v>
      </c>
      <c r="BW171" s="14">
        <v>0</v>
      </c>
      <c r="BX171" s="14">
        <v>0</v>
      </c>
      <c r="BY171" s="14">
        <v>18857.259999999998</v>
      </c>
      <c r="BZ171" s="14">
        <v>3484.95</v>
      </c>
      <c r="CA171" s="14">
        <v>0</v>
      </c>
      <c r="CB171" s="14">
        <v>0</v>
      </c>
      <c r="CC171" s="14">
        <v>0</v>
      </c>
      <c r="CD171" s="14">
        <v>0</v>
      </c>
      <c r="CE171" s="14">
        <v>455</v>
      </c>
      <c r="CF171" s="14">
        <v>420</v>
      </c>
      <c r="CG171" s="14">
        <v>8207</v>
      </c>
      <c r="CH171" s="14">
        <v>0.06</v>
      </c>
      <c r="CI171" s="14">
        <v>0.24</v>
      </c>
      <c r="CJ171" s="14">
        <v>0.06</v>
      </c>
      <c r="CK171" s="14">
        <v>0</v>
      </c>
      <c r="CL171" s="14">
        <v>1197.67</v>
      </c>
      <c r="CM171" s="14">
        <v>5524.73</v>
      </c>
      <c r="CN171" s="14">
        <v>0</v>
      </c>
      <c r="CO171" s="14">
        <v>2578.5100000000002</v>
      </c>
      <c r="CP171" s="14">
        <v>0</v>
      </c>
      <c r="CQ171" s="14">
        <v>0</v>
      </c>
      <c r="CR171" s="14" t="s">
        <v>108</v>
      </c>
      <c r="CS171" s="14">
        <v>0</v>
      </c>
      <c r="CT171" s="14">
        <v>0</v>
      </c>
      <c r="CU171" s="14">
        <v>0</v>
      </c>
      <c r="CV171" s="14">
        <v>0</v>
      </c>
      <c r="CW171" s="14">
        <v>0</v>
      </c>
      <c r="CX171" s="14">
        <v>0</v>
      </c>
    </row>
    <row r="172" spans="1:102" x14ac:dyDescent="0.25">
      <c r="A172" s="14">
        <v>856960</v>
      </c>
      <c r="B172" s="14">
        <v>23</v>
      </c>
      <c r="C172" s="14" t="s">
        <v>110</v>
      </c>
      <c r="D172" s="14" t="s">
        <v>100</v>
      </c>
      <c r="E172" s="14">
        <v>5302790001</v>
      </c>
      <c r="F172" s="14" t="s">
        <v>126</v>
      </c>
      <c r="G172" s="14" t="s">
        <v>102</v>
      </c>
      <c r="H172" s="14" t="s">
        <v>103</v>
      </c>
      <c r="I172" s="14">
        <v>70362030</v>
      </c>
      <c r="J172" s="14">
        <v>0</v>
      </c>
      <c r="K172" s="14">
        <v>1010284</v>
      </c>
      <c r="L172" s="14">
        <v>1</v>
      </c>
      <c r="M172" s="14">
        <v>201708</v>
      </c>
      <c r="N172" s="14">
        <v>20170705</v>
      </c>
      <c r="O172" s="14">
        <v>385</v>
      </c>
      <c r="P172" s="14">
        <v>20170804</v>
      </c>
      <c r="Q172" s="14">
        <v>386</v>
      </c>
      <c r="R172" s="14">
        <v>30</v>
      </c>
      <c r="S172" s="14">
        <v>20170901</v>
      </c>
      <c r="T172" s="14">
        <v>20170918</v>
      </c>
      <c r="U172" s="14">
        <v>50.29</v>
      </c>
      <c r="V172" s="14">
        <v>6.85</v>
      </c>
      <c r="W172" s="14">
        <v>12</v>
      </c>
      <c r="X172" s="14">
        <v>2.35</v>
      </c>
      <c r="Y172" s="14">
        <v>1.71</v>
      </c>
      <c r="Z172" s="14">
        <v>0.68</v>
      </c>
      <c r="AA172" s="14">
        <v>0.56999999999999995</v>
      </c>
      <c r="AB172" s="14">
        <v>0.37</v>
      </c>
      <c r="AC172" s="14">
        <v>0</v>
      </c>
      <c r="AD172" s="14">
        <v>0</v>
      </c>
      <c r="AE172" s="14">
        <v>0</v>
      </c>
      <c r="AF172" s="14">
        <v>57.14</v>
      </c>
      <c r="AG172" s="14">
        <v>8.93</v>
      </c>
      <c r="AH172" s="14">
        <v>32.96</v>
      </c>
      <c r="AI172" s="14">
        <v>7.13</v>
      </c>
      <c r="AJ172" s="14">
        <v>0.7</v>
      </c>
      <c r="AK172" s="14">
        <v>7.42</v>
      </c>
      <c r="AL172" s="14">
        <v>56.16</v>
      </c>
      <c r="AM172" s="14">
        <v>59.49</v>
      </c>
      <c r="AN172" s="14">
        <v>1</v>
      </c>
      <c r="AO172" s="14">
        <v>100</v>
      </c>
      <c r="AP172" s="14">
        <v>0</v>
      </c>
      <c r="AQ172" s="14" t="s">
        <v>104</v>
      </c>
      <c r="AR172" s="14">
        <v>0</v>
      </c>
      <c r="AS172" s="14">
        <v>0</v>
      </c>
      <c r="AT172" s="14">
        <v>0</v>
      </c>
      <c r="AU172" s="14">
        <v>0</v>
      </c>
      <c r="AV172" s="14">
        <v>0</v>
      </c>
      <c r="AW172" s="14">
        <v>0</v>
      </c>
      <c r="AX172" s="14">
        <v>0</v>
      </c>
      <c r="AY172" s="14" t="s">
        <v>107</v>
      </c>
      <c r="AZ172" s="14" t="s">
        <v>107</v>
      </c>
      <c r="BA172" s="14" t="s">
        <v>107</v>
      </c>
      <c r="BB172" s="14">
        <v>0</v>
      </c>
      <c r="BC172" s="14">
        <v>0</v>
      </c>
      <c r="BD172" s="14">
        <v>0</v>
      </c>
      <c r="BE172" s="14">
        <v>0</v>
      </c>
      <c r="BF172" s="14">
        <v>0</v>
      </c>
      <c r="BG172" s="14">
        <v>0</v>
      </c>
      <c r="BH172" s="14">
        <v>0</v>
      </c>
      <c r="BI172" s="14">
        <v>0</v>
      </c>
      <c r="BJ172" s="14">
        <v>0</v>
      </c>
      <c r="BK172" s="14">
        <v>0</v>
      </c>
      <c r="BL172" s="14">
        <v>0</v>
      </c>
      <c r="BM172" s="14">
        <v>0</v>
      </c>
      <c r="BN172" s="14">
        <v>0</v>
      </c>
      <c r="BO172" s="14">
        <v>0</v>
      </c>
      <c r="BP172" s="14">
        <v>0</v>
      </c>
      <c r="BQ172" s="14">
        <v>0</v>
      </c>
      <c r="BR172" s="14">
        <v>0</v>
      </c>
      <c r="BS172" s="14">
        <v>0</v>
      </c>
      <c r="BT172" s="14">
        <v>0</v>
      </c>
      <c r="BU172" s="14">
        <v>0</v>
      </c>
      <c r="BV172" s="14">
        <v>0</v>
      </c>
      <c r="BW172" s="14">
        <v>0</v>
      </c>
      <c r="BX172" s="14">
        <v>0</v>
      </c>
      <c r="BY172" s="14">
        <v>0</v>
      </c>
      <c r="BZ172" s="14">
        <v>0</v>
      </c>
      <c r="CA172" s="14">
        <v>0</v>
      </c>
      <c r="CB172" s="14">
        <v>0</v>
      </c>
      <c r="CC172" s="14">
        <v>0</v>
      </c>
      <c r="CD172" s="14">
        <v>0</v>
      </c>
      <c r="CE172" s="14">
        <v>0</v>
      </c>
      <c r="CF172" s="14">
        <v>0</v>
      </c>
      <c r="CG172" s="14">
        <v>13223</v>
      </c>
      <c r="CH172" s="14">
        <v>1</v>
      </c>
      <c r="CI172" s="14">
        <v>0</v>
      </c>
      <c r="CJ172" s="14">
        <v>0</v>
      </c>
      <c r="CK172" s="14">
        <v>0</v>
      </c>
      <c r="CL172" s="14">
        <v>0.53</v>
      </c>
      <c r="CM172" s="14">
        <v>2.4500000000000002</v>
      </c>
      <c r="CN172" s="14">
        <v>0</v>
      </c>
      <c r="CO172" s="14">
        <v>1.73</v>
      </c>
      <c r="CP172" s="14">
        <v>0</v>
      </c>
      <c r="CQ172" s="14">
        <v>0</v>
      </c>
      <c r="CR172" s="14" t="s">
        <v>108</v>
      </c>
      <c r="CS172" s="14">
        <v>220</v>
      </c>
      <c r="CT172" s="14">
        <v>380</v>
      </c>
      <c r="CU172" s="14">
        <v>201</v>
      </c>
      <c r="CV172" s="14">
        <v>348</v>
      </c>
      <c r="CW172" s="14">
        <v>231</v>
      </c>
      <c r="CX172" s="14">
        <v>399</v>
      </c>
    </row>
    <row r="173" spans="1:102" x14ac:dyDescent="0.25">
      <c r="A173" s="14">
        <v>856967</v>
      </c>
      <c r="B173" s="14">
        <v>23</v>
      </c>
      <c r="C173" s="14" t="s">
        <v>110</v>
      </c>
      <c r="D173" s="14" t="s">
        <v>100</v>
      </c>
      <c r="E173" s="14">
        <v>5302790001</v>
      </c>
      <c r="F173" s="14" t="s">
        <v>127</v>
      </c>
      <c r="G173" s="14" t="s">
        <v>102</v>
      </c>
      <c r="H173" s="14" t="s">
        <v>103</v>
      </c>
      <c r="I173" s="14">
        <v>70362040</v>
      </c>
      <c r="J173" s="14">
        <v>0</v>
      </c>
      <c r="K173" s="14">
        <v>1010286</v>
      </c>
      <c r="L173" s="14">
        <v>1</v>
      </c>
      <c r="M173" s="14">
        <v>201708</v>
      </c>
      <c r="N173" s="14">
        <v>20170705</v>
      </c>
      <c r="O173" s="14">
        <v>66</v>
      </c>
      <c r="P173" s="14">
        <v>20170804</v>
      </c>
      <c r="Q173" s="14">
        <v>66</v>
      </c>
      <c r="R173" s="14">
        <v>30</v>
      </c>
      <c r="S173" s="14">
        <v>20170901</v>
      </c>
      <c r="T173" s="14">
        <v>20170918</v>
      </c>
      <c r="U173" s="14">
        <v>50.29</v>
      </c>
      <c r="V173" s="14">
        <v>6.85</v>
      </c>
      <c r="W173" s="14">
        <v>12</v>
      </c>
      <c r="X173" s="14">
        <v>2.35</v>
      </c>
      <c r="Y173" s="14">
        <v>1.71</v>
      </c>
      <c r="Z173" s="14">
        <v>0.68</v>
      </c>
      <c r="AA173" s="14">
        <v>0.56999999999999995</v>
      </c>
      <c r="AB173" s="14">
        <v>0.37</v>
      </c>
      <c r="AC173" s="14">
        <v>0</v>
      </c>
      <c r="AD173" s="14">
        <v>0</v>
      </c>
      <c r="AE173" s="14">
        <v>0</v>
      </c>
      <c r="AF173" s="14">
        <v>57.14</v>
      </c>
      <c r="AG173" s="14">
        <v>8.93</v>
      </c>
      <c r="AH173" s="14">
        <v>32.96</v>
      </c>
      <c r="AI173" s="14">
        <v>7.13</v>
      </c>
      <c r="AJ173" s="14">
        <v>0.7</v>
      </c>
      <c r="AK173" s="14">
        <v>7.42</v>
      </c>
      <c r="AL173" s="14">
        <v>56.16</v>
      </c>
      <c r="AM173" s="14">
        <v>59.49</v>
      </c>
      <c r="AN173" s="14">
        <v>0</v>
      </c>
      <c r="AO173" s="14">
        <v>100</v>
      </c>
      <c r="AP173" s="14">
        <v>0</v>
      </c>
      <c r="AQ173" s="14" t="s">
        <v>104</v>
      </c>
      <c r="AR173" s="14">
        <v>0</v>
      </c>
      <c r="AS173" s="14">
        <v>0</v>
      </c>
      <c r="AT173" s="14">
        <v>0</v>
      </c>
      <c r="AU173" s="14">
        <v>0</v>
      </c>
      <c r="AV173" s="14">
        <v>0</v>
      </c>
      <c r="AW173" s="14">
        <v>0</v>
      </c>
      <c r="AX173" s="14">
        <v>0</v>
      </c>
      <c r="AY173" s="14" t="s">
        <v>107</v>
      </c>
      <c r="AZ173" s="14" t="s">
        <v>107</v>
      </c>
      <c r="BA173" s="14" t="s">
        <v>107</v>
      </c>
      <c r="BB173" s="14">
        <v>0</v>
      </c>
      <c r="BC173" s="14">
        <v>0</v>
      </c>
      <c r="BD173" s="14">
        <v>0</v>
      </c>
      <c r="BE173" s="14">
        <v>0</v>
      </c>
      <c r="BF173" s="14">
        <v>0</v>
      </c>
      <c r="BG173" s="14">
        <v>0</v>
      </c>
      <c r="BH173" s="14">
        <v>0</v>
      </c>
      <c r="BI173" s="14">
        <v>0</v>
      </c>
      <c r="BJ173" s="14">
        <v>0</v>
      </c>
      <c r="BK173" s="14">
        <v>0</v>
      </c>
      <c r="BL173" s="14">
        <v>0</v>
      </c>
      <c r="BM173" s="14">
        <v>0</v>
      </c>
      <c r="BN173" s="14">
        <v>0</v>
      </c>
      <c r="BO173" s="14">
        <v>0</v>
      </c>
      <c r="BP173" s="14">
        <v>0</v>
      </c>
      <c r="BQ173" s="14">
        <v>0</v>
      </c>
      <c r="BR173" s="14">
        <v>0</v>
      </c>
      <c r="BS173" s="14">
        <v>0</v>
      </c>
      <c r="BT173" s="14">
        <v>0</v>
      </c>
      <c r="BU173" s="14">
        <v>0</v>
      </c>
      <c r="BV173" s="14">
        <v>0</v>
      </c>
      <c r="BW173" s="14">
        <v>0</v>
      </c>
      <c r="BX173" s="14">
        <v>0</v>
      </c>
      <c r="BY173" s="14">
        <v>0</v>
      </c>
      <c r="BZ173" s="14">
        <v>0</v>
      </c>
      <c r="CA173" s="14">
        <v>0</v>
      </c>
      <c r="CB173" s="14">
        <v>0</v>
      </c>
      <c r="CC173" s="14">
        <v>0</v>
      </c>
      <c r="CD173" s="14">
        <v>0</v>
      </c>
      <c r="CE173" s="14">
        <v>0</v>
      </c>
      <c r="CF173" s="14">
        <v>0</v>
      </c>
      <c r="CG173" s="14">
        <v>13255</v>
      </c>
      <c r="CH173" s="14">
        <v>1</v>
      </c>
      <c r="CI173" s="14">
        <v>0</v>
      </c>
      <c r="CJ173" s="14">
        <v>0</v>
      </c>
      <c r="CK173" s="14">
        <v>0</v>
      </c>
      <c r="CL173" s="14">
        <v>0.53</v>
      </c>
      <c r="CM173" s="14">
        <v>2.4500000000000002</v>
      </c>
      <c r="CN173" s="14">
        <v>0</v>
      </c>
      <c r="CO173" s="14">
        <v>1.73</v>
      </c>
      <c r="CP173" s="14">
        <v>0</v>
      </c>
      <c r="CQ173" s="14">
        <v>0</v>
      </c>
      <c r="CR173" s="14" t="s">
        <v>108</v>
      </c>
      <c r="CS173" s="14">
        <v>220</v>
      </c>
      <c r="CT173" s="14">
        <v>380</v>
      </c>
      <c r="CU173" s="14">
        <v>201</v>
      </c>
      <c r="CV173" s="14">
        <v>348</v>
      </c>
      <c r="CW173" s="14">
        <v>231</v>
      </c>
      <c r="CX173" s="14">
        <v>399</v>
      </c>
    </row>
    <row r="174" spans="1:102" x14ac:dyDescent="0.25">
      <c r="A174" s="14">
        <v>856969</v>
      </c>
      <c r="B174" s="14">
        <v>23</v>
      </c>
      <c r="C174" s="14" t="s">
        <v>110</v>
      </c>
      <c r="D174" s="14" t="s">
        <v>100</v>
      </c>
      <c r="E174" s="14">
        <v>5302790001</v>
      </c>
      <c r="F174" s="14" t="s">
        <v>128</v>
      </c>
      <c r="G174" s="14" t="s">
        <v>102</v>
      </c>
      <c r="H174" s="14" t="s">
        <v>103</v>
      </c>
      <c r="I174" s="14">
        <v>70362070</v>
      </c>
      <c r="J174" s="14">
        <v>0</v>
      </c>
      <c r="K174" s="14">
        <v>1116288</v>
      </c>
      <c r="L174" s="14">
        <v>1</v>
      </c>
      <c r="M174" s="14">
        <v>201708</v>
      </c>
      <c r="N174" s="14">
        <v>20170705</v>
      </c>
      <c r="O174" s="14">
        <v>12268</v>
      </c>
      <c r="P174" s="14">
        <v>20170804</v>
      </c>
      <c r="Q174" s="14">
        <v>12268</v>
      </c>
      <c r="R174" s="14">
        <v>30</v>
      </c>
      <c r="S174" s="14">
        <v>20170901</v>
      </c>
      <c r="T174" s="14">
        <v>20170918</v>
      </c>
      <c r="U174" s="14">
        <v>50.29</v>
      </c>
      <c r="V174" s="14">
        <v>6.85</v>
      </c>
      <c r="W174" s="14">
        <v>12</v>
      </c>
      <c r="X174" s="14">
        <v>2.35</v>
      </c>
      <c r="Y174" s="14">
        <v>1.71</v>
      </c>
      <c r="Z174" s="14">
        <v>0.68</v>
      </c>
      <c r="AA174" s="14">
        <v>0.56999999999999995</v>
      </c>
      <c r="AB174" s="14">
        <v>0.37</v>
      </c>
      <c r="AC174" s="14">
        <v>0</v>
      </c>
      <c r="AD174" s="14">
        <v>0</v>
      </c>
      <c r="AE174" s="14">
        <v>0</v>
      </c>
      <c r="AF174" s="14">
        <v>57.14</v>
      </c>
      <c r="AG174" s="14">
        <v>8.93</v>
      </c>
      <c r="AH174" s="14">
        <v>32.96</v>
      </c>
      <c r="AI174" s="14">
        <v>7.13</v>
      </c>
      <c r="AJ174" s="14">
        <v>0.7</v>
      </c>
      <c r="AK174" s="14">
        <v>7.42</v>
      </c>
      <c r="AL174" s="14">
        <v>56.16</v>
      </c>
      <c r="AM174" s="14">
        <v>59.49</v>
      </c>
      <c r="AN174" s="14">
        <v>0</v>
      </c>
      <c r="AO174" s="14">
        <v>100</v>
      </c>
      <c r="AP174" s="14">
        <v>0</v>
      </c>
      <c r="AQ174" s="14" t="s">
        <v>104</v>
      </c>
      <c r="AR174" s="14">
        <v>0</v>
      </c>
      <c r="AS174" s="14">
        <v>0</v>
      </c>
      <c r="AT174" s="14">
        <v>0</v>
      </c>
      <c r="AU174" s="14">
        <v>0</v>
      </c>
      <c r="AV174" s="14">
        <v>0</v>
      </c>
      <c r="AW174" s="14">
        <v>0</v>
      </c>
      <c r="AX174" s="14">
        <v>0</v>
      </c>
      <c r="AY174" s="14" t="s">
        <v>107</v>
      </c>
      <c r="AZ174" s="14" t="s">
        <v>107</v>
      </c>
      <c r="BA174" s="14" t="s">
        <v>107</v>
      </c>
      <c r="BB174" s="14">
        <v>0</v>
      </c>
      <c r="BC174" s="14">
        <v>0</v>
      </c>
      <c r="BD174" s="14">
        <v>0</v>
      </c>
      <c r="BE174" s="14">
        <v>0</v>
      </c>
      <c r="BF174" s="14">
        <v>0</v>
      </c>
      <c r="BG174" s="14">
        <v>0</v>
      </c>
      <c r="BH174" s="14">
        <v>0</v>
      </c>
      <c r="BI174" s="14">
        <v>0</v>
      </c>
      <c r="BJ174" s="14">
        <v>0</v>
      </c>
      <c r="BK174" s="14">
        <v>0</v>
      </c>
      <c r="BL174" s="14">
        <v>0</v>
      </c>
      <c r="BM174" s="14">
        <v>0</v>
      </c>
      <c r="BN174" s="14">
        <v>0</v>
      </c>
      <c r="BO174" s="14">
        <v>0</v>
      </c>
      <c r="BP174" s="14">
        <v>0</v>
      </c>
      <c r="BQ174" s="14">
        <v>0</v>
      </c>
      <c r="BR174" s="14">
        <v>0</v>
      </c>
      <c r="BS174" s="14">
        <v>0</v>
      </c>
      <c r="BT174" s="14">
        <v>0</v>
      </c>
      <c r="BU174" s="14">
        <v>0</v>
      </c>
      <c r="BV174" s="14">
        <v>0</v>
      </c>
      <c r="BW174" s="14">
        <v>0</v>
      </c>
      <c r="BX174" s="14">
        <v>0</v>
      </c>
      <c r="BY174" s="14">
        <v>0</v>
      </c>
      <c r="BZ174" s="14">
        <v>0</v>
      </c>
      <c r="CA174" s="14">
        <v>0</v>
      </c>
      <c r="CB174" s="14">
        <v>0</v>
      </c>
      <c r="CC174" s="14">
        <v>0</v>
      </c>
      <c r="CD174" s="14">
        <v>0</v>
      </c>
      <c r="CE174" s="14">
        <v>0</v>
      </c>
      <c r="CF174" s="14">
        <v>0</v>
      </c>
      <c r="CG174" s="14">
        <v>13198</v>
      </c>
      <c r="CH174" s="14">
        <v>1</v>
      </c>
      <c r="CI174" s="14">
        <v>0</v>
      </c>
      <c r="CJ174" s="14">
        <v>0</v>
      </c>
      <c r="CK174" s="14">
        <v>0</v>
      </c>
      <c r="CL174" s="14">
        <v>0.53</v>
      </c>
      <c r="CM174" s="14">
        <v>2.4500000000000002</v>
      </c>
      <c r="CN174" s="14">
        <v>0</v>
      </c>
      <c r="CO174" s="14">
        <v>1.73</v>
      </c>
      <c r="CP174" s="14">
        <v>0</v>
      </c>
      <c r="CQ174" s="14">
        <v>0</v>
      </c>
      <c r="CR174" s="14" t="s">
        <v>108</v>
      </c>
      <c r="CS174" s="14">
        <v>220</v>
      </c>
      <c r="CT174" s="14">
        <v>380</v>
      </c>
      <c r="CU174" s="14">
        <v>201</v>
      </c>
      <c r="CV174" s="14">
        <v>348</v>
      </c>
      <c r="CW174" s="14">
        <v>231</v>
      </c>
      <c r="CX174" s="14">
        <v>399</v>
      </c>
    </row>
    <row r="175" spans="1:102" x14ac:dyDescent="0.25">
      <c r="A175" s="14">
        <v>966027</v>
      </c>
      <c r="B175" s="14">
        <v>66</v>
      </c>
      <c r="C175" s="14" t="s">
        <v>117</v>
      </c>
      <c r="D175" s="14" t="s">
        <v>100</v>
      </c>
      <c r="E175" s="14">
        <v>5302790001</v>
      </c>
      <c r="F175" s="14" t="s">
        <v>129</v>
      </c>
      <c r="G175" s="14" t="s">
        <v>102</v>
      </c>
      <c r="H175" s="14" t="s">
        <v>103</v>
      </c>
      <c r="I175" s="14">
        <v>70000000</v>
      </c>
      <c r="J175" s="14">
        <v>0</v>
      </c>
      <c r="K175" s="14">
        <v>53155342</v>
      </c>
      <c r="L175" s="14">
        <v>0</v>
      </c>
      <c r="M175" s="14">
        <v>201708</v>
      </c>
      <c r="N175" s="14">
        <v>20170710</v>
      </c>
      <c r="O175" s="14">
        <v>0</v>
      </c>
      <c r="P175" s="14">
        <v>20170810</v>
      </c>
      <c r="Q175" s="14">
        <v>0</v>
      </c>
      <c r="R175" s="14">
        <v>31</v>
      </c>
      <c r="S175" s="14">
        <v>20170818</v>
      </c>
      <c r="T175" s="14">
        <v>20170918</v>
      </c>
      <c r="U175" s="14">
        <v>63596</v>
      </c>
      <c r="V175" s="14">
        <v>12548.79</v>
      </c>
      <c r="W175" s="14">
        <v>25</v>
      </c>
      <c r="X175" s="14">
        <v>702.62</v>
      </c>
      <c r="Y175" s="14">
        <v>1505.85</v>
      </c>
      <c r="Z175" s="14">
        <v>602.34</v>
      </c>
      <c r="AA175" s="14">
        <v>501.95</v>
      </c>
      <c r="AB175" s="14">
        <v>326.26</v>
      </c>
      <c r="AC175" s="14">
        <v>0</v>
      </c>
      <c r="AD175" s="14">
        <v>0</v>
      </c>
      <c r="AE175" s="14">
        <v>0</v>
      </c>
      <c r="AF175" s="14">
        <v>50195.22</v>
      </c>
      <c r="AG175" s="14">
        <v>14380.9</v>
      </c>
      <c r="AH175" s="14">
        <v>33628.69</v>
      </c>
      <c r="AI175" s="14">
        <v>7278.91</v>
      </c>
      <c r="AJ175" s="14">
        <v>723.46</v>
      </c>
      <c r="AK175" s="14">
        <v>7584.04</v>
      </c>
      <c r="AL175" s="14">
        <v>47961.440000000002</v>
      </c>
      <c r="AM175" s="14">
        <v>50897.84</v>
      </c>
      <c r="AN175" s="14">
        <v>0</v>
      </c>
      <c r="AO175" s="14">
        <v>0</v>
      </c>
      <c r="AP175" s="14">
        <v>0</v>
      </c>
      <c r="AQ175" s="14" t="s">
        <v>104</v>
      </c>
      <c r="AR175" s="14">
        <v>0</v>
      </c>
      <c r="AS175" s="14">
        <v>0</v>
      </c>
      <c r="AT175" s="14">
        <v>0</v>
      </c>
      <c r="AU175" s="14">
        <v>0</v>
      </c>
      <c r="AV175" s="14">
        <v>0</v>
      </c>
      <c r="AW175" s="14">
        <v>0</v>
      </c>
      <c r="AX175" s="14">
        <v>0</v>
      </c>
      <c r="AY175" s="14">
        <v>0</v>
      </c>
      <c r="AZ175" s="14">
        <v>0</v>
      </c>
      <c r="BA175" s="14">
        <v>0</v>
      </c>
      <c r="BB175" s="14">
        <v>7736</v>
      </c>
      <c r="BC175" s="14">
        <v>55860</v>
      </c>
      <c r="BD175" s="14">
        <v>0</v>
      </c>
      <c r="BE175" s="14">
        <v>195</v>
      </c>
      <c r="BF175" s="14">
        <v>252</v>
      </c>
      <c r="BG175" s="14">
        <v>0</v>
      </c>
      <c r="BH175" s="14">
        <v>245</v>
      </c>
      <c r="BI175" s="14">
        <v>252</v>
      </c>
      <c r="BJ175" s="14">
        <v>0</v>
      </c>
      <c r="BK175" s="14">
        <v>0</v>
      </c>
      <c r="BL175" s="14">
        <v>0</v>
      </c>
      <c r="BM175" s="14">
        <v>0</v>
      </c>
      <c r="BN175" s="14">
        <v>0</v>
      </c>
      <c r="BO175" s="14">
        <v>0</v>
      </c>
      <c r="BP175" s="14">
        <v>0</v>
      </c>
      <c r="BQ175" s="14">
        <v>0</v>
      </c>
      <c r="BR175" s="14">
        <v>0</v>
      </c>
      <c r="BS175" s="14">
        <v>4053.8</v>
      </c>
      <c r="BT175" s="14">
        <v>20982.66</v>
      </c>
      <c r="BU175" s="14">
        <v>0</v>
      </c>
      <c r="BV175" s="14">
        <v>0</v>
      </c>
      <c r="BW175" s="14">
        <v>0</v>
      </c>
      <c r="BX175" s="14">
        <v>0</v>
      </c>
      <c r="BY175" s="14">
        <v>10153.91</v>
      </c>
      <c r="BZ175" s="14">
        <v>2090.9699999999998</v>
      </c>
      <c r="CA175" s="14">
        <v>0</v>
      </c>
      <c r="CB175" s="14">
        <v>0</v>
      </c>
      <c r="CC175" s="14">
        <v>365.09</v>
      </c>
      <c r="CD175" s="14">
        <v>0</v>
      </c>
      <c r="CE175" s="14">
        <v>245</v>
      </c>
      <c r="CF175" s="14">
        <v>230</v>
      </c>
      <c r="CG175" s="14">
        <v>8199</v>
      </c>
      <c r="CH175" s="14">
        <v>0.09</v>
      </c>
      <c r="CI175" s="14">
        <v>0.36</v>
      </c>
      <c r="CJ175" s="14">
        <v>0.09</v>
      </c>
      <c r="CK175" s="14">
        <v>0</v>
      </c>
      <c r="CL175" s="14">
        <v>466.81</v>
      </c>
      <c r="CM175" s="14">
        <v>2153.37</v>
      </c>
      <c r="CN175" s="14">
        <v>0</v>
      </c>
      <c r="CO175" s="14">
        <v>861.6</v>
      </c>
      <c r="CP175" s="14">
        <v>0</v>
      </c>
      <c r="CQ175" s="14">
        <v>0</v>
      </c>
      <c r="CR175" s="14" t="s">
        <v>108</v>
      </c>
      <c r="CS175" s="14">
        <v>0</v>
      </c>
      <c r="CT175" s="14">
        <v>0</v>
      </c>
      <c r="CU175" s="14">
        <v>0</v>
      </c>
      <c r="CV175" s="14">
        <v>0</v>
      </c>
      <c r="CW175" s="14">
        <v>0</v>
      </c>
      <c r="CX175" s="14">
        <v>0</v>
      </c>
    </row>
    <row r="176" spans="1:102" x14ac:dyDescent="0.25">
      <c r="A176" s="14">
        <v>1089425</v>
      </c>
      <c r="B176" s="14">
        <v>65</v>
      </c>
      <c r="C176" s="14" t="s">
        <v>99</v>
      </c>
      <c r="D176" s="14" t="s">
        <v>100</v>
      </c>
      <c r="E176" s="14">
        <v>5302790001</v>
      </c>
      <c r="F176" s="14" t="s">
        <v>130</v>
      </c>
      <c r="G176" s="14" t="s">
        <v>102</v>
      </c>
      <c r="H176" s="14" t="s">
        <v>103</v>
      </c>
      <c r="I176" s="14">
        <v>73007990</v>
      </c>
      <c r="J176" s="14">
        <v>0</v>
      </c>
      <c r="K176" s="14">
        <v>1159901</v>
      </c>
      <c r="L176" s="14">
        <v>0</v>
      </c>
      <c r="M176" s="14">
        <v>201708</v>
      </c>
      <c r="N176" s="14">
        <v>20170714</v>
      </c>
      <c r="O176" s="14">
        <v>0</v>
      </c>
      <c r="P176" s="14">
        <v>20170814</v>
      </c>
      <c r="Q176" s="14">
        <v>0</v>
      </c>
      <c r="R176" s="14">
        <v>31</v>
      </c>
      <c r="S176" s="14">
        <v>20170825</v>
      </c>
      <c r="T176" s="14">
        <v>20170918</v>
      </c>
      <c r="U176" s="14">
        <v>46596</v>
      </c>
      <c r="V176" s="14">
        <v>8825.3700000000008</v>
      </c>
      <c r="W176" s="14">
        <v>25</v>
      </c>
      <c r="X176" s="14">
        <v>702.62</v>
      </c>
      <c r="Y176" s="14">
        <v>1059.04</v>
      </c>
      <c r="Z176" s="14">
        <v>423.61</v>
      </c>
      <c r="AA176" s="14">
        <v>353.01</v>
      </c>
      <c r="AB176" s="14">
        <v>229.46</v>
      </c>
      <c r="AC176" s="14">
        <v>0</v>
      </c>
      <c r="AD176" s="14">
        <v>0</v>
      </c>
      <c r="AE176" s="14">
        <v>0</v>
      </c>
      <c r="AF176" s="14">
        <v>35301.56</v>
      </c>
      <c r="AG176" s="14">
        <v>10113.870000000001</v>
      </c>
      <c r="AH176" s="14">
        <v>24928.26</v>
      </c>
      <c r="AI176" s="14">
        <v>5395.7</v>
      </c>
      <c r="AJ176" s="14">
        <v>536.28</v>
      </c>
      <c r="AK176" s="14">
        <v>5621.89</v>
      </c>
      <c r="AL176" s="14">
        <v>33939.06</v>
      </c>
      <c r="AM176" s="14">
        <v>36004.18</v>
      </c>
      <c r="AN176" s="14">
        <v>0</v>
      </c>
      <c r="AO176" s="14">
        <v>0</v>
      </c>
      <c r="AP176" s="14">
        <v>0</v>
      </c>
      <c r="AQ176" s="14" t="s">
        <v>104</v>
      </c>
      <c r="AR176" s="14">
        <v>0</v>
      </c>
      <c r="AS176" s="14">
        <v>0</v>
      </c>
      <c r="AT176" s="14">
        <v>0</v>
      </c>
      <c r="AU176" s="14">
        <v>0</v>
      </c>
      <c r="AV176" s="14">
        <v>0</v>
      </c>
      <c r="AW176" s="14">
        <v>0</v>
      </c>
      <c r="AX176" s="14">
        <v>0</v>
      </c>
      <c r="AY176" s="14">
        <v>0</v>
      </c>
      <c r="AZ176" s="14">
        <v>0</v>
      </c>
      <c r="BA176" s="14">
        <v>0</v>
      </c>
      <c r="BB176" s="14">
        <v>4896</v>
      </c>
      <c r="BC176" s="14">
        <v>41700</v>
      </c>
      <c r="BD176" s="14">
        <v>0</v>
      </c>
      <c r="BE176" s="14">
        <v>212</v>
      </c>
      <c r="BF176" s="14">
        <v>213</v>
      </c>
      <c r="BG176" s="14">
        <v>0</v>
      </c>
      <c r="BH176" s="14">
        <v>350</v>
      </c>
      <c r="BI176" s="14">
        <v>350</v>
      </c>
      <c r="BJ176" s="14">
        <v>0</v>
      </c>
      <c r="BK176" s="14">
        <v>0</v>
      </c>
      <c r="BL176" s="14">
        <v>2</v>
      </c>
      <c r="BM176" s="14">
        <v>0</v>
      </c>
      <c r="BN176" s="14">
        <v>0</v>
      </c>
      <c r="BO176" s="14">
        <v>0</v>
      </c>
      <c r="BP176" s="14">
        <v>0</v>
      </c>
      <c r="BQ176" s="14">
        <v>0</v>
      </c>
      <c r="BR176" s="14">
        <v>0.56999999999999995</v>
      </c>
      <c r="BS176" s="14">
        <v>2489.34</v>
      </c>
      <c r="BT176" s="14">
        <v>15014.33</v>
      </c>
      <c r="BU176" s="14">
        <v>0</v>
      </c>
      <c r="BV176" s="14">
        <v>0</v>
      </c>
      <c r="BW176" s="14">
        <v>0</v>
      </c>
      <c r="BX176" s="14">
        <v>0</v>
      </c>
      <c r="BY176" s="14">
        <v>6850.28</v>
      </c>
      <c r="BZ176" s="14">
        <v>2121.67</v>
      </c>
      <c r="CA176" s="14">
        <v>0</v>
      </c>
      <c r="CB176" s="14">
        <v>0</v>
      </c>
      <c r="CC176" s="14">
        <v>0</v>
      </c>
      <c r="CD176" s="14">
        <v>0</v>
      </c>
      <c r="CE176" s="14">
        <v>350</v>
      </c>
      <c r="CF176" s="14">
        <v>350</v>
      </c>
      <c r="CG176" s="14">
        <v>10393</v>
      </c>
      <c r="CH176" s="14">
        <v>9.6000000000000002E-2</v>
      </c>
      <c r="CI176" s="14">
        <v>0.38400000000000001</v>
      </c>
      <c r="CJ176" s="14">
        <v>9.6000000000000002E-2</v>
      </c>
      <c r="CK176" s="14">
        <v>0</v>
      </c>
      <c r="CL176" s="14">
        <v>328.3</v>
      </c>
      <c r="CM176" s="14">
        <v>1514.43</v>
      </c>
      <c r="CN176" s="14">
        <v>0</v>
      </c>
      <c r="CO176" s="14">
        <v>511.04</v>
      </c>
      <c r="CP176" s="14">
        <v>0</v>
      </c>
      <c r="CQ176" s="14">
        <v>0</v>
      </c>
      <c r="CR176" s="14" t="s">
        <v>108</v>
      </c>
      <c r="CS176" s="14">
        <v>0</v>
      </c>
      <c r="CT176" s="14">
        <v>0</v>
      </c>
      <c r="CU176" s="14">
        <v>0</v>
      </c>
      <c r="CV176" s="14">
        <v>0</v>
      </c>
      <c r="CW176" s="14">
        <v>0</v>
      </c>
      <c r="CX176" s="14">
        <v>0</v>
      </c>
    </row>
    <row r="177" spans="1:102" x14ac:dyDescent="0.25">
      <c r="A177" s="14">
        <v>1100496</v>
      </c>
      <c r="B177" s="14">
        <v>21</v>
      </c>
      <c r="C177" s="14" t="s">
        <v>105</v>
      </c>
      <c r="D177" s="14" t="s">
        <v>100</v>
      </c>
      <c r="E177" s="14">
        <v>5302790001</v>
      </c>
      <c r="F177" s="14" t="s">
        <v>131</v>
      </c>
      <c r="G177" s="14" t="s">
        <v>102</v>
      </c>
      <c r="H177" s="14" t="s">
        <v>103</v>
      </c>
      <c r="I177" s="14">
        <v>70300000</v>
      </c>
      <c r="J177" s="14">
        <v>0</v>
      </c>
      <c r="K177" s="14">
        <v>98380</v>
      </c>
      <c r="L177" s="14">
        <v>1</v>
      </c>
      <c r="M177" s="14">
        <v>201708</v>
      </c>
      <c r="N177" s="14">
        <v>20170711</v>
      </c>
      <c r="O177" s="14">
        <v>1767</v>
      </c>
      <c r="P177" s="14">
        <v>20170810</v>
      </c>
      <c r="Q177" s="14">
        <v>1773</v>
      </c>
      <c r="R177" s="14">
        <v>30</v>
      </c>
      <c r="S177" s="14">
        <v>20170901</v>
      </c>
      <c r="T177" s="14">
        <v>20170918</v>
      </c>
      <c r="U177" s="14">
        <v>15.15</v>
      </c>
      <c r="V177" s="14">
        <v>2.06</v>
      </c>
      <c r="W177" s="14">
        <v>12</v>
      </c>
      <c r="X177" s="14">
        <v>2.35</v>
      </c>
      <c r="Y177" s="14">
        <v>0.51</v>
      </c>
      <c r="Z177" s="14">
        <v>0.2</v>
      </c>
      <c r="AA177" s="14">
        <v>0.17</v>
      </c>
      <c r="AB177" s="14">
        <v>0.11</v>
      </c>
      <c r="AC177" s="14">
        <v>0</v>
      </c>
      <c r="AD177" s="14">
        <v>0</v>
      </c>
      <c r="AE177" s="14">
        <v>0</v>
      </c>
      <c r="AF177" s="14">
        <v>17.21</v>
      </c>
      <c r="AG177" s="14">
        <v>2.68</v>
      </c>
      <c r="AH177" s="14">
        <v>9.9499999999999993</v>
      </c>
      <c r="AI177" s="14">
        <v>2.14</v>
      </c>
      <c r="AJ177" s="14">
        <v>0.21</v>
      </c>
      <c r="AK177" s="14">
        <v>2.23</v>
      </c>
      <c r="AL177" s="14">
        <v>18.57</v>
      </c>
      <c r="AM177" s="14">
        <v>19.559999999999999</v>
      </c>
      <c r="AN177" s="14">
        <v>6</v>
      </c>
      <c r="AO177" s="14">
        <v>30</v>
      </c>
      <c r="AP177" s="14">
        <v>2</v>
      </c>
      <c r="AQ177" s="14" t="s">
        <v>104</v>
      </c>
      <c r="AR177" s="14">
        <v>0</v>
      </c>
      <c r="AS177" s="14">
        <v>0</v>
      </c>
      <c r="AT177" s="14">
        <v>0</v>
      </c>
      <c r="AU177" s="14">
        <v>0</v>
      </c>
      <c r="AV177" s="14">
        <v>0</v>
      </c>
      <c r="AW177" s="14">
        <v>0</v>
      </c>
      <c r="AX177" s="14">
        <v>0</v>
      </c>
      <c r="AY177" s="14" t="s">
        <v>107</v>
      </c>
      <c r="AZ177" s="14" t="s">
        <v>107</v>
      </c>
      <c r="BA177" s="14" t="s">
        <v>107</v>
      </c>
      <c r="BB177" s="14">
        <v>0</v>
      </c>
      <c r="BC177" s="14">
        <v>0</v>
      </c>
      <c r="BD177" s="14">
        <v>0</v>
      </c>
      <c r="BE177" s="14">
        <v>0</v>
      </c>
      <c r="BF177" s="14">
        <v>0</v>
      </c>
      <c r="BG177" s="14">
        <v>0</v>
      </c>
      <c r="BH177" s="14">
        <v>0</v>
      </c>
      <c r="BI177" s="14">
        <v>0</v>
      </c>
      <c r="BJ177" s="14">
        <v>0</v>
      </c>
      <c r="BK177" s="14">
        <v>0</v>
      </c>
      <c r="BL177" s="14">
        <v>0</v>
      </c>
      <c r="BM177" s="14">
        <v>0</v>
      </c>
      <c r="BN177" s="14">
        <v>0</v>
      </c>
      <c r="BO177" s="14">
        <v>0</v>
      </c>
      <c r="BP177" s="14">
        <v>0</v>
      </c>
      <c r="BQ177" s="14">
        <v>0</v>
      </c>
      <c r="BR177" s="14">
        <v>0</v>
      </c>
      <c r="BS177" s="14">
        <v>0</v>
      </c>
      <c r="BT177" s="14">
        <v>0</v>
      </c>
      <c r="BU177" s="14">
        <v>0</v>
      </c>
      <c r="BV177" s="14">
        <v>0</v>
      </c>
      <c r="BW177" s="14">
        <v>0</v>
      </c>
      <c r="BX177" s="14">
        <v>0</v>
      </c>
      <c r="BY177" s="14">
        <v>0</v>
      </c>
      <c r="BZ177" s="14">
        <v>0</v>
      </c>
      <c r="CA177" s="14">
        <v>0</v>
      </c>
      <c r="CB177" s="14">
        <v>0</v>
      </c>
      <c r="CC177" s="14">
        <v>0</v>
      </c>
      <c r="CD177" s="14">
        <v>0</v>
      </c>
      <c r="CE177" s="14">
        <v>0</v>
      </c>
      <c r="CF177" s="14">
        <v>0</v>
      </c>
      <c r="CG177" s="14">
        <v>35368</v>
      </c>
      <c r="CH177" s="14">
        <v>1</v>
      </c>
      <c r="CI177" s="14">
        <v>0</v>
      </c>
      <c r="CJ177" s="14">
        <v>0</v>
      </c>
      <c r="CK177" s="14">
        <v>0</v>
      </c>
      <c r="CL177" s="14">
        <v>0.16</v>
      </c>
      <c r="CM177" s="14">
        <v>0.73</v>
      </c>
      <c r="CN177" s="14">
        <v>0</v>
      </c>
      <c r="CO177" s="14">
        <v>0.39</v>
      </c>
      <c r="CP177" s="14">
        <v>0</v>
      </c>
      <c r="CQ177" s="14">
        <v>0</v>
      </c>
      <c r="CR177" s="14" t="s">
        <v>108</v>
      </c>
      <c r="CS177" s="14">
        <v>220</v>
      </c>
      <c r="CT177" s="14" t="s">
        <v>109</v>
      </c>
      <c r="CU177" s="14">
        <v>201</v>
      </c>
      <c r="CV177" s="14" t="s">
        <v>109</v>
      </c>
      <c r="CW177" s="14">
        <v>231</v>
      </c>
      <c r="CX177" s="14" t="s">
        <v>109</v>
      </c>
    </row>
    <row r="178" spans="1:102" x14ac:dyDescent="0.25">
      <c r="A178" s="14">
        <v>466453</v>
      </c>
      <c r="B178" s="14">
        <v>75</v>
      </c>
      <c r="C178" s="14" t="s">
        <v>99</v>
      </c>
      <c r="D178" s="14" t="s">
        <v>100</v>
      </c>
      <c r="E178" s="14">
        <v>5302790001</v>
      </c>
      <c r="F178" s="14" t="s">
        <v>101</v>
      </c>
      <c r="G178" s="14" t="s">
        <v>102</v>
      </c>
      <c r="H178" s="14" t="s">
        <v>103</v>
      </c>
      <c r="I178" s="14">
        <v>70610000</v>
      </c>
      <c r="J178" s="14">
        <v>0</v>
      </c>
      <c r="K178" s="14">
        <v>1211223</v>
      </c>
      <c r="L178" s="14">
        <v>0</v>
      </c>
      <c r="M178" s="14">
        <v>201709</v>
      </c>
      <c r="N178" s="14">
        <v>20170810</v>
      </c>
      <c r="O178" s="14">
        <v>0</v>
      </c>
      <c r="P178" s="14">
        <v>20170910</v>
      </c>
      <c r="Q178" s="14">
        <v>0</v>
      </c>
      <c r="R178" s="14">
        <v>31</v>
      </c>
      <c r="S178" s="14">
        <v>20170920</v>
      </c>
      <c r="T178" s="14">
        <v>20171018</v>
      </c>
      <c r="U178" s="14">
        <v>12864</v>
      </c>
      <c r="V178" s="14">
        <v>1940.99</v>
      </c>
      <c r="W178" s="14">
        <v>25</v>
      </c>
      <c r="X178" s="14">
        <v>702.62</v>
      </c>
      <c r="Y178" s="14">
        <v>232.91</v>
      </c>
      <c r="Z178" s="14">
        <v>93.16</v>
      </c>
      <c r="AA178" s="14">
        <v>77.63</v>
      </c>
      <c r="AB178" s="14">
        <v>50.46</v>
      </c>
      <c r="AC178" s="14">
        <v>0</v>
      </c>
      <c r="AD178" s="14">
        <v>0</v>
      </c>
      <c r="AE178" s="14">
        <v>0</v>
      </c>
      <c r="AF178" s="14">
        <v>7763.97</v>
      </c>
      <c r="AG178" s="14">
        <v>2224.36</v>
      </c>
      <c r="AH178" s="14">
        <v>7567.82</v>
      </c>
      <c r="AI178" s="14">
        <v>1638.04</v>
      </c>
      <c r="AJ178" s="14">
        <v>162.80000000000001</v>
      </c>
      <c r="AK178" s="14">
        <v>1706.71</v>
      </c>
      <c r="AL178" s="14">
        <v>8012.43</v>
      </c>
      <c r="AM178" s="14">
        <v>8466.59</v>
      </c>
      <c r="AN178" s="14">
        <v>0</v>
      </c>
      <c r="AO178" s="14">
        <v>0</v>
      </c>
      <c r="AP178" s="14">
        <v>0</v>
      </c>
      <c r="AQ178" s="14" t="s">
        <v>104</v>
      </c>
      <c r="AR178" s="14">
        <v>0</v>
      </c>
      <c r="AS178" s="14">
        <v>0</v>
      </c>
      <c r="AT178" s="14">
        <v>0</v>
      </c>
      <c r="AU178" s="14">
        <v>0</v>
      </c>
      <c r="AV178" s="14">
        <v>0</v>
      </c>
      <c r="AW178" s="14">
        <v>0</v>
      </c>
      <c r="AX178" s="14">
        <v>0</v>
      </c>
      <c r="AY178" s="14">
        <v>0</v>
      </c>
      <c r="AZ178" s="14">
        <v>0</v>
      </c>
      <c r="BA178" s="14">
        <v>0</v>
      </c>
      <c r="BB178" s="14">
        <v>1514</v>
      </c>
      <c r="BC178" s="14">
        <v>11350</v>
      </c>
      <c r="BD178" s="14">
        <v>0</v>
      </c>
      <c r="BE178" s="14">
        <v>0</v>
      </c>
      <c r="BF178" s="14">
        <v>43</v>
      </c>
      <c r="BG178" s="14">
        <v>55</v>
      </c>
      <c r="BH178" s="14">
        <v>0</v>
      </c>
      <c r="BI178" s="14">
        <v>0</v>
      </c>
      <c r="BJ178" s="14">
        <v>0</v>
      </c>
      <c r="BK178" s="14">
        <v>0</v>
      </c>
      <c r="BL178" s="14">
        <v>0</v>
      </c>
      <c r="BM178" s="14">
        <v>0</v>
      </c>
      <c r="BN178" s="14">
        <v>0</v>
      </c>
      <c r="BO178" s="14">
        <v>0</v>
      </c>
      <c r="BP178" s="14">
        <v>0</v>
      </c>
      <c r="BQ178" s="14">
        <v>0</v>
      </c>
      <c r="BR178" s="14">
        <v>0</v>
      </c>
      <c r="BS178" s="14">
        <v>1463.49</v>
      </c>
      <c r="BT178" s="14">
        <v>4032.69</v>
      </c>
      <c r="BU178" s="14">
        <v>0</v>
      </c>
      <c r="BV178" s="14">
        <v>0</v>
      </c>
      <c r="BW178" s="14">
        <v>0</v>
      </c>
      <c r="BX178" s="14">
        <v>326.8</v>
      </c>
      <c r="BY178" s="14">
        <v>0</v>
      </c>
      <c r="BZ178" s="14">
        <v>0</v>
      </c>
      <c r="CA178" s="14">
        <v>0</v>
      </c>
      <c r="CB178" s="14">
        <v>0</v>
      </c>
      <c r="CC178" s="14">
        <v>0</v>
      </c>
      <c r="CD178" s="14">
        <v>55</v>
      </c>
      <c r="CE178" s="14">
        <v>0</v>
      </c>
      <c r="CF178" s="14">
        <v>0</v>
      </c>
      <c r="CG178" s="14">
        <v>6265</v>
      </c>
      <c r="CH178" s="14">
        <v>7.1999999999999995E-2</v>
      </c>
      <c r="CI178" s="14">
        <v>0.28799999999999998</v>
      </c>
      <c r="CJ178" s="14">
        <v>7.1999999999999995E-2</v>
      </c>
      <c r="CK178" s="14">
        <v>0</v>
      </c>
      <c r="CL178" s="14">
        <v>52.79</v>
      </c>
      <c r="CM178" s="14">
        <v>243.01</v>
      </c>
      <c r="CN178" s="14">
        <v>0</v>
      </c>
      <c r="CO178" s="14">
        <v>62.23</v>
      </c>
      <c r="CP178" s="14">
        <v>0</v>
      </c>
      <c r="CQ178" s="14">
        <v>0</v>
      </c>
      <c r="CR178" s="14">
        <v>326.8</v>
      </c>
      <c r="CS178" s="14">
        <v>0</v>
      </c>
      <c r="CT178" s="14">
        <v>0</v>
      </c>
      <c r="CU178" s="14">
        <v>0</v>
      </c>
      <c r="CV178" s="14">
        <v>0</v>
      </c>
      <c r="CW178" s="14">
        <v>0</v>
      </c>
      <c r="CX178" s="14">
        <v>0</v>
      </c>
    </row>
    <row r="179" spans="1:102" x14ac:dyDescent="0.25">
      <c r="A179" s="14">
        <v>471550</v>
      </c>
      <c r="B179" s="14">
        <v>21</v>
      </c>
      <c r="C179" s="14" t="s">
        <v>105</v>
      </c>
      <c r="D179" s="14" t="s">
        <v>100</v>
      </c>
      <c r="E179" s="14">
        <v>5302790001</v>
      </c>
      <c r="F179" s="14" t="s">
        <v>106</v>
      </c>
      <c r="G179" s="14" t="s">
        <v>102</v>
      </c>
      <c r="H179" s="14" t="s">
        <v>103</v>
      </c>
      <c r="I179" s="14">
        <v>70362070</v>
      </c>
      <c r="J179" s="14">
        <v>0</v>
      </c>
      <c r="K179" s="14">
        <v>76645</v>
      </c>
      <c r="L179" s="14">
        <v>1</v>
      </c>
      <c r="M179" s="14">
        <v>201709</v>
      </c>
      <c r="N179" s="14">
        <v>20170804</v>
      </c>
      <c r="O179" s="14">
        <v>2733</v>
      </c>
      <c r="P179" s="14">
        <v>20170905</v>
      </c>
      <c r="Q179" s="14">
        <v>3320</v>
      </c>
      <c r="R179" s="14">
        <v>32</v>
      </c>
      <c r="S179" s="14">
        <v>20171003</v>
      </c>
      <c r="T179" s="14">
        <v>20171018</v>
      </c>
      <c r="U179" s="14">
        <v>296.92</v>
      </c>
      <c r="V179" s="14">
        <v>98.97</v>
      </c>
      <c r="W179" s="14">
        <v>25</v>
      </c>
      <c r="X179" s="14">
        <v>48.22</v>
      </c>
      <c r="Y179" s="14">
        <v>11.87</v>
      </c>
      <c r="Z179" s="14">
        <v>4.75</v>
      </c>
      <c r="AA179" s="14">
        <v>3.95</v>
      </c>
      <c r="AB179" s="14">
        <v>2.57</v>
      </c>
      <c r="AC179" s="14">
        <v>0</v>
      </c>
      <c r="AD179" s="14">
        <v>0</v>
      </c>
      <c r="AE179" s="14">
        <v>0</v>
      </c>
      <c r="AF179" s="14">
        <v>395.89</v>
      </c>
      <c r="AG179" s="14">
        <v>113.41</v>
      </c>
      <c r="AH179" s="14">
        <v>193.03</v>
      </c>
      <c r="AI179" s="14">
        <v>41.77</v>
      </c>
      <c r="AJ179" s="14">
        <v>4.1500000000000004</v>
      </c>
      <c r="AK179" s="14">
        <v>43.53</v>
      </c>
      <c r="AL179" s="14">
        <v>420.97</v>
      </c>
      <c r="AM179" s="14">
        <v>444.11</v>
      </c>
      <c r="AN179" s="14">
        <v>587</v>
      </c>
      <c r="AO179" s="14">
        <v>587</v>
      </c>
      <c r="AP179" s="14">
        <v>565</v>
      </c>
      <c r="AQ179" s="14" t="s">
        <v>104</v>
      </c>
      <c r="AR179" s="14">
        <v>0</v>
      </c>
      <c r="AS179" s="14">
        <v>0</v>
      </c>
      <c r="AT179" s="14">
        <v>0</v>
      </c>
      <c r="AU179" s="14">
        <v>0</v>
      </c>
      <c r="AV179" s="14">
        <v>0</v>
      </c>
      <c r="AW179" s="14">
        <v>0</v>
      </c>
      <c r="AX179" s="14">
        <v>0</v>
      </c>
      <c r="AY179" s="14" t="s">
        <v>107</v>
      </c>
      <c r="AZ179" s="14" t="s">
        <v>107</v>
      </c>
      <c r="BA179" s="14" t="s">
        <v>107</v>
      </c>
      <c r="BB179" s="14">
        <v>0</v>
      </c>
      <c r="BC179" s="14">
        <v>0</v>
      </c>
      <c r="BD179" s="14">
        <v>0</v>
      </c>
      <c r="BE179" s="14">
        <v>0</v>
      </c>
      <c r="BF179" s="14">
        <v>0</v>
      </c>
      <c r="BG179" s="14">
        <v>0</v>
      </c>
      <c r="BH179" s="14">
        <v>0</v>
      </c>
      <c r="BI179" s="14">
        <v>0</v>
      </c>
      <c r="BJ179" s="14">
        <v>0</v>
      </c>
      <c r="BK179" s="14">
        <v>0</v>
      </c>
      <c r="BL179" s="14">
        <v>0</v>
      </c>
      <c r="BM179" s="14">
        <v>0</v>
      </c>
      <c r="BN179" s="14">
        <v>0</v>
      </c>
      <c r="BO179" s="14">
        <v>0</v>
      </c>
      <c r="BP179" s="14">
        <v>0</v>
      </c>
      <c r="BQ179" s="14">
        <v>0</v>
      </c>
      <c r="BR179" s="14">
        <v>0</v>
      </c>
      <c r="BS179" s="14">
        <v>0</v>
      </c>
      <c r="BT179" s="14">
        <v>0</v>
      </c>
      <c r="BU179" s="14">
        <v>0</v>
      </c>
      <c r="BV179" s="14">
        <v>0</v>
      </c>
      <c r="BW179" s="14">
        <v>0</v>
      </c>
      <c r="BX179" s="14">
        <v>0</v>
      </c>
      <c r="BY179" s="14">
        <v>0</v>
      </c>
      <c r="BZ179" s="14">
        <v>0</v>
      </c>
      <c r="CA179" s="14">
        <v>0</v>
      </c>
      <c r="CB179" s="14">
        <v>0</v>
      </c>
      <c r="CC179" s="14">
        <v>0</v>
      </c>
      <c r="CD179" s="14">
        <v>0</v>
      </c>
      <c r="CE179" s="14">
        <v>0</v>
      </c>
      <c r="CF179" s="14">
        <v>0</v>
      </c>
      <c r="CG179" s="14">
        <v>14765</v>
      </c>
      <c r="CH179" s="14">
        <v>1</v>
      </c>
      <c r="CI179" s="14">
        <v>0</v>
      </c>
      <c r="CJ179" s="14">
        <v>0</v>
      </c>
      <c r="CK179" s="14">
        <v>0</v>
      </c>
      <c r="CL179" s="14">
        <v>2.69</v>
      </c>
      <c r="CM179" s="14">
        <v>12.39</v>
      </c>
      <c r="CN179" s="14">
        <v>0</v>
      </c>
      <c r="CO179" s="14">
        <v>1.37</v>
      </c>
      <c r="CP179" s="14">
        <v>0</v>
      </c>
      <c r="CQ179" s="14">
        <v>0</v>
      </c>
      <c r="CR179" s="14" t="s">
        <v>108</v>
      </c>
      <c r="CS179" s="14">
        <v>220</v>
      </c>
      <c r="CT179" s="14" t="s">
        <v>109</v>
      </c>
      <c r="CU179" s="14">
        <v>201</v>
      </c>
      <c r="CV179" s="14" t="s">
        <v>109</v>
      </c>
      <c r="CW179" s="14">
        <v>231</v>
      </c>
      <c r="CX179" s="14" t="s">
        <v>109</v>
      </c>
    </row>
    <row r="180" spans="1:102" x14ac:dyDescent="0.25">
      <c r="A180" s="14">
        <v>471551</v>
      </c>
      <c r="B180" s="14">
        <v>23</v>
      </c>
      <c r="C180" s="14" t="s">
        <v>110</v>
      </c>
      <c r="D180" s="14" t="s">
        <v>100</v>
      </c>
      <c r="E180" s="14">
        <v>5302790001</v>
      </c>
      <c r="F180" s="14" t="s">
        <v>111</v>
      </c>
      <c r="G180" s="14" t="s">
        <v>102</v>
      </c>
      <c r="H180" s="14" t="s">
        <v>103</v>
      </c>
      <c r="I180" s="14">
        <v>70362070</v>
      </c>
      <c r="J180" s="14">
        <v>0</v>
      </c>
      <c r="K180" s="14">
        <v>1229984</v>
      </c>
      <c r="L180" s="14">
        <v>40</v>
      </c>
      <c r="M180" s="14">
        <v>201709</v>
      </c>
      <c r="N180" s="14">
        <v>20170804</v>
      </c>
      <c r="O180" s="14">
        <v>17443</v>
      </c>
      <c r="P180" s="14">
        <v>20170905</v>
      </c>
      <c r="Q180" s="14">
        <v>17620</v>
      </c>
      <c r="R180" s="14">
        <v>32</v>
      </c>
      <c r="S180" s="14">
        <v>20171003</v>
      </c>
      <c r="T180" s="14">
        <v>20171018</v>
      </c>
      <c r="U180" s="14">
        <v>3581.23</v>
      </c>
      <c r="V180" s="14">
        <v>1193.74</v>
      </c>
      <c r="W180" s="14">
        <v>25</v>
      </c>
      <c r="X180" s="14">
        <v>693.17</v>
      </c>
      <c r="Y180" s="14">
        <v>143.24</v>
      </c>
      <c r="Z180" s="14">
        <v>57.29</v>
      </c>
      <c r="AA180" s="14">
        <v>47.74</v>
      </c>
      <c r="AB180" s="14">
        <v>31.03</v>
      </c>
      <c r="AC180" s="14">
        <v>0</v>
      </c>
      <c r="AD180" s="14">
        <v>0</v>
      </c>
      <c r="AE180" s="14">
        <v>0</v>
      </c>
      <c r="AF180" s="14">
        <v>4774.97</v>
      </c>
      <c r="AG180" s="14">
        <v>1368.01</v>
      </c>
      <c r="AH180" s="14">
        <v>2327.9899999999998</v>
      </c>
      <c r="AI180" s="14">
        <v>503.88</v>
      </c>
      <c r="AJ180" s="14">
        <v>50.08</v>
      </c>
      <c r="AK180" s="14">
        <v>525.01</v>
      </c>
      <c r="AL180" s="14">
        <v>5188.84</v>
      </c>
      <c r="AM180" s="14">
        <v>5468.14</v>
      </c>
      <c r="AN180" s="14">
        <v>7080</v>
      </c>
      <c r="AO180" s="14">
        <v>7080</v>
      </c>
      <c r="AP180" s="14">
        <v>6960</v>
      </c>
      <c r="AQ180" s="14" t="s">
        <v>104</v>
      </c>
      <c r="AR180" s="14">
        <v>0</v>
      </c>
      <c r="AS180" s="14">
        <v>0</v>
      </c>
      <c r="AT180" s="14">
        <v>0</v>
      </c>
      <c r="AU180" s="14">
        <v>0</v>
      </c>
      <c r="AV180" s="14">
        <v>0</v>
      </c>
      <c r="AW180" s="14">
        <v>0</v>
      </c>
      <c r="AX180" s="14">
        <v>0</v>
      </c>
      <c r="AY180" s="14" t="s">
        <v>107</v>
      </c>
      <c r="AZ180" s="14" t="s">
        <v>107</v>
      </c>
      <c r="BA180" s="14" t="s">
        <v>107</v>
      </c>
      <c r="BB180" s="14">
        <v>0</v>
      </c>
      <c r="BC180" s="14">
        <v>0</v>
      </c>
      <c r="BD180" s="14">
        <v>0</v>
      </c>
      <c r="BE180" s="14">
        <v>0</v>
      </c>
      <c r="BF180" s="14">
        <v>0</v>
      </c>
      <c r="BG180" s="14">
        <v>0</v>
      </c>
      <c r="BH180" s="14">
        <v>0</v>
      </c>
      <c r="BI180" s="14">
        <v>0</v>
      </c>
      <c r="BJ180" s="14">
        <v>0</v>
      </c>
      <c r="BK180" s="14">
        <v>0</v>
      </c>
      <c r="BL180" s="14">
        <v>0</v>
      </c>
      <c r="BM180" s="14">
        <v>0</v>
      </c>
      <c r="BN180" s="14">
        <v>0</v>
      </c>
      <c r="BO180" s="14">
        <v>0</v>
      </c>
      <c r="BP180" s="14">
        <v>0</v>
      </c>
      <c r="BQ180" s="14">
        <v>0</v>
      </c>
      <c r="BR180" s="14">
        <v>0</v>
      </c>
      <c r="BS180" s="14">
        <v>0</v>
      </c>
      <c r="BT180" s="14">
        <v>0</v>
      </c>
      <c r="BU180" s="14">
        <v>0</v>
      </c>
      <c r="BV180" s="14">
        <v>0</v>
      </c>
      <c r="BW180" s="14">
        <v>0</v>
      </c>
      <c r="BX180" s="14">
        <v>0</v>
      </c>
      <c r="BY180" s="14">
        <v>0</v>
      </c>
      <c r="BZ180" s="14">
        <v>0</v>
      </c>
      <c r="CA180" s="14">
        <v>0</v>
      </c>
      <c r="CB180" s="14">
        <v>0</v>
      </c>
      <c r="CC180" s="14">
        <v>0</v>
      </c>
      <c r="CD180" s="14">
        <v>0</v>
      </c>
      <c r="CE180" s="14">
        <v>0</v>
      </c>
      <c r="CF180" s="14">
        <v>0</v>
      </c>
      <c r="CG180" s="14">
        <v>14766</v>
      </c>
      <c r="CH180" s="14">
        <v>40</v>
      </c>
      <c r="CI180" s="14">
        <v>0</v>
      </c>
      <c r="CJ180" s="14">
        <v>40</v>
      </c>
      <c r="CK180" s="14">
        <v>0</v>
      </c>
      <c r="CL180" s="14">
        <v>32.46</v>
      </c>
      <c r="CM180" s="14">
        <v>149.44999999999999</v>
      </c>
      <c r="CN180" s="14">
        <v>0</v>
      </c>
      <c r="CO180" s="14">
        <v>16.59</v>
      </c>
      <c r="CP180" s="14">
        <v>0</v>
      </c>
      <c r="CQ180" s="14">
        <v>0</v>
      </c>
      <c r="CR180" s="14" t="s">
        <v>108</v>
      </c>
      <c r="CS180" s="14">
        <v>220</v>
      </c>
      <c r="CT180" s="14">
        <v>380</v>
      </c>
      <c r="CU180" s="14">
        <v>201</v>
      </c>
      <c r="CV180" s="14">
        <v>348</v>
      </c>
      <c r="CW180" s="14">
        <v>231</v>
      </c>
      <c r="CX180" s="14">
        <v>399</v>
      </c>
    </row>
    <row r="181" spans="1:102" x14ac:dyDescent="0.25">
      <c r="A181" s="14">
        <v>471552</v>
      </c>
      <c r="B181" s="14">
        <v>21</v>
      </c>
      <c r="C181" s="14" t="s">
        <v>105</v>
      </c>
      <c r="D181" s="14" t="s">
        <v>100</v>
      </c>
      <c r="E181" s="14">
        <v>5302790001</v>
      </c>
      <c r="F181" s="14" t="s">
        <v>112</v>
      </c>
      <c r="G181" s="14" t="s">
        <v>102</v>
      </c>
      <c r="H181" s="14" t="s">
        <v>103</v>
      </c>
      <c r="I181" s="14">
        <v>70362030</v>
      </c>
      <c r="J181" s="14">
        <v>0</v>
      </c>
      <c r="K181" s="14">
        <v>525960</v>
      </c>
      <c r="L181" s="14">
        <v>1</v>
      </c>
      <c r="M181" s="14">
        <v>201709</v>
      </c>
      <c r="N181" s="14">
        <v>20170804</v>
      </c>
      <c r="O181" s="14">
        <v>6528</v>
      </c>
      <c r="P181" s="14">
        <v>20170905</v>
      </c>
      <c r="Q181" s="14">
        <v>6991</v>
      </c>
      <c r="R181" s="14">
        <v>32</v>
      </c>
      <c r="S181" s="14">
        <v>20171003</v>
      </c>
      <c r="T181" s="14">
        <v>20171018</v>
      </c>
      <c r="U181" s="14">
        <v>233.13</v>
      </c>
      <c r="V181" s="14">
        <v>51.17</v>
      </c>
      <c r="W181" s="14">
        <v>18</v>
      </c>
      <c r="X181" s="14">
        <v>40.19</v>
      </c>
      <c r="Y181" s="14">
        <v>8.52</v>
      </c>
      <c r="Z181" s="14">
        <v>3.41</v>
      </c>
      <c r="AA181" s="14">
        <v>2.84</v>
      </c>
      <c r="AB181" s="14">
        <v>1.84</v>
      </c>
      <c r="AC181" s="14">
        <v>0</v>
      </c>
      <c r="AD181" s="14">
        <v>0</v>
      </c>
      <c r="AE181" s="14">
        <v>0</v>
      </c>
      <c r="AF181" s="14">
        <v>284.3</v>
      </c>
      <c r="AG181" s="14">
        <v>61.53</v>
      </c>
      <c r="AH181" s="14">
        <v>152.24</v>
      </c>
      <c r="AI181" s="14">
        <v>32.94</v>
      </c>
      <c r="AJ181" s="14">
        <v>3.27</v>
      </c>
      <c r="AK181" s="14">
        <v>34.32</v>
      </c>
      <c r="AL181" s="14">
        <v>307.88</v>
      </c>
      <c r="AM181" s="14">
        <v>324.49</v>
      </c>
      <c r="AN181" s="14">
        <v>463</v>
      </c>
      <c r="AO181" s="14">
        <v>463</v>
      </c>
      <c r="AP181" s="14">
        <v>500</v>
      </c>
      <c r="AQ181" s="14" t="s">
        <v>104</v>
      </c>
      <c r="AR181" s="14">
        <v>0</v>
      </c>
      <c r="AS181" s="14">
        <v>0</v>
      </c>
      <c r="AT181" s="14">
        <v>0</v>
      </c>
      <c r="AU181" s="14">
        <v>0</v>
      </c>
      <c r="AV181" s="14">
        <v>0</v>
      </c>
      <c r="AW181" s="14">
        <v>0</v>
      </c>
      <c r="AX181" s="14">
        <v>0</v>
      </c>
      <c r="AY181" s="14" t="s">
        <v>107</v>
      </c>
      <c r="AZ181" s="14" t="s">
        <v>107</v>
      </c>
      <c r="BA181" s="14" t="s">
        <v>107</v>
      </c>
      <c r="BB181" s="14">
        <v>0</v>
      </c>
      <c r="BC181" s="14">
        <v>0</v>
      </c>
      <c r="BD181" s="14">
        <v>0</v>
      </c>
      <c r="BE181" s="14">
        <v>0</v>
      </c>
      <c r="BF181" s="14">
        <v>0</v>
      </c>
      <c r="BG181" s="14">
        <v>0</v>
      </c>
      <c r="BH181" s="14">
        <v>0</v>
      </c>
      <c r="BI181" s="14">
        <v>0</v>
      </c>
      <c r="BJ181" s="14">
        <v>0</v>
      </c>
      <c r="BK181" s="14">
        <v>0</v>
      </c>
      <c r="BL181" s="14">
        <v>0</v>
      </c>
      <c r="BM181" s="14">
        <v>0</v>
      </c>
      <c r="BN181" s="14">
        <v>0</v>
      </c>
      <c r="BO181" s="14">
        <v>0</v>
      </c>
      <c r="BP181" s="14">
        <v>0</v>
      </c>
      <c r="BQ181" s="14">
        <v>0</v>
      </c>
      <c r="BR181" s="14">
        <v>0</v>
      </c>
      <c r="BS181" s="14">
        <v>0</v>
      </c>
      <c r="BT181" s="14">
        <v>0</v>
      </c>
      <c r="BU181" s="14">
        <v>0</v>
      </c>
      <c r="BV181" s="14">
        <v>0</v>
      </c>
      <c r="BW181" s="14">
        <v>0</v>
      </c>
      <c r="BX181" s="14">
        <v>0</v>
      </c>
      <c r="BY181" s="14">
        <v>0</v>
      </c>
      <c r="BZ181" s="14">
        <v>0</v>
      </c>
      <c r="CA181" s="14">
        <v>0</v>
      </c>
      <c r="CB181" s="14">
        <v>0</v>
      </c>
      <c r="CC181" s="14">
        <v>0</v>
      </c>
      <c r="CD181" s="14">
        <v>0</v>
      </c>
      <c r="CE181" s="14">
        <v>0</v>
      </c>
      <c r="CF181" s="14">
        <v>0</v>
      </c>
      <c r="CG181" s="14">
        <v>14790</v>
      </c>
      <c r="CH181" s="14">
        <v>1</v>
      </c>
      <c r="CI181" s="14">
        <v>0</v>
      </c>
      <c r="CJ181" s="14">
        <v>0</v>
      </c>
      <c r="CK181" s="14">
        <v>0</v>
      </c>
      <c r="CL181" s="14">
        <v>1.93</v>
      </c>
      <c r="CM181" s="14">
        <v>8.89</v>
      </c>
      <c r="CN181" s="14">
        <v>0</v>
      </c>
      <c r="CO181" s="14">
        <v>1.08</v>
      </c>
      <c r="CP181" s="14">
        <v>0</v>
      </c>
      <c r="CQ181" s="14">
        <v>0</v>
      </c>
      <c r="CR181" s="14" t="s">
        <v>108</v>
      </c>
      <c r="CS181" s="14">
        <v>220</v>
      </c>
      <c r="CT181" s="14" t="s">
        <v>109</v>
      </c>
      <c r="CU181" s="14">
        <v>201</v>
      </c>
      <c r="CV181" s="14" t="s">
        <v>109</v>
      </c>
      <c r="CW181" s="14">
        <v>231</v>
      </c>
      <c r="CX181" s="14" t="s">
        <v>109</v>
      </c>
    </row>
    <row r="182" spans="1:102" x14ac:dyDescent="0.25">
      <c r="A182" s="14">
        <v>471553</v>
      </c>
      <c r="B182" s="14">
        <v>23</v>
      </c>
      <c r="C182" s="14" t="s">
        <v>110</v>
      </c>
      <c r="D182" s="14" t="s">
        <v>100</v>
      </c>
      <c r="E182" s="14">
        <v>5302790001</v>
      </c>
      <c r="F182" s="14" t="s">
        <v>113</v>
      </c>
      <c r="G182" s="14" t="s">
        <v>102</v>
      </c>
      <c r="H182" s="14" t="s">
        <v>103</v>
      </c>
      <c r="I182" s="14">
        <v>70362030</v>
      </c>
      <c r="J182" s="14">
        <v>0</v>
      </c>
      <c r="K182" s="14">
        <v>1230287</v>
      </c>
      <c r="L182" s="14">
        <v>40</v>
      </c>
      <c r="M182" s="14">
        <v>201709</v>
      </c>
      <c r="N182" s="14">
        <v>20170804</v>
      </c>
      <c r="O182" s="14">
        <v>17106</v>
      </c>
      <c r="P182" s="14">
        <v>20170905</v>
      </c>
      <c r="Q182" s="14">
        <v>17317</v>
      </c>
      <c r="R182" s="14">
        <v>32</v>
      </c>
      <c r="S182" s="14">
        <v>20171003</v>
      </c>
      <c r="T182" s="14">
        <v>20171018</v>
      </c>
      <c r="U182" s="14">
        <v>4269.1499999999996</v>
      </c>
      <c r="V182" s="14">
        <v>1423.04</v>
      </c>
      <c r="W182" s="14">
        <v>25</v>
      </c>
      <c r="X182" s="14">
        <v>693.17</v>
      </c>
      <c r="Y182" s="14">
        <v>170.76</v>
      </c>
      <c r="Z182" s="14">
        <v>68.3</v>
      </c>
      <c r="AA182" s="14">
        <v>56.92</v>
      </c>
      <c r="AB182" s="14">
        <v>36.99</v>
      </c>
      <c r="AC182" s="14">
        <v>0</v>
      </c>
      <c r="AD182" s="14">
        <v>0</v>
      </c>
      <c r="AE182" s="14">
        <v>0</v>
      </c>
      <c r="AF182" s="14">
        <v>5692.19</v>
      </c>
      <c r="AG182" s="14">
        <v>1630.79</v>
      </c>
      <c r="AH182" s="14">
        <v>2775.16</v>
      </c>
      <c r="AI182" s="14">
        <v>600.67999999999995</v>
      </c>
      <c r="AJ182" s="14">
        <v>59.7</v>
      </c>
      <c r="AK182" s="14">
        <v>625.86</v>
      </c>
      <c r="AL182" s="14">
        <v>6052.39</v>
      </c>
      <c r="AM182" s="14">
        <v>6385.36</v>
      </c>
      <c r="AN182" s="14">
        <v>8440</v>
      </c>
      <c r="AO182" s="14">
        <v>8440</v>
      </c>
      <c r="AP182" s="14">
        <v>7960</v>
      </c>
      <c r="AQ182" s="14" t="s">
        <v>104</v>
      </c>
      <c r="AR182" s="14">
        <v>0</v>
      </c>
      <c r="AS182" s="14">
        <v>0</v>
      </c>
      <c r="AT182" s="14">
        <v>0</v>
      </c>
      <c r="AU182" s="14">
        <v>0</v>
      </c>
      <c r="AV182" s="14">
        <v>0</v>
      </c>
      <c r="AW182" s="14">
        <v>0</v>
      </c>
      <c r="AX182" s="14">
        <v>0</v>
      </c>
      <c r="AY182" s="14" t="s">
        <v>107</v>
      </c>
      <c r="AZ182" s="14" t="s">
        <v>107</v>
      </c>
      <c r="BA182" s="14" t="s">
        <v>107</v>
      </c>
      <c r="BB182" s="14">
        <v>0</v>
      </c>
      <c r="BC182" s="14">
        <v>0</v>
      </c>
      <c r="BD182" s="14">
        <v>0</v>
      </c>
      <c r="BE182" s="14">
        <v>0</v>
      </c>
      <c r="BF182" s="14">
        <v>0</v>
      </c>
      <c r="BG182" s="14">
        <v>0</v>
      </c>
      <c r="BH182" s="14">
        <v>0</v>
      </c>
      <c r="BI182" s="14">
        <v>0</v>
      </c>
      <c r="BJ182" s="14">
        <v>0</v>
      </c>
      <c r="BK182" s="14">
        <v>0</v>
      </c>
      <c r="BL182" s="14">
        <v>0</v>
      </c>
      <c r="BM182" s="14">
        <v>0</v>
      </c>
      <c r="BN182" s="14">
        <v>0</v>
      </c>
      <c r="BO182" s="14">
        <v>0</v>
      </c>
      <c r="BP182" s="14">
        <v>0</v>
      </c>
      <c r="BQ182" s="14">
        <v>0</v>
      </c>
      <c r="BR182" s="14">
        <v>0</v>
      </c>
      <c r="BS182" s="14">
        <v>0</v>
      </c>
      <c r="BT182" s="14">
        <v>0</v>
      </c>
      <c r="BU182" s="14">
        <v>0</v>
      </c>
      <c r="BV182" s="14">
        <v>0</v>
      </c>
      <c r="BW182" s="14">
        <v>0</v>
      </c>
      <c r="BX182" s="14">
        <v>0</v>
      </c>
      <c r="BY182" s="14">
        <v>0</v>
      </c>
      <c r="BZ182" s="14">
        <v>0</v>
      </c>
      <c r="CA182" s="14">
        <v>0</v>
      </c>
      <c r="CB182" s="14">
        <v>0</v>
      </c>
      <c r="CC182" s="14">
        <v>0</v>
      </c>
      <c r="CD182" s="14">
        <v>0</v>
      </c>
      <c r="CE182" s="14">
        <v>0</v>
      </c>
      <c r="CF182" s="14">
        <v>0</v>
      </c>
      <c r="CG182" s="14">
        <v>14792</v>
      </c>
      <c r="CH182" s="14">
        <v>40</v>
      </c>
      <c r="CI182" s="14">
        <v>0</v>
      </c>
      <c r="CJ182" s="14">
        <v>40</v>
      </c>
      <c r="CK182" s="14">
        <v>0</v>
      </c>
      <c r="CL182" s="14">
        <v>38.700000000000003</v>
      </c>
      <c r="CM182" s="14">
        <v>178.16</v>
      </c>
      <c r="CN182" s="14">
        <v>0</v>
      </c>
      <c r="CO182" s="14">
        <v>19.78</v>
      </c>
      <c r="CP182" s="14">
        <v>0</v>
      </c>
      <c r="CQ182" s="14">
        <v>0</v>
      </c>
      <c r="CR182" s="14" t="s">
        <v>108</v>
      </c>
      <c r="CS182" s="14">
        <v>220</v>
      </c>
      <c r="CT182" s="14">
        <v>380</v>
      </c>
      <c r="CU182" s="14">
        <v>201</v>
      </c>
      <c r="CV182" s="14">
        <v>348</v>
      </c>
      <c r="CW182" s="14">
        <v>231</v>
      </c>
      <c r="CX182" s="14">
        <v>399</v>
      </c>
    </row>
    <row r="183" spans="1:102" x14ac:dyDescent="0.25">
      <c r="A183" s="14">
        <v>471554</v>
      </c>
      <c r="B183" s="14">
        <v>21</v>
      </c>
      <c r="C183" s="14" t="s">
        <v>105</v>
      </c>
      <c r="D183" s="14" t="s">
        <v>100</v>
      </c>
      <c r="E183" s="14">
        <v>5302790001</v>
      </c>
      <c r="F183" s="14" t="s">
        <v>114</v>
      </c>
      <c r="G183" s="14" t="s">
        <v>102</v>
      </c>
      <c r="H183" s="14" t="s">
        <v>103</v>
      </c>
      <c r="I183" s="14">
        <v>70362040</v>
      </c>
      <c r="J183" s="14">
        <v>0</v>
      </c>
      <c r="K183" s="14">
        <v>77130</v>
      </c>
      <c r="L183" s="14">
        <v>1</v>
      </c>
      <c r="M183" s="14">
        <v>201709</v>
      </c>
      <c r="N183" s="14">
        <v>20170804</v>
      </c>
      <c r="O183" s="14">
        <v>9220</v>
      </c>
      <c r="P183" s="14">
        <v>20170905</v>
      </c>
      <c r="Q183" s="14">
        <v>9955</v>
      </c>
      <c r="R183" s="14">
        <v>32</v>
      </c>
      <c r="S183" s="14">
        <v>20171003</v>
      </c>
      <c r="T183" s="14">
        <v>20171018</v>
      </c>
      <c r="U183" s="14">
        <v>371.78</v>
      </c>
      <c r="V183" s="14">
        <v>123.92</v>
      </c>
      <c r="W183" s="14">
        <v>25</v>
      </c>
      <c r="X183" s="14">
        <v>57.23</v>
      </c>
      <c r="Y183" s="14">
        <v>14.87</v>
      </c>
      <c r="Z183" s="14">
        <v>5.94</v>
      </c>
      <c r="AA183" s="14">
        <v>4.95</v>
      </c>
      <c r="AB183" s="14">
        <v>3.22</v>
      </c>
      <c r="AC183" s="14">
        <v>0</v>
      </c>
      <c r="AD183" s="14">
        <v>0</v>
      </c>
      <c r="AE183" s="14">
        <v>0</v>
      </c>
      <c r="AF183" s="14">
        <v>495.7</v>
      </c>
      <c r="AG183" s="14">
        <v>142.01</v>
      </c>
      <c r="AH183" s="14">
        <v>241.69</v>
      </c>
      <c r="AI183" s="14">
        <v>52.31</v>
      </c>
      <c r="AJ183" s="14">
        <v>5.19</v>
      </c>
      <c r="AK183" s="14">
        <v>54.5</v>
      </c>
      <c r="AL183" s="14">
        <v>523.95000000000005</v>
      </c>
      <c r="AM183" s="14">
        <v>552.92999999999995</v>
      </c>
      <c r="AN183" s="14">
        <v>735</v>
      </c>
      <c r="AO183" s="14">
        <v>735</v>
      </c>
      <c r="AP183" s="14">
        <v>716</v>
      </c>
      <c r="AQ183" s="14" t="s">
        <v>104</v>
      </c>
      <c r="AR183" s="14">
        <v>0</v>
      </c>
      <c r="AS183" s="14">
        <v>0</v>
      </c>
      <c r="AT183" s="14">
        <v>0</v>
      </c>
      <c r="AU183" s="14">
        <v>0</v>
      </c>
      <c r="AV183" s="14">
        <v>0</v>
      </c>
      <c r="AW183" s="14">
        <v>0</v>
      </c>
      <c r="AX183" s="14">
        <v>0</v>
      </c>
      <c r="AY183" s="14" t="s">
        <v>107</v>
      </c>
      <c r="AZ183" s="14" t="s">
        <v>107</v>
      </c>
      <c r="BA183" s="14" t="s">
        <v>107</v>
      </c>
      <c r="BB183" s="14">
        <v>0</v>
      </c>
      <c r="BC183" s="14">
        <v>0</v>
      </c>
      <c r="BD183" s="14">
        <v>0</v>
      </c>
      <c r="BE183" s="14">
        <v>0</v>
      </c>
      <c r="BF183" s="14">
        <v>0</v>
      </c>
      <c r="BG183" s="14">
        <v>0</v>
      </c>
      <c r="BH183" s="14">
        <v>0</v>
      </c>
      <c r="BI183" s="14">
        <v>0</v>
      </c>
      <c r="BJ183" s="14">
        <v>0</v>
      </c>
      <c r="BK183" s="14">
        <v>0</v>
      </c>
      <c r="BL183" s="14">
        <v>0</v>
      </c>
      <c r="BM183" s="14">
        <v>0</v>
      </c>
      <c r="BN183" s="14">
        <v>0</v>
      </c>
      <c r="BO183" s="14">
        <v>0</v>
      </c>
      <c r="BP183" s="14">
        <v>0</v>
      </c>
      <c r="BQ183" s="14">
        <v>0</v>
      </c>
      <c r="BR183" s="14">
        <v>0</v>
      </c>
      <c r="BS183" s="14">
        <v>0</v>
      </c>
      <c r="BT183" s="14">
        <v>0</v>
      </c>
      <c r="BU183" s="14">
        <v>0</v>
      </c>
      <c r="BV183" s="14">
        <v>0</v>
      </c>
      <c r="BW183" s="14">
        <v>0</v>
      </c>
      <c r="BX183" s="14">
        <v>0</v>
      </c>
      <c r="BY183" s="14">
        <v>0</v>
      </c>
      <c r="BZ183" s="14">
        <v>0</v>
      </c>
      <c r="CA183" s="14">
        <v>0</v>
      </c>
      <c r="CB183" s="14">
        <v>0</v>
      </c>
      <c r="CC183" s="14">
        <v>0</v>
      </c>
      <c r="CD183" s="14">
        <v>0</v>
      </c>
      <c r="CE183" s="14">
        <v>0</v>
      </c>
      <c r="CF183" s="14">
        <v>0</v>
      </c>
      <c r="CG183" s="14">
        <v>14823</v>
      </c>
      <c r="CH183" s="14">
        <v>1</v>
      </c>
      <c r="CI183" s="14">
        <v>0</v>
      </c>
      <c r="CJ183" s="14">
        <v>0</v>
      </c>
      <c r="CK183" s="14">
        <v>0</v>
      </c>
      <c r="CL183" s="14">
        <v>3.37</v>
      </c>
      <c r="CM183" s="14">
        <v>15.51</v>
      </c>
      <c r="CN183" s="14">
        <v>0</v>
      </c>
      <c r="CO183" s="14">
        <v>1.72</v>
      </c>
      <c r="CP183" s="14">
        <v>0</v>
      </c>
      <c r="CQ183" s="14">
        <v>0</v>
      </c>
      <c r="CR183" s="14" t="s">
        <v>108</v>
      </c>
      <c r="CS183" s="14">
        <v>220</v>
      </c>
      <c r="CT183" s="14" t="s">
        <v>109</v>
      </c>
      <c r="CU183" s="14">
        <v>201</v>
      </c>
      <c r="CV183" s="14" t="s">
        <v>109</v>
      </c>
      <c r="CW183" s="14">
        <v>231</v>
      </c>
      <c r="CX183" s="14" t="s">
        <v>109</v>
      </c>
    </row>
    <row r="184" spans="1:102" x14ac:dyDescent="0.25">
      <c r="A184" s="14">
        <v>471555</v>
      </c>
      <c r="B184" s="14">
        <v>23</v>
      </c>
      <c r="C184" s="14" t="s">
        <v>110</v>
      </c>
      <c r="D184" s="14" t="s">
        <v>100</v>
      </c>
      <c r="E184" s="14">
        <v>5302790001</v>
      </c>
      <c r="F184" s="14" t="s">
        <v>115</v>
      </c>
      <c r="G184" s="14" t="s">
        <v>102</v>
      </c>
      <c r="H184" s="14" t="s">
        <v>103</v>
      </c>
      <c r="I184" s="14">
        <v>70362040</v>
      </c>
      <c r="J184" s="14">
        <v>0</v>
      </c>
      <c r="K184" s="14">
        <v>1230258</v>
      </c>
      <c r="L184" s="14">
        <v>60</v>
      </c>
      <c r="M184" s="14">
        <v>201709</v>
      </c>
      <c r="N184" s="14">
        <v>20170804</v>
      </c>
      <c r="O184" s="14">
        <v>9979</v>
      </c>
      <c r="P184" s="14">
        <v>20170905</v>
      </c>
      <c r="Q184" s="14">
        <v>10110</v>
      </c>
      <c r="R184" s="14">
        <v>32</v>
      </c>
      <c r="S184" s="14">
        <v>20171003</v>
      </c>
      <c r="T184" s="14">
        <v>20171018</v>
      </c>
      <c r="U184" s="14">
        <v>3975.77</v>
      </c>
      <c r="V184" s="14">
        <v>1325.25</v>
      </c>
      <c r="W184" s="14">
        <v>25</v>
      </c>
      <c r="X184" s="14">
        <v>589.80999999999995</v>
      </c>
      <c r="Y184" s="14">
        <v>159.03</v>
      </c>
      <c r="Z184" s="14">
        <v>63.61</v>
      </c>
      <c r="AA184" s="14">
        <v>53.01</v>
      </c>
      <c r="AB184" s="14">
        <v>34.450000000000003</v>
      </c>
      <c r="AC184" s="14">
        <v>0</v>
      </c>
      <c r="AD184" s="14">
        <v>0</v>
      </c>
      <c r="AE184" s="14">
        <v>0</v>
      </c>
      <c r="AF184" s="14">
        <v>5301.02</v>
      </c>
      <c r="AG184" s="14">
        <v>1518.73</v>
      </c>
      <c r="AH184" s="14">
        <v>2584.4499999999998</v>
      </c>
      <c r="AI184" s="14">
        <v>559.4</v>
      </c>
      <c r="AJ184" s="14">
        <v>55.59</v>
      </c>
      <c r="AK184" s="14">
        <v>582.85</v>
      </c>
      <c r="AL184" s="14">
        <v>5580.73</v>
      </c>
      <c r="AM184" s="14">
        <v>5890.83</v>
      </c>
      <c r="AN184" s="14">
        <v>7860</v>
      </c>
      <c r="AO184" s="14">
        <v>7860</v>
      </c>
      <c r="AP184" s="14">
        <v>6570</v>
      </c>
      <c r="AQ184" s="14" t="s">
        <v>104</v>
      </c>
      <c r="AR184" s="14">
        <v>0</v>
      </c>
      <c r="AS184" s="14">
        <v>0</v>
      </c>
      <c r="AT184" s="14">
        <v>0</v>
      </c>
      <c r="AU184" s="14">
        <v>0</v>
      </c>
      <c r="AV184" s="14">
        <v>0</v>
      </c>
      <c r="AW184" s="14">
        <v>0</v>
      </c>
      <c r="AX184" s="14">
        <v>0</v>
      </c>
      <c r="AY184" s="14" t="s">
        <v>107</v>
      </c>
      <c r="AZ184" s="14" t="s">
        <v>107</v>
      </c>
      <c r="BA184" s="14" t="s">
        <v>107</v>
      </c>
      <c r="BB184" s="14">
        <v>0</v>
      </c>
      <c r="BC184" s="14">
        <v>0</v>
      </c>
      <c r="BD184" s="14">
        <v>0</v>
      </c>
      <c r="BE184" s="14">
        <v>0</v>
      </c>
      <c r="BF184" s="14">
        <v>0</v>
      </c>
      <c r="BG184" s="14">
        <v>0</v>
      </c>
      <c r="BH184" s="14">
        <v>0</v>
      </c>
      <c r="BI184" s="14">
        <v>0</v>
      </c>
      <c r="BJ184" s="14">
        <v>0</v>
      </c>
      <c r="BK184" s="14">
        <v>0</v>
      </c>
      <c r="BL184" s="14">
        <v>0</v>
      </c>
      <c r="BM184" s="14">
        <v>0</v>
      </c>
      <c r="BN184" s="14">
        <v>0</v>
      </c>
      <c r="BO184" s="14">
        <v>0</v>
      </c>
      <c r="BP184" s="14">
        <v>0</v>
      </c>
      <c r="BQ184" s="14">
        <v>0</v>
      </c>
      <c r="BR184" s="14">
        <v>0</v>
      </c>
      <c r="BS184" s="14">
        <v>0</v>
      </c>
      <c r="BT184" s="14">
        <v>0</v>
      </c>
      <c r="BU184" s="14">
        <v>0</v>
      </c>
      <c r="BV184" s="14">
        <v>0</v>
      </c>
      <c r="BW184" s="14">
        <v>0</v>
      </c>
      <c r="BX184" s="14">
        <v>0</v>
      </c>
      <c r="BY184" s="14">
        <v>0</v>
      </c>
      <c r="BZ184" s="14">
        <v>0</v>
      </c>
      <c r="CA184" s="14">
        <v>0</v>
      </c>
      <c r="CB184" s="14">
        <v>0</v>
      </c>
      <c r="CC184" s="14">
        <v>0</v>
      </c>
      <c r="CD184" s="14">
        <v>0</v>
      </c>
      <c r="CE184" s="14">
        <v>0</v>
      </c>
      <c r="CF184" s="14">
        <v>0</v>
      </c>
      <c r="CG184" s="14">
        <v>14824</v>
      </c>
      <c r="CH184" s="14">
        <v>60</v>
      </c>
      <c r="CI184" s="14">
        <v>0</v>
      </c>
      <c r="CJ184" s="14">
        <v>60</v>
      </c>
      <c r="CK184" s="14">
        <v>0</v>
      </c>
      <c r="CL184" s="14">
        <v>36.04</v>
      </c>
      <c r="CM184" s="14">
        <v>165.92</v>
      </c>
      <c r="CN184" s="14">
        <v>0</v>
      </c>
      <c r="CO184" s="14">
        <v>18.420000000000002</v>
      </c>
      <c r="CP184" s="14">
        <v>0</v>
      </c>
      <c r="CQ184" s="14">
        <v>0</v>
      </c>
      <c r="CR184" s="14" t="s">
        <v>108</v>
      </c>
      <c r="CS184" s="14">
        <v>220</v>
      </c>
      <c r="CT184" s="14">
        <v>380</v>
      </c>
      <c r="CU184" s="14">
        <v>201</v>
      </c>
      <c r="CV184" s="14">
        <v>348</v>
      </c>
      <c r="CW184" s="14">
        <v>231</v>
      </c>
      <c r="CX184" s="14">
        <v>399</v>
      </c>
    </row>
    <row r="185" spans="1:102" x14ac:dyDescent="0.25">
      <c r="A185" s="14">
        <v>472913</v>
      </c>
      <c r="B185" s="14">
        <v>23</v>
      </c>
      <c r="C185" s="14" t="s">
        <v>110</v>
      </c>
      <c r="D185" s="14" t="s">
        <v>100</v>
      </c>
      <c r="E185" s="14">
        <v>5302790001</v>
      </c>
      <c r="F185" s="14" t="s">
        <v>116</v>
      </c>
      <c r="G185" s="14" t="s">
        <v>102</v>
      </c>
      <c r="H185" s="14" t="s">
        <v>103</v>
      </c>
      <c r="I185" s="14">
        <v>71630315</v>
      </c>
      <c r="J185" s="14">
        <v>0</v>
      </c>
      <c r="K185" s="14">
        <v>147550</v>
      </c>
      <c r="L185" s="14">
        <v>10</v>
      </c>
      <c r="M185" s="14">
        <v>201709</v>
      </c>
      <c r="N185" s="14">
        <v>20170822</v>
      </c>
      <c r="O185" s="14">
        <v>8015</v>
      </c>
      <c r="P185" s="14">
        <v>20170922</v>
      </c>
      <c r="Q185" s="14">
        <v>8775</v>
      </c>
      <c r="R185" s="14">
        <v>31</v>
      </c>
      <c r="S185" s="14">
        <v>20171003</v>
      </c>
      <c r="T185" s="14">
        <v>20171018</v>
      </c>
      <c r="U185" s="14">
        <v>3799.95</v>
      </c>
      <c r="V185" s="14">
        <v>1266.6400000000001</v>
      </c>
      <c r="W185" s="14">
        <v>25</v>
      </c>
      <c r="X185" s="14">
        <v>693.17</v>
      </c>
      <c r="Y185" s="14">
        <v>151.99</v>
      </c>
      <c r="Z185" s="14">
        <v>60.79</v>
      </c>
      <c r="AA185" s="14">
        <v>50.66</v>
      </c>
      <c r="AB185" s="14">
        <v>32.93</v>
      </c>
      <c r="AC185" s="14">
        <v>0</v>
      </c>
      <c r="AD185" s="14">
        <v>0</v>
      </c>
      <c r="AE185" s="14">
        <v>0</v>
      </c>
      <c r="AF185" s="14">
        <v>5066.59</v>
      </c>
      <c r="AG185" s="14">
        <v>1451.56</v>
      </c>
      <c r="AH185" s="14">
        <v>2470.16</v>
      </c>
      <c r="AI185" s="14">
        <v>534.66</v>
      </c>
      <c r="AJ185" s="14">
        <v>53.14</v>
      </c>
      <c r="AK185" s="14">
        <v>557.07000000000005</v>
      </c>
      <c r="AL185" s="14">
        <v>5463.39</v>
      </c>
      <c r="AM185" s="14">
        <v>5759.76</v>
      </c>
      <c r="AN185" s="14">
        <v>7600</v>
      </c>
      <c r="AO185" s="14">
        <v>7600</v>
      </c>
      <c r="AP185" s="14">
        <v>7603</v>
      </c>
      <c r="AQ185" s="14" t="s">
        <v>104</v>
      </c>
      <c r="AR185" s="14">
        <v>0</v>
      </c>
      <c r="AS185" s="14">
        <v>0</v>
      </c>
      <c r="AT185" s="14">
        <v>0</v>
      </c>
      <c r="AU185" s="14">
        <v>0</v>
      </c>
      <c r="AV185" s="14">
        <v>0</v>
      </c>
      <c r="AW185" s="14">
        <v>0</v>
      </c>
      <c r="AX185" s="14">
        <v>0</v>
      </c>
      <c r="AY185" s="14" t="s">
        <v>107</v>
      </c>
      <c r="AZ185" s="14" t="s">
        <v>107</v>
      </c>
      <c r="BA185" s="14" t="s">
        <v>107</v>
      </c>
      <c r="BB185" s="14">
        <v>0</v>
      </c>
      <c r="BC185" s="14">
        <v>0</v>
      </c>
      <c r="BD185" s="14">
        <v>0</v>
      </c>
      <c r="BE185" s="14">
        <v>0</v>
      </c>
      <c r="BF185" s="14">
        <v>0</v>
      </c>
      <c r="BG185" s="14">
        <v>0</v>
      </c>
      <c r="BH185" s="14">
        <v>0</v>
      </c>
      <c r="BI185" s="14">
        <v>0</v>
      </c>
      <c r="BJ185" s="14">
        <v>0</v>
      </c>
      <c r="BK185" s="14">
        <v>0</v>
      </c>
      <c r="BL185" s="14">
        <v>0</v>
      </c>
      <c r="BM185" s="14">
        <v>0</v>
      </c>
      <c r="BN185" s="14">
        <v>0</v>
      </c>
      <c r="BO185" s="14">
        <v>0</v>
      </c>
      <c r="BP185" s="14">
        <v>0</v>
      </c>
      <c r="BQ185" s="14">
        <v>0</v>
      </c>
      <c r="BR185" s="14">
        <v>0</v>
      </c>
      <c r="BS185" s="14">
        <v>0</v>
      </c>
      <c r="BT185" s="14">
        <v>0</v>
      </c>
      <c r="BU185" s="14">
        <v>0</v>
      </c>
      <c r="BV185" s="14">
        <v>0</v>
      </c>
      <c r="BW185" s="14">
        <v>0</v>
      </c>
      <c r="BX185" s="14">
        <v>0</v>
      </c>
      <c r="BY185" s="14">
        <v>0</v>
      </c>
      <c r="BZ185" s="14">
        <v>0</v>
      </c>
      <c r="CA185" s="14">
        <v>0</v>
      </c>
      <c r="CB185" s="14">
        <v>0</v>
      </c>
      <c r="CC185" s="14">
        <v>0</v>
      </c>
      <c r="CD185" s="14">
        <v>0</v>
      </c>
      <c r="CE185" s="14">
        <v>0</v>
      </c>
      <c r="CF185" s="14">
        <v>0</v>
      </c>
      <c r="CG185" s="14">
        <v>72868</v>
      </c>
      <c r="CH185" s="14">
        <v>10</v>
      </c>
      <c r="CI185" s="14">
        <v>0</v>
      </c>
      <c r="CJ185" s="14">
        <v>0</v>
      </c>
      <c r="CK185" s="14">
        <v>0</v>
      </c>
      <c r="CL185" s="14">
        <v>34.450000000000003</v>
      </c>
      <c r="CM185" s="14">
        <v>158.58000000000001</v>
      </c>
      <c r="CN185" s="14">
        <v>0</v>
      </c>
      <c r="CO185" s="14">
        <v>80.900000000000006</v>
      </c>
      <c r="CP185" s="14">
        <v>0</v>
      </c>
      <c r="CQ185" s="14">
        <v>0</v>
      </c>
      <c r="CR185" s="14" t="s">
        <v>108</v>
      </c>
      <c r="CS185" s="14">
        <v>220</v>
      </c>
      <c r="CT185" s="14">
        <v>380</v>
      </c>
      <c r="CU185" s="14">
        <v>201</v>
      </c>
      <c r="CV185" s="14">
        <v>348</v>
      </c>
      <c r="CW185" s="14">
        <v>231</v>
      </c>
      <c r="CX185" s="14">
        <v>399</v>
      </c>
    </row>
    <row r="186" spans="1:102" x14ac:dyDescent="0.25">
      <c r="A186" s="14">
        <v>491042</v>
      </c>
      <c r="B186" s="14">
        <v>76</v>
      </c>
      <c r="C186" s="14" t="s">
        <v>117</v>
      </c>
      <c r="D186" s="14" t="s">
        <v>100</v>
      </c>
      <c r="E186" s="14">
        <v>5302790001</v>
      </c>
      <c r="F186" s="14" t="s">
        <v>118</v>
      </c>
      <c r="G186" s="14" t="s">
        <v>102</v>
      </c>
      <c r="H186" s="14" t="s">
        <v>103</v>
      </c>
      <c r="I186" s="14">
        <v>70800000</v>
      </c>
      <c r="J186" s="14">
        <v>0</v>
      </c>
      <c r="K186" s="14">
        <v>1511930</v>
      </c>
      <c r="L186" s="14">
        <v>0</v>
      </c>
      <c r="M186" s="14">
        <v>201709</v>
      </c>
      <c r="N186" s="14">
        <v>20170810</v>
      </c>
      <c r="O186" s="14">
        <v>0</v>
      </c>
      <c r="P186" s="14">
        <v>20170910</v>
      </c>
      <c r="Q186" s="14">
        <v>0</v>
      </c>
      <c r="R186" s="14">
        <v>31</v>
      </c>
      <c r="S186" s="14">
        <v>20170920</v>
      </c>
      <c r="T186" s="14">
        <v>20171018</v>
      </c>
      <c r="U186" s="14">
        <v>220085</v>
      </c>
      <c r="V186" s="14">
        <v>40407.97</v>
      </c>
      <c r="W186" s="14">
        <v>25</v>
      </c>
      <c r="X186" s="14">
        <v>702.62</v>
      </c>
      <c r="Y186" s="14">
        <v>4848.95</v>
      </c>
      <c r="Z186" s="14">
        <v>1939.58</v>
      </c>
      <c r="AA186" s="14">
        <v>1616.31</v>
      </c>
      <c r="AB186" s="14">
        <v>1050.5999999999999</v>
      </c>
      <c r="AC186" s="14">
        <v>0</v>
      </c>
      <c r="AD186" s="14">
        <v>0</v>
      </c>
      <c r="AE186" s="14">
        <v>0</v>
      </c>
      <c r="AF186" s="14">
        <v>161631.94</v>
      </c>
      <c r="AG186" s="14">
        <v>46307.519999999997</v>
      </c>
      <c r="AH186" s="14">
        <v>124336.6</v>
      </c>
      <c r="AI186" s="14">
        <v>26912.6</v>
      </c>
      <c r="AJ186" s="14">
        <v>2674.88</v>
      </c>
      <c r="AK186" s="14">
        <v>28040.78</v>
      </c>
      <c r="AL186" s="14">
        <v>152879.12</v>
      </c>
      <c r="AM186" s="14">
        <v>162334.56</v>
      </c>
      <c r="AN186" s="14">
        <v>0</v>
      </c>
      <c r="AO186" s="14">
        <v>0</v>
      </c>
      <c r="AP186" s="14">
        <v>0</v>
      </c>
      <c r="AQ186" s="14" t="s">
        <v>104</v>
      </c>
      <c r="AR186" s="14">
        <v>0</v>
      </c>
      <c r="AS186" s="14">
        <v>0</v>
      </c>
      <c r="AT186" s="14">
        <v>0</v>
      </c>
      <c r="AU186" s="14">
        <v>0</v>
      </c>
      <c r="AV186" s="14">
        <v>0</v>
      </c>
      <c r="AW186" s="14">
        <v>0</v>
      </c>
      <c r="AX186" s="14">
        <v>0</v>
      </c>
      <c r="AY186" s="14">
        <v>0</v>
      </c>
      <c r="AZ186" s="14">
        <v>0</v>
      </c>
      <c r="BA186" s="14">
        <v>0</v>
      </c>
      <c r="BB186" s="14">
        <v>29351</v>
      </c>
      <c r="BC186" s="14">
        <v>190734</v>
      </c>
      <c r="BD186" s="14">
        <v>0</v>
      </c>
      <c r="BE186" s="14">
        <v>0</v>
      </c>
      <c r="BF186" s="14">
        <v>609</v>
      </c>
      <c r="BG186" s="14">
        <v>755</v>
      </c>
      <c r="BH186" s="14">
        <v>0</v>
      </c>
      <c r="BI186" s="14">
        <v>0</v>
      </c>
      <c r="BJ186" s="14">
        <v>0</v>
      </c>
      <c r="BK186" s="14">
        <v>0</v>
      </c>
      <c r="BL186" s="14">
        <v>0</v>
      </c>
      <c r="BM186" s="14">
        <v>0</v>
      </c>
      <c r="BN186" s="14">
        <v>0</v>
      </c>
      <c r="BO186" s="14">
        <v>0</v>
      </c>
      <c r="BP186" s="14">
        <v>0</v>
      </c>
      <c r="BQ186" s="14">
        <v>0</v>
      </c>
      <c r="BR186" s="14">
        <v>0</v>
      </c>
      <c r="BS186" s="14">
        <v>44144.13</v>
      </c>
      <c r="BT186" s="14">
        <v>70939.3</v>
      </c>
      <c r="BU186" s="14">
        <v>0</v>
      </c>
      <c r="BV186" s="14">
        <v>0</v>
      </c>
      <c r="BW186" s="14">
        <v>0</v>
      </c>
      <c r="BX186" s="14">
        <v>6140.54</v>
      </c>
      <c r="BY186" s="14">
        <v>0</v>
      </c>
      <c r="BZ186" s="14">
        <v>0</v>
      </c>
      <c r="CA186" s="14">
        <v>0</v>
      </c>
      <c r="CB186" s="14">
        <v>0</v>
      </c>
      <c r="CC186" s="14">
        <v>0</v>
      </c>
      <c r="CD186" s="14">
        <v>755</v>
      </c>
      <c r="CE186" s="14">
        <v>650</v>
      </c>
      <c r="CF186" s="14">
        <v>730</v>
      </c>
      <c r="CG186" s="14">
        <v>6277</v>
      </c>
      <c r="CH186" s="14">
        <v>0.09</v>
      </c>
      <c r="CI186" s="14">
        <v>0.36</v>
      </c>
      <c r="CJ186" s="14">
        <v>0.09</v>
      </c>
      <c r="CK186" s="14">
        <v>0</v>
      </c>
      <c r="CL186" s="14">
        <v>1099.0899999999999</v>
      </c>
      <c r="CM186" s="14">
        <v>5059.07</v>
      </c>
      <c r="CN186" s="14">
        <v>0</v>
      </c>
      <c r="CO186" s="14">
        <v>1064.9000000000001</v>
      </c>
      <c r="CP186" s="14">
        <v>0</v>
      </c>
      <c r="CQ186" s="14">
        <v>0</v>
      </c>
      <c r="CR186" s="14" t="s">
        <v>108</v>
      </c>
      <c r="CS186" s="14">
        <v>0</v>
      </c>
      <c r="CT186" s="14">
        <v>0</v>
      </c>
      <c r="CU186" s="14">
        <v>0</v>
      </c>
      <c r="CV186" s="14">
        <v>0</v>
      </c>
      <c r="CW186" s="14">
        <v>0</v>
      </c>
      <c r="CX186" s="14">
        <v>0</v>
      </c>
    </row>
    <row r="187" spans="1:102" x14ac:dyDescent="0.25">
      <c r="A187" s="14">
        <v>491747</v>
      </c>
      <c r="B187" s="14">
        <v>76</v>
      </c>
      <c r="C187" s="14" t="s">
        <v>117</v>
      </c>
      <c r="D187" s="14" t="s">
        <v>100</v>
      </c>
      <c r="E187" s="14">
        <v>5302790001</v>
      </c>
      <c r="F187" s="14" t="s">
        <v>119</v>
      </c>
      <c r="G187" s="14" t="s">
        <v>102</v>
      </c>
      <c r="H187" s="14" t="s">
        <v>103</v>
      </c>
      <c r="I187" s="14">
        <v>70800000</v>
      </c>
      <c r="J187" s="14">
        <v>0</v>
      </c>
      <c r="K187" s="14">
        <v>53166065</v>
      </c>
      <c r="L187" s="14">
        <v>0</v>
      </c>
      <c r="M187" s="14">
        <v>201709</v>
      </c>
      <c r="N187" s="14">
        <v>20170810</v>
      </c>
      <c r="O187" s="14">
        <v>0</v>
      </c>
      <c r="P187" s="14">
        <v>20170910</v>
      </c>
      <c r="Q187" s="14">
        <v>0</v>
      </c>
      <c r="R187" s="14">
        <v>31</v>
      </c>
      <c r="S187" s="14">
        <v>20170920</v>
      </c>
      <c r="T187" s="14">
        <v>20171018</v>
      </c>
      <c r="U187" s="14">
        <v>106300</v>
      </c>
      <c r="V187" s="14">
        <v>17326.68</v>
      </c>
      <c r="W187" s="14">
        <v>25</v>
      </c>
      <c r="X187" s="14">
        <v>702.62</v>
      </c>
      <c r="Y187" s="14">
        <v>2079.1999999999998</v>
      </c>
      <c r="Z187" s="14">
        <v>831.68</v>
      </c>
      <c r="AA187" s="14">
        <v>693.06</v>
      </c>
      <c r="AB187" s="14">
        <v>450.49</v>
      </c>
      <c r="AC187" s="14">
        <v>0</v>
      </c>
      <c r="AD187" s="14">
        <v>0</v>
      </c>
      <c r="AE187" s="14">
        <v>0</v>
      </c>
      <c r="AF187" s="14">
        <v>69306.77</v>
      </c>
      <c r="AG187" s="14">
        <v>19856.37</v>
      </c>
      <c r="AH187" s="14">
        <v>62697.77</v>
      </c>
      <c r="AI187" s="14">
        <v>13570.9</v>
      </c>
      <c r="AJ187" s="14">
        <v>1348.83</v>
      </c>
      <c r="AK187" s="14">
        <v>14139.79</v>
      </c>
      <c r="AL187" s="14">
        <v>65954.960000000006</v>
      </c>
      <c r="AM187" s="14">
        <v>70009.39</v>
      </c>
      <c r="AN187" s="14">
        <v>0</v>
      </c>
      <c r="AO187" s="14">
        <v>0</v>
      </c>
      <c r="AP187" s="14">
        <v>0</v>
      </c>
      <c r="AQ187" s="14" t="s">
        <v>104</v>
      </c>
      <c r="AR187" s="14">
        <v>0</v>
      </c>
      <c r="AS187" s="14">
        <v>0</v>
      </c>
      <c r="AT187" s="14">
        <v>0</v>
      </c>
      <c r="AU187" s="14">
        <v>0</v>
      </c>
      <c r="AV187" s="14">
        <v>0</v>
      </c>
      <c r="AW187" s="14">
        <v>0</v>
      </c>
      <c r="AX187" s="14">
        <v>0</v>
      </c>
      <c r="AY187" s="14">
        <v>0</v>
      </c>
      <c r="AZ187" s="14">
        <v>0</v>
      </c>
      <c r="BA187" s="14">
        <v>0</v>
      </c>
      <c r="BB187" s="14">
        <v>7472</v>
      </c>
      <c r="BC187" s="14">
        <v>98828</v>
      </c>
      <c r="BD187" s="14">
        <v>0</v>
      </c>
      <c r="BE187" s="14">
        <v>0</v>
      </c>
      <c r="BF187" s="14">
        <v>404</v>
      </c>
      <c r="BG187" s="14">
        <v>490</v>
      </c>
      <c r="BH187" s="14">
        <v>0</v>
      </c>
      <c r="BI187" s="14">
        <v>0</v>
      </c>
      <c r="BJ187" s="14">
        <v>0</v>
      </c>
      <c r="BK187" s="14">
        <v>0</v>
      </c>
      <c r="BL187" s="14">
        <v>0</v>
      </c>
      <c r="BM187" s="14">
        <v>0</v>
      </c>
      <c r="BN187" s="14">
        <v>0</v>
      </c>
      <c r="BO187" s="14">
        <v>0</v>
      </c>
      <c r="BP187" s="14">
        <v>0</v>
      </c>
      <c r="BQ187" s="14">
        <v>0</v>
      </c>
      <c r="BR187" s="14">
        <v>0</v>
      </c>
      <c r="BS187" s="14">
        <v>11237.94</v>
      </c>
      <c r="BT187" s="14">
        <v>36756.9</v>
      </c>
      <c r="BU187" s="14">
        <v>0</v>
      </c>
      <c r="BV187" s="14">
        <v>0</v>
      </c>
      <c r="BW187" s="14">
        <v>0</v>
      </c>
      <c r="BX187" s="14">
        <v>3985.25</v>
      </c>
      <c r="BY187" s="14">
        <v>0</v>
      </c>
      <c r="BZ187" s="14">
        <v>0</v>
      </c>
      <c r="CA187" s="14">
        <v>0</v>
      </c>
      <c r="CB187" s="14">
        <v>0</v>
      </c>
      <c r="CC187" s="14">
        <v>0</v>
      </c>
      <c r="CD187" s="14">
        <v>490</v>
      </c>
      <c r="CE187" s="14">
        <v>410</v>
      </c>
      <c r="CF187" s="14">
        <v>450</v>
      </c>
      <c r="CG187" s="14">
        <v>6336</v>
      </c>
      <c r="CH187" s="14">
        <v>0.09</v>
      </c>
      <c r="CI187" s="14">
        <v>0.36</v>
      </c>
      <c r="CJ187" s="14">
        <v>0.09</v>
      </c>
      <c r="CK187" s="14">
        <v>0</v>
      </c>
      <c r="CL187" s="14">
        <v>471.28</v>
      </c>
      <c r="CM187" s="14">
        <v>2169.3000000000002</v>
      </c>
      <c r="CN187" s="14">
        <v>0</v>
      </c>
      <c r="CO187" s="14">
        <v>514.34</v>
      </c>
      <c r="CP187" s="14">
        <v>0</v>
      </c>
      <c r="CQ187" s="14">
        <v>0</v>
      </c>
      <c r="CR187" s="14" t="s">
        <v>108</v>
      </c>
      <c r="CS187" s="14">
        <v>0</v>
      </c>
      <c r="CT187" s="14">
        <v>0</v>
      </c>
      <c r="CU187" s="14">
        <v>0</v>
      </c>
      <c r="CV187" s="14">
        <v>0</v>
      </c>
      <c r="CW187" s="14">
        <v>0</v>
      </c>
      <c r="CX187" s="14">
        <v>0</v>
      </c>
    </row>
    <row r="188" spans="1:102" x14ac:dyDescent="0.25">
      <c r="A188" s="14">
        <v>491750</v>
      </c>
      <c r="B188" s="14">
        <v>66</v>
      </c>
      <c r="C188" s="14" t="s">
        <v>117</v>
      </c>
      <c r="D188" s="14" t="s">
        <v>100</v>
      </c>
      <c r="E188" s="14">
        <v>5302790001</v>
      </c>
      <c r="F188" s="14" t="s">
        <v>120</v>
      </c>
      <c r="G188" s="14" t="s">
        <v>102</v>
      </c>
      <c r="H188" s="14" t="s">
        <v>103</v>
      </c>
      <c r="I188" s="14">
        <v>70800000</v>
      </c>
      <c r="J188" s="14">
        <v>0</v>
      </c>
      <c r="K188" s="14">
        <v>1439402</v>
      </c>
      <c r="L188" s="14">
        <v>0</v>
      </c>
      <c r="M188" s="14">
        <v>201709</v>
      </c>
      <c r="N188" s="14">
        <v>20170810</v>
      </c>
      <c r="O188" s="14">
        <v>0</v>
      </c>
      <c r="P188" s="14">
        <v>20170910</v>
      </c>
      <c r="Q188" s="14">
        <v>0</v>
      </c>
      <c r="R188" s="14">
        <v>31</v>
      </c>
      <c r="S188" s="14">
        <v>20170920</v>
      </c>
      <c r="T188" s="14">
        <v>20171018</v>
      </c>
      <c r="U188" s="14">
        <v>340864</v>
      </c>
      <c r="V188" s="14">
        <v>56851.09</v>
      </c>
      <c r="W188" s="14">
        <v>25</v>
      </c>
      <c r="X188" s="14">
        <v>702.62</v>
      </c>
      <c r="Y188" s="14">
        <v>6822.13</v>
      </c>
      <c r="Z188" s="14">
        <v>2728.85</v>
      </c>
      <c r="AA188" s="14">
        <v>2274.04</v>
      </c>
      <c r="AB188" s="14">
        <v>1478.12</v>
      </c>
      <c r="AC188" s="14">
        <v>0</v>
      </c>
      <c r="AD188" s="14">
        <v>0</v>
      </c>
      <c r="AE188" s="14">
        <v>0</v>
      </c>
      <c r="AF188" s="14">
        <v>227404.39</v>
      </c>
      <c r="AG188" s="14">
        <v>65151.34</v>
      </c>
      <c r="AH188" s="14">
        <v>188394.47</v>
      </c>
      <c r="AI188" s="14">
        <v>40777.9</v>
      </c>
      <c r="AJ188" s="14">
        <v>4052.97</v>
      </c>
      <c r="AK188" s="14">
        <v>42487.32</v>
      </c>
      <c r="AL188" s="14">
        <v>214803.87</v>
      </c>
      <c r="AM188" s="14">
        <v>228107.01</v>
      </c>
      <c r="AN188" s="14">
        <v>0</v>
      </c>
      <c r="AO188" s="14">
        <v>0</v>
      </c>
      <c r="AP188" s="14">
        <v>0</v>
      </c>
      <c r="AQ188" s="14" t="s">
        <v>104</v>
      </c>
      <c r="AR188" s="14">
        <v>0</v>
      </c>
      <c r="AS188" s="14">
        <v>0</v>
      </c>
      <c r="AT188" s="14">
        <v>0</v>
      </c>
      <c r="AU188" s="14">
        <v>0</v>
      </c>
      <c r="AV188" s="14">
        <v>0</v>
      </c>
      <c r="AW188" s="14">
        <v>0</v>
      </c>
      <c r="AX188" s="14">
        <v>0</v>
      </c>
      <c r="AY188" s="14">
        <v>0</v>
      </c>
      <c r="AZ188" s="14">
        <v>0</v>
      </c>
      <c r="BA188" s="14">
        <v>0</v>
      </c>
      <c r="BB188" s="14">
        <v>34475</v>
      </c>
      <c r="BC188" s="14">
        <v>306389</v>
      </c>
      <c r="BD188" s="14">
        <v>0</v>
      </c>
      <c r="BE188" s="14">
        <v>727</v>
      </c>
      <c r="BF188" s="14">
        <v>805</v>
      </c>
      <c r="BG188" s="14">
        <v>0</v>
      </c>
      <c r="BH188" s="14">
        <v>785</v>
      </c>
      <c r="BI188" s="14">
        <v>845</v>
      </c>
      <c r="BJ188" s="14">
        <v>0</v>
      </c>
      <c r="BK188" s="14">
        <v>0</v>
      </c>
      <c r="BL188" s="14">
        <v>0</v>
      </c>
      <c r="BM188" s="14">
        <v>0</v>
      </c>
      <c r="BN188" s="14">
        <v>0</v>
      </c>
      <c r="BO188" s="14">
        <v>0</v>
      </c>
      <c r="BP188" s="14">
        <v>0</v>
      </c>
      <c r="BQ188" s="14">
        <v>0</v>
      </c>
      <c r="BR188" s="14">
        <v>0</v>
      </c>
      <c r="BS188" s="14">
        <v>17836.560000000001</v>
      </c>
      <c r="BT188" s="14">
        <v>113954.63</v>
      </c>
      <c r="BU188" s="14">
        <v>0</v>
      </c>
      <c r="BV188" s="14">
        <v>0</v>
      </c>
      <c r="BW188" s="14">
        <v>0</v>
      </c>
      <c r="BX188" s="14">
        <v>0</v>
      </c>
      <c r="BY188" s="14">
        <v>31889.59</v>
      </c>
      <c r="BZ188" s="14">
        <v>6872.52</v>
      </c>
      <c r="CA188" s="14">
        <v>0</v>
      </c>
      <c r="CB188" s="14">
        <v>0</v>
      </c>
      <c r="CC188" s="14">
        <v>0</v>
      </c>
      <c r="CD188" s="14">
        <v>0</v>
      </c>
      <c r="CE188" s="14">
        <v>785</v>
      </c>
      <c r="CF188" s="14">
        <v>845</v>
      </c>
      <c r="CG188" s="14">
        <v>6301</v>
      </c>
      <c r="CH188" s="14">
        <v>0.06</v>
      </c>
      <c r="CI188" s="14">
        <v>0.24</v>
      </c>
      <c r="CJ188" s="14">
        <v>0.06</v>
      </c>
      <c r="CK188" s="14">
        <v>0</v>
      </c>
      <c r="CL188" s="14">
        <v>1546.34</v>
      </c>
      <c r="CM188" s="14">
        <v>7117.75</v>
      </c>
      <c r="CN188" s="14">
        <v>0</v>
      </c>
      <c r="CO188" s="14">
        <v>1649.32</v>
      </c>
      <c r="CP188" s="14">
        <v>0</v>
      </c>
      <c r="CQ188" s="14">
        <v>0</v>
      </c>
      <c r="CR188" s="14" t="s">
        <v>108</v>
      </c>
      <c r="CS188" s="14">
        <v>0</v>
      </c>
      <c r="CT188" s="14">
        <v>0</v>
      </c>
      <c r="CU188" s="14">
        <v>0</v>
      </c>
      <c r="CV188" s="14">
        <v>0</v>
      </c>
      <c r="CW188" s="14">
        <v>0</v>
      </c>
      <c r="CX188" s="14">
        <v>0</v>
      </c>
    </row>
    <row r="189" spans="1:102" x14ac:dyDescent="0.25">
      <c r="A189" s="14">
        <v>493169</v>
      </c>
      <c r="B189" s="14">
        <v>76</v>
      </c>
      <c r="C189" s="14" t="s">
        <v>117</v>
      </c>
      <c r="D189" s="14" t="s">
        <v>100</v>
      </c>
      <c r="E189" s="14">
        <v>5302790001</v>
      </c>
      <c r="F189" s="14" t="s">
        <v>121</v>
      </c>
      <c r="G189" s="14" t="s">
        <v>102</v>
      </c>
      <c r="H189" s="14" t="s">
        <v>103</v>
      </c>
      <c r="I189" s="14">
        <v>70800000</v>
      </c>
      <c r="J189" s="14">
        <v>0</v>
      </c>
      <c r="K189" s="14">
        <v>53166067</v>
      </c>
      <c r="L189" s="14">
        <v>0</v>
      </c>
      <c r="M189" s="14">
        <v>201709</v>
      </c>
      <c r="N189" s="14">
        <v>20170810</v>
      </c>
      <c r="O189" s="14">
        <v>0</v>
      </c>
      <c r="P189" s="14">
        <v>20170910</v>
      </c>
      <c r="Q189" s="14">
        <v>0</v>
      </c>
      <c r="R189" s="14">
        <v>31</v>
      </c>
      <c r="S189" s="14">
        <v>20170920</v>
      </c>
      <c r="T189" s="14">
        <v>20171018</v>
      </c>
      <c r="U189" s="14">
        <v>164782</v>
      </c>
      <c r="V189" s="14">
        <v>27862.9</v>
      </c>
      <c r="W189" s="14">
        <v>25</v>
      </c>
      <c r="X189" s="14">
        <v>702.62</v>
      </c>
      <c r="Y189" s="14">
        <v>3343.54</v>
      </c>
      <c r="Z189" s="14">
        <v>1337.41</v>
      </c>
      <c r="AA189" s="14">
        <v>1114.51</v>
      </c>
      <c r="AB189" s="14">
        <v>724.43</v>
      </c>
      <c r="AC189" s="14">
        <v>0</v>
      </c>
      <c r="AD189" s="14">
        <v>0</v>
      </c>
      <c r="AE189" s="14">
        <v>0</v>
      </c>
      <c r="AF189" s="14">
        <v>111451.63</v>
      </c>
      <c r="AG189" s="14">
        <v>31930.87</v>
      </c>
      <c r="AH189" s="14">
        <v>94185.72</v>
      </c>
      <c r="AI189" s="14">
        <v>20386.45</v>
      </c>
      <c r="AJ189" s="14">
        <v>2026.24</v>
      </c>
      <c r="AK189" s="14">
        <v>21241.06</v>
      </c>
      <c r="AL189" s="14">
        <v>105634.36</v>
      </c>
      <c r="AM189" s="14">
        <v>112154.25</v>
      </c>
      <c r="AN189" s="14">
        <v>0</v>
      </c>
      <c r="AO189" s="14">
        <v>0</v>
      </c>
      <c r="AP189" s="14">
        <v>0</v>
      </c>
      <c r="AQ189" s="14" t="s">
        <v>104</v>
      </c>
      <c r="AR189" s="14">
        <v>0</v>
      </c>
      <c r="AS189" s="14">
        <v>0</v>
      </c>
      <c r="AT189" s="14">
        <v>0</v>
      </c>
      <c r="AU189" s="14">
        <v>0</v>
      </c>
      <c r="AV189" s="14">
        <v>0</v>
      </c>
      <c r="AW189" s="14">
        <v>0</v>
      </c>
      <c r="AX189" s="14">
        <v>0</v>
      </c>
      <c r="AY189" s="14">
        <v>0</v>
      </c>
      <c r="AZ189" s="14">
        <v>0</v>
      </c>
      <c r="BA189" s="14">
        <v>0</v>
      </c>
      <c r="BB189" s="14">
        <v>16395</v>
      </c>
      <c r="BC189" s="14">
        <v>148387</v>
      </c>
      <c r="BD189" s="14">
        <v>0</v>
      </c>
      <c r="BE189" s="14">
        <v>0</v>
      </c>
      <c r="BF189" s="14">
        <v>37</v>
      </c>
      <c r="BG189" s="14">
        <v>460</v>
      </c>
      <c r="BH189" s="14">
        <v>0</v>
      </c>
      <c r="BI189" s="14">
        <v>0</v>
      </c>
      <c r="BJ189" s="14">
        <v>0</v>
      </c>
      <c r="BK189" s="14">
        <v>0</v>
      </c>
      <c r="BL189" s="14">
        <v>0</v>
      </c>
      <c r="BM189" s="14">
        <v>0</v>
      </c>
      <c r="BN189" s="14">
        <v>0</v>
      </c>
      <c r="BO189" s="14">
        <v>0</v>
      </c>
      <c r="BP189" s="14">
        <v>0</v>
      </c>
      <c r="BQ189" s="14">
        <v>0</v>
      </c>
      <c r="BR189" s="14">
        <v>0</v>
      </c>
      <c r="BS189" s="14">
        <v>24658.2</v>
      </c>
      <c r="BT189" s="14">
        <v>55189.27</v>
      </c>
      <c r="BU189" s="14">
        <v>0</v>
      </c>
      <c r="BV189" s="14">
        <v>0</v>
      </c>
      <c r="BW189" s="14">
        <v>0</v>
      </c>
      <c r="BX189" s="14">
        <v>3741.26</v>
      </c>
      <c r="BY189" s="14">
        <v>0</v>
      </c>
      <c r="BZ189" s="14">
        <v>0</v>
      </c>
      <c r="CA189" s="14">
        <v>0</v>
      </c>
      <c r="CB189" s="14">
        <v>0</v>
      </c>
      <c r="CC189" s="14">
        <v>0</v>
      </c>
      <c r="CD189" s="14">
        <v>460</v>
      </c>
      <c r="CE189" s="14">
        <v>380</v>
      </c>
      <c r="CF189" s="14">
        <v>410</v>
      </c>
      <c r="CG189" s="14">
        <v>6262</v>
      </c>
      <c r="CH189" s="14">
        <v>0.18</v>
      </c>
      <c r="CI189" s="14">
        <v>0.72</v>
      </c>
      <c r="CJ189" s="14">
        <v>0.18</v>
      </c>
      <c r="CK189" s="14">
        <v>0</v>
      </c>
      <c r="CL189" s="14">
        <v>757.87</v>
      </c>
      <c r="CM189" s="14">
        <v>3488.43</v>
      </c>
      <c r="CN189" s="14">
        <v>0</v>
      </c>
      <c r="CO189" s="14">
        <v>797.31</v>
      </c>
      <c r="CP189" s="14">
        <v>0</v>
      </c>
      <c r="CQ189" s="14">
        <v>0</v>
      </c>
      <c r="CR189" s="14" t="s">
        <v>108</v>
      </c>
      <c r="CS189" s="14">
        <v>0</v>
      </c>
      <c r="CT189" s="14">
        <v>0</v>
      </c>
      <c r="CU189" s="14">
        <v>0</v>
      </c>
      <c r="CV189" s="14">
        <v>0</v>
      </c>
      <c r="CW189" s="14">
        <v>0</v>
      </c>
      <c r="CX189" s="14">
        <v>0</v>
      </c>
    </row>
    <row r="190" spans="1:102" x14ac:dyDescent="0.25">
      <c r="A190" s="14">
        <v>510213</v>
      </c>
      <c r="B190" s="14">
        <v>23</v>
      </c>
      <c r="C190" s="14" t="s">
        <v>110</v>
      </c>
      <c r="D190" s="14" t="s">
        <v>100</v>
      </c>
      <c r="E190" s="14">
        <v>5302790001</v>
      </c>
      <c r="F190" s="14" t="s">
        <v>122</v>
      </c>
      <c r="G190" s="14" t="s">
        <v>102</v>
      </c>
      <c r="H190" s="14" t="s">
        <v>103</v>
      </c>
      <c r="I190" s="14">
        <v>70070000</v>
      </c>
      <c r="J190" s="14">
        <v>0</v>
      </c>
      <c r="K190" s="14">
        <v>671714</v>
      </c>
      <c r="L190" s="14">
        <v>1</v>
      </c>
      <c r="M190" s="14">
        <v>201709</v>
      </c>
      <c r="N190" s="14">
        <v>20170804</v>
      </c>
      <c r="O190" s="14">
        <v>55940</v>
      </c>
      <c r="P190" s="14">
        <v>20170905</v>
      </c>
      <c r="Q190" s="14">
        <v>72882</v>
      </c>
      <c r="R190" s="14">
        <v>32</v>
      </c>
      <c r="S190" s="14">
        <v>20171003</v>
      </c>
      <c r="T190" s="14">
        <v>20171018</v>
      </c>
      <c r="U190" s="14">
        <v>8569.65</v>
      </c>
      <c r="V190" s="14">
        <v>2856.55</v>
      </c>
      <c r="W190" s="14">
        <v>25</v>
      </c>
      <c r="X190" s="14">
        <v>702.62</v>
      </c>
      <c r="Y190" s="14">
        <v>342.78</v>
      </c>
      <c r="Z190" s="14">
        <v>137.11000000000001</v>
      </c>
      <c r="AA190" s="14">
        <v>114.26</v>
      </c>
      <c r="AB190" s="14">
        <v>74.27</v>
      </c>
      <c r="AC190" s="14">
        <v>0</v>
      </c>
      <c r="AD190" s="14">
        <v>0</v>
      </c>
      <c r="AE190" s="14">
        <v>0</v>
      </c>
      <c r="AF190" s="14">
        <v>11426.2</v>
      </c>
      <c r="AG190" s="14">
        <v>3273.6</v>
      </c>
      <c r="AH190" s="14">
        <v>5570.69</v>
      </c>
      <c r="AI190" s="14">
        <v>1205.76</v>
      </c>
      <c r="AJ190" s="14">
        <v>119.84</v>
      </c>
      <c r="AK190" s="14">
        <v>1256.31</v>
      </c>
      <c r="AL190" s="14">
        <v>11460.4</v>
      </c>
      <c r="AM190" s="14">
        <v>12128.82</v>
      </c>
      <c r="AN190" s="14">
        <v>16942</v>
      </c>
      <c r="AO190" s="14">
        <v>16942</v>
      </c>
      <c r="AP190" s="14">
        <v>18056</v>
      </c>
      <c r="AQ190" s="14" t="s">
        <v>104</v>
      </c>
      <c r="AR190" s="14">
        <v>0</v>
      </c>
      <c r="AS190" s="14">
        <v>0</v>
      </c>
      <c r="AT190" s="14">
        <v>0</v>
      </c>
      <c r="AU190" s="14">
        <v>0</v>
      </c>
      <c r="AV190" s="14">
        <v>0</v>
      </c>
      <c r="AW190" s="14">
        <v>0</v>
      </c>
      <c r="AX190" s="14">
        <v>0</v>
      </c>
      <c r="AY190" s="14" t="s">
        <v>107</v>
      </c>
      <c r="AZ190" s="14" t="s">
        <v>107</v>
      </c>
      <c r="BA190" s="14" t="s">
        <v>107</v>
      </c>
      <c r="BB190" s="14">
        <v>0</v>
      </c>
      <c r="BC190" s="14">
        <v>0</v>
      </c>
      <c r="BD190" s="14">
        <v>0</v>
      </c>
      <c r="BE190" s="14">
        <v>0</v>
      </c>
      <c r="BF190" s="14">
        <v>0</v>
      </c>
      <c r="BG190" s="14">
        <v>0</v>
      </c>
      <c r="BH190" s="14">
        <v>0</v>
      </c>
      <c r="BI190" s="14">
        <v>0</v>
      </c>
      <c r="BJ190" s="14">
        <v>0</v>
      </c>
      <c r="BK190" s="14">
        <v>0</v>
      </c>
      <c r="BL190" s="14">
        <v>0</v>
      </c>
      <c r="BM190" s="14">
        <v>0</v>
      </c>
      <c r="BN190" s="14">
        <v>0</v>
      </c>
      <c r="BO190" s="14">
        <v>0</v>
      </c>
      <c r="BP190" s="14">
        <v>0</v>
      </c>
      <c r="BQ190" s="14">
        <v>0</v>
      </c>
      <c r="BR190" s="14">
        <v>0</v>
      </c>
      <c r="BS190" s="14">
        <v>0</v>
      </c>
      <c r="BT190" s="14">
        <v>0</v>
      </c>
      <c r="BU190" s="14">
        <v>0</v>
      </c>
      <c r="BV190" s="14">
        <v>0</v>
      </c>
      <c r="BW190" s="14">
        <v>0</v>
      </c>
      <c r="BX190" s="14">
        <v>0</v>
      </c>
      <c r="BY190" s="14">
        <v>0</v>
      </c>
      <c r="BZ190" s="14">
        <v>0</v>
      </c>
      <c r="CA190" s="14">
        <v>0</v>
      </c>
      <c r="CB190" s="14">
        <v>0</v>
      </c>
      <c r="CC190" s="14">
        <v>0</v>
      </c>
      <c r="CD190" s="14">
        <v>0</v>
      </c>
      <c r="CE190" s="14">
        <v>0</v>
      </c>
      <c r="CF190" s="14">
        <v>0</v>
      </c>
      <c r="CG190" s="14">
        <v>15452</v>
      </c>
      <c r="CH190" s="14">
        <v>1</v>
      </c>
      <c r="CI190" s="14">
        <v>0</v>
      </c>
      <c r="CJ190" s="14">
        <v>0</v>
      </c>
      <c r="CK190" s="14">
        <v>0</v>
      </c>
      <c r="CL190" s="14">
        <v>77.69</v>
      </c>
      <c r="CM190" s="14">
        <v>357.64</v>
      </c>
      <c r="CN190" s="14">
        <v>0</v>
      </c>
      <c r="CO190" s="14">
        <v>39.700000000000003</v>
      </c>
      <c r="CP190" s="14">
        <v>0</v>
      </c>
      <c r="CQ190" s="14">
        <v>0</v>
      </c>
      <c r="CR190" s="14" t="s">
        <v>108</v>
      </c>
      <c r="CS190" s="14">
        <v>220</v>
      </c>
      <c r="CT190" s="14">
        <v>380</v>
      </c>
      <c r="CU190" s="14">
        <v>201</v>
      </c>
      <c r="CV190" s="14">
        <v>348</v>
      </c>
      <c r="CW190" s="14">
        <v>231</v>
      </c>
      <c r="CX190" s="14">
        <v>399</v>
      </c>
    </row>
    <row r="191" spans="1:102" x14ac:dyDescent="0.25">
      <c r="A191" s="14">
        <v>605120</v>
      </c>
      <c r="B191" s="14">
        <v>75</v>
      </c>
      <c r="C191" s="14" t="s">
        <v>99</v>
      </c>
      <c r="D191" s="14" t="s">
        <v>100</v>
      </c>
      <c r="E191" s="14">
        <v>5302790001</v>
      </c>
      <c r="F191" s="14" t="s">
        <v>303</v>
      </c>
      <c r="G191" s="14" t="s">
        <v>102</v>
      </c>
      <c r="H191" s="14" t="s">
        <v>103</v>
      </c>
      <c r="I191" s="14">
        <v>70800000</v>
      </c>
      <c r="J191" s="14">
        <v>0</v>
      </c>
      <c r="K191" s="14">
        <v>1167030</v>
      </c>
      <c r="L191" s="14">
        <v>0</v>
      </c>
      <c r="M191" s="14">
        <v>201709</v>
      </c>
      <c r="N191" s="14">
        <v>20170810</v>
      </c>
      <c r="O191" s="14">
        <v>0</v>
      </c>
      <c r="P191" s="14">
        <v>20170910</v>
      </c>
      <c r="Q191" s="14">
        <v>0</v>
      </c>
      <c r="R191" s="14">
        <v>31</v>
      </c>
      <c r="S191" s="14">
        <v>20170920</v>
      </c>
      <c r="T191" s="14">
        <v>20171018</v>
      </c>
      <c r="U191" s="14">
        <v>261513</v>
      </c>
      <c r="V191" s="14">
        <v>38342.79</v>
      </c>
      <c r="W191" s="14">
        <v>25</v>
      </c>
      <c r="X191" s="14">
        <v>702.62</v>
      </c>
      <c r="Y191" s="14">
        <v>4601.13</v>
      </c>
      <c r="Z191" s="14">
        <v>1840.45</v>
      </c>
      <c r="AA191" s="14">
        <v>1533.71</v>
      </c>
      <c r="AB191" s="14">
        <v>996.91</v>
      </c>
      <c r="AC191" s="14">
        <v>0</v>
      </c>
      <c r="AD191" s="14">
        <v>0</v>
      </c>
      <c r="AE191" s="14">
        <v>0</v>
      </c>
      <c r="AF191" s="14">
        <v>153371.19</v>
      </c>
      <c r="AG191" s="14">
        <v>43940.83</v>
      </c>
      <c r="AH191" s="14">
        <v>153782.76</v>
      </c>
      <c r="AI191" s="14">
        <v>33286.199999999997</v>
      </c>
      <c r="AJ191" s="14">
        <v>3308.36</v>
      </c>
      <c r="AK191" s="14">
        <v>34681.57</v>
      </c>
      <c r="AL191" s="14">
        <v>145101.60999999999</v>
      </c>
      <c r="AM191" s="14">
        <v>154073.81</v>
      </c>
      <c r="AN191" s="14">
        <v>0</v>
      </c>
      <c r="AO191" s="14">
        <v>0</v>
      </c>
      <c r="AP191" s="14">
        <v>0</v>
      </c>
      <c r="AQ191" s="14" t="s">
        <v>104</v>
      </c>
      <c r="AR191" s="14">
        <v>0</v>
      </c>
      <c r="AS191" s="14">
        <v>0</v>
      </c>
      <c r="AT191" s="14">
        <v>0</v>
      </c>
      <c r="AU191" s="14">
        <v>0</v>
      </c>
      <c r="AV191" s="14">
        <v>0</v>
      </c>
      <c r="AW191" s="14">
        <v>0</v>
      </c>
      <c r="AX191" s="14">
        <v>0</v>
      </c>
      <c r="AY191" s="14">
        <v>0</v>
      </c>
      <c r="AZ191" s="14">
        <v>0</v>
      </c>
      <c r="BA191" s="14">
        <v>0</v>
      </c>
      <c r="BB191" s="14">
        <v>26985</v>
      </c>
      <c r="BC191" s="14">
        <v>234528</v>
      </c>
      <c r="BD191" s="14">
        <v>0</v>
      </c>
      <c r="BE191" s="14">
        <v>0</v>
      </c>
      <c r="BF191" s="14">
        <v>819</v>
      </c>
      <c r="BG191" s="14">
        <v>945</v>
      </c>
      <c r="BH191" s="14">
        <v>0</v>
      </c>
      <c r="BI191" s="14">
        <v>0</v>
      </c>
      <c r="BJ191" s="14">
        <v>0</v>
      </c>
      <c r="BK191" s="14">
        <v>0</v>
      </c>
      <c r="BL191" s="14">
        <v>0</v>
      </c>
      <c r="BM191" s="14">
        <v>0</v>
      </c>
      <c r="BN191" s="14">
        <v>0</v>
      </c>
      <c r="BO191" s="14">
        <v>0</v>
      </c>
      <c r="BP191" s="14">
        <v>0</v>
      </c>
      <c r="BQ191" s="14">
        <v>0</v>
      </c>
      <c r="BR191" s="14">
        <v>0</v>
      </c>
      <c r="BS191" s="14">
        <v>26084.76</v>
      </c>
      <c r="BT191" s="14">
        <v>83328.600000000006</v>
      </c>
      <c r="BU191" s="14">
        <v>0</v>
      </c>
      <c r="BV191" s="14">
        <v>0</v>
      </c>
      <c r="BW191" s="14">
        <v>0</v>
      </c>
      <c r="BX191" s="14">
        <v>5615.04</v>
      </c>
      <c r="BY191" s="14">
        <v>0</v>
      </c>
      <c r="BZ191" s="14">
        <v>0</v>
      </c>
      <c r="CA191" s="14">
        <v>0</v>
      </c>
      <c r="CB191" s="14">
        <v>0</v>
      </c>
      <c r="CC191" s="14">
        <v>0</v>
      </c>
      <c r="CD191" s="14">
        <v>945</v>
      </c>
      <c r="CE191" s="14">
        <v>870</v>
      </c>
      <c r="CF191" s="14">
        <v>990</v>
      </c>
      <c r="CG191" s="14">
        <v>6345</v>
      </c>
      <c r="CH191" s="14">
        <v>0.24</v>
      </c>
      <c r="CI191" s="14">
        <v>0.96</v>
      </c>
      <c r="CJ191" s="14">
        <v>0.24</v>
      </c>
      <c r="CK191" s="14">
        <v>0</v>
      </c>
      <c r="CL191" s="14">
        <v>1042.92</v>
      </c>
      <c r="CM191" s="14">
        <v>4800.51</v>
      </c>
      <c r="CN191" s="14">
        <v>0</v>
      </c>
      <c r="CO191" s="14">
        <v>1265.3599999999999</v>
      </c>
      <c r="CP191" s="14">
        <v>0</v>
      </c>
      <c r="CQ191" s="14">
        <v>0</v>
      </c>
      <c r="CR191" s="14">
        <v>5615.04</v>
      </c>
      <c r="CS191" s="14">
        <v>0</v>
      </c>
      <c r="CT191" s="14">
        <v>0</v>
      </c>
      <c r="CU191" s="14">
        <v>0</v>
      </c>
      <c r="CV191" s="14">
        <v>0</v>
      </c>
      <c r="CW191" s="14">
        <v>0</v>
      </c>
      <c r="CX191" s="14">
        <v>0</v>
      </c>
    </row>
    <row r="192" spans="1:102" x14ac:dyDescent="0.25">
      <c r="A192" s="14">
        <v>623849</v>
      </c>
      <c r="B192" s="14">
        <v>76</v>
      </c>
      <c r="C192" s="14" t="s">
        <v>117</v>
      </c>
      <c r="D192" s="14" t="s">
        <v>100</v>
      </c>
      <c r="E192" s="14">
        <v>5302790001</v>
      </c>
      <c r="F192" s="14" t="s">
        <v>124</v>
      </c>
      <c r="G192" s="14" t="s">
        <v>102</v>
      </c>
      <c r="H192" s="14" t="s">
        <v>103</v>
      </c>
      <c r="I192" s="14">
        <v>70800000</v>
      </c>
      <c r="J192" s="14">
        <v>0</v>
      </c>
      <c r="K192" s="14">
        <v>53166135</v>
      </c>
      <c r="L192" s="14">
        <v>0</v>
      </c>
      <c r="M192" s="14">
        <v>201709</v>
      </c>
      <c r="N192" s="14">
        <v>20170810</v>
      </c>
      <c r="O192" s="14">
        <v>0</v>
      </c>
      <c r="P192" s="14">
        <v>20170910</v>
      </c>
      <c r="Q192" s="14">
        <v>0</v>
      </c>
      <c r="R192" s="14">
        <v>31</v>
      </c>
      <c r="S192" s="14">
        <v>20170920</v>
      </c>
      <c r="T192" s="14">
        <v>20171018</v>
      </c>
      <c r="U192" s="14">
        <v>17464</v>
      </c>
      <c r="V192" s="14">
        <v>6420.72</v>
      </c>
      <c r="W192" s="14">
        <v>25</v>
      </c>
      <c r="X192" s="14">
        <v>702.62</v>
      </c>
      <c r="Y192" s="14">
        <v>0</v>
      </c>
      <c r="Z192" s="14">
        <v>0</v>
      </c>
      <c r="AA192" s="14">
        <v>0</v>
      </c>
      <c r="AB192" s="14">
        <v>0</v>
      </c>
      <c r="AC192" s="14">
        <v>0</v>
      </c>
      <c r="AD192" s="14">
        <v>0</v>
      </c>
      <c r="AE192" s="14">
        <v>29251.84</v>
      </c>
      <c r="AF192" s="14">
        <v>25682.98</v>
      </c>
      <c r="AG192" s="14">
        <v>6420.72</v>
      </c>
      <c r="AH192" s="14">
        <v>8198.7199999999993</v>
      </c>
      <c r="AI192" s="14">
        <v>1774.6</v>
      </c>
      <c r="AJ192" s="14">
        <v>176.38</v>
      </c>
      <c r="AK192" s="14">
        <v>1848.99</v>
      </c>
      <c r="AL192" s="14">
        <v>0</v>
      </c>
      <c r="AM192" s="14">
        <v>0</v>
      </c>
      <c r="AN192" s="14">
        <v>0</v>
      </c>
      <c r="AO192" s="14">
        <v>0</v>
      </c>
      <c r="AP192" s="14">
        <v>0</v>
      </c>
      <c r="AQ192" s="14" t="s">
        <v>104</v>
      </c>
      <c r="AR192" s="14">
        <v>0</v>
      </c>
      <c r="AS192" s="14">
        <v>0</v>
      </c>
      <c r="AT192" s="14">
        <v>0</v>
      </c>
      <c r="AU192" s="14">
        <v>0</v>
      </c>
      <c r="AV192" s="14">
        <v>0</v>
      </c>
      <c r="AW192" s="14">
        <v>0</v>
      </c>
      <c r="AX192" s="14">
        <v>0</v>
      </c>
      <c r="AY192" s="14">
        <v>0</v>
      </c>
      <c r="AZ192" s="14">
        <v>0</v>
      </c>
      <c r="BA192" s="14">
        <v>0</v>
      </c>
      <c r="BB192" s="14">
        <v>5126</v>
      </c>
      <c r="BC192" s="14">
        <v>12338</v>
      </c>
      <c r="BD192" s="14">
        <v>0</v>
      </c>
      <c r="BE192" s="14">
        <v>0</v>
      </c>
      <c r="BF192" s="14">
        <v>0</v>
      </c>
      <c r="BG192" s="14">
        <v>0</v>
      </c>
      <c r="BH192" s="14">
        <v>0</v>
      </c>
      <c r="BI192" s="14">
        <v>0</v>
      </c>
      <c r="BJ192" s="14">
        <v>0</v>
      </c>
      <c r="BK192" s="14">
        <v>3</v>
      </c>
      <c r="BL192" s="14">
        <v>33</v>
      </c>
      <c r="BM192" s="14">
        <v>0</v>
      </c>
      <c r="BN192" s="14">
        <v>0</v>
      </c>
      <c r="BO192" s="14">
        <v>0</v>
      </c>
      <c r="BP192" s="14">
        <v>0</v>
      </c>
      <c r="BQ192" s="14">
        <v>0.84</v>
      </c>
      <c r="BR192" s="14">
        <v>9.17</v>
      </c>
      <c r="BS192" s="14">
        <v>7709.55</v>
      </c>
      <c r="BT192" s="14">
        <v>4588.8500000000004</v>
      </c>
      <c r="BU192" s="14">
        <v>0</v>
      </c>
      <c r="BV192" s="14">
        <v>0</v>
      </c>
      <c r="BW192" s="14">
        <v>0</v>
      </c>
      <c r="BX192" s="14">
        <v>955.41</v>
      </c>
      <c r="BY192" s="14">
        <v>0</v>
      </c>
      <c r="BZ192" s="14">
        <v>0</v>
      </c>
      <c r="CA192" s="14">
        <v>1910.83</v>
      </c>
      <c r="CB192" s="14">
        <v>0</v>
      </c>
      <c r="CC192" s="14">
        <v>0</v>
      </c>
      <c r="CD192" s="14">
        <v>855</v>
      </c>
      <c r="CE192" s="14">
        <v>730</v>
      </c>
      <c r="CF192" s="14">
        <v>850</v>
      </c>
      <c r="CG192" s="14">
        <v>6339</v>
      </c>
      <c r="CH192" s="14">
        <v>0.15</v>
      </c>
      <c r="CI192" s="14">
        <v>0.6</v>
      </c>
      <c r="CJ192" s="14">
        <v>0.15</v>
      </c>
      <c r="CK192" s="14">
        <v>0</v>
      </c>
      <c r="CL192" s="14">
        <v>174.64</v>
      </c>
      <c r="CM192" s="14">
        <v>803.87</v>
      </c>
      <c r="CN192" s="14">
        <v>0</v>
      </c>
      <c r="CO192" s="14">
        <v>84.49</v>
      </c>
      <c r="CP192" s="14">
        <v>0</v>
      </c>
      <c r="CQ192" s="14">
        <v>0</v>
      </c>
      <c r="CR192" s="14" t="s">
        <v>108</v>
      </c>
      <c r="CS192" s="14">
        <v>0</v>
      </c>
      <c r="CT192" s="14">
        <v>0</v>
      </c>
      <c r="CU192" s="14">
        <v>0</v>
      </c>
      <c r="CV192" s="14">
        <v>0</v>
      </c>
      <c r="CW192" s="14">
        <v>0</v>
      </c>
      <c r="CX192" s="14">
        <v>0</v>
      </c>
    </row>
    <row r="193" spans="1:102" x14ac:dyDescent="0.25">
      <c r="A193" s="14">
        <v>675051</v>
      </c>
      <c r="B193" s="14">
        <v>66</v>
      </c>
      <c r="C193" s="14" t="s">
        <v>117</v>
      </c>
      <c r="D193" s="14" t="s">
        <v>100</v>
      </c>
      <c r="E193" s="14">
        <v>5302790001</v>
      </c>
      <c r="F193" s="14" t="s">
        <v>125</v>
      </c>
      <c r="G193" s="14" t="s">
        <v>102</v>
      </c>
      <c r="H193" s="14" t="s">
        <v>103</v>
      </c>
      <c r="I193" s="14">
        <v>70800000</v>
      </c>
      <c r="J193" s="14">
        <v>0</v>
      </c>
      <c r="K193" s="14">
        <v>1159616</v>
      </c>
      <c r="L193" s="14">
        <v>0</v>
      </c>
      <c r="M193" s="14">
        <v>201709</v>
      </c>
      <c r="N193" s="14">
        <v>20170810</v>
      </c>
      <c r="O193" s="14">
        <v>0</v>
      </c>
      <c r="P193" s="14">
        <v>20170910</v>
      </c>
      <c r="Q193" s="14">
        <v>0</v>
      </c>
      <c r="R193" s="14">
        <v>31</v>
      </c>
      <c r="S193" s="14">
        <v>20170920</v>
      </c>
      <c r="T193" s="14">
        <v>20171018</v>
      </c>
      <c r="U193" s="14">
        <v>223391</v>
      </c>
      <c r="V193" s="14">
        <v>36424.25</v>
      </c>
      <c r="W193" s="14">
        <v>25</v>
      </c>
      <c r="X193" s="14">
        <v>702.62</v>
      </c>
      <c r="Y193" s="14">
        <v>4370.91</v>
      </c>
      <c r="Z193" s="14">
        <v>1748.36</v>
      </c>
      <c r="AA193" s="14">
        <v>1456.97</v>
      </c>
      <c r="AB193" s="14">
        <v>947.03</v>
      </c>
      <c r="AC193" s="14">
        <v>0</v>
      </c>
      <c r="AD193" s="14">
        <v>0</v>
      </c>
      <c r="AE193" s="14">
        <v>0</v>
      </c>
      <c r="AF193" s="14">
        <v>145697.1</v>
      </c>
      <c r="AG193" s="14">
        <v>41742.19</v>
      </c>
      <c r="AH193" s="14">
        <v>124120.65</v>
      </c>
      <c r="AI193" s="14">
        <v>26865.85</v>
      </c>
      <c r="AJ193" s="14">
        <v>2670.23</v>
      </c>
      <c r="AK193" s="14">
        <v>27992.080000000002</v>
      </c>
      <c r="AL193" s="14">
        <v>137876.45000000001</v>
      </c>
      <c r="AM193" s="14">
        <v>146399.72</v>
      </c>
      <c r="AN193" s="14">
        <v>0</v>
      </c>
      <c r="AO193" s="14">
        <v>0</v>
      </c>
      <c r="AP193" s="14">
        <v>0</v>
      </c>
      <c r="AQ193" s="14" t="s">
        <v>104</v>
      </c>
      <c r="AR193" s="14">
        <v>0</v>
      </c>
      <c r="AS193" s="14">
        <v>0</v>
      </c>
      <c r="AT193" s="14">
        <v>0</v>
      </c>
      <c r="AU193" s="14">
        <v>0</v>
      </c>
      <c r="AV193" s="14">
        <v>0</v>
      </c>
      <c r="AW193" s="14">
        <v>0</v>
      </c>
      <c r="AX193" s="14">
        <v>0</v>
      </c>
      <c r="AY193" s="14">
        <v>0</v>
      </c>
      <c r="AZ193" s="14">
        <v>0</v>
      </c>
      <c r="BA193" s="14">
        <v>0</v>
      </c>
      <c r="BB193" s="14">
        <v>22924</v>
      </c>
      <c r="BC193" s="14">
        <v>200467</v>
      </c>
      <c r="BD193" s="14">
        <v>0</v>
      </c>
      <c r="BE193" s="14">
        <v>447</v>
      </c>
      <c r="BF193" s="14">
        <v>459</v>
      </c>
      <c r="BG193" s="14">
        <v>0</v>
      </c>
      <c r="BH193" s="14">
        <v>455</v>
      </c>
      <c r="BI193" s="14">
        <v>459</v>
      </c>
      <c r="BJ193" s="14">
        <v>0</v>
      </c>
      <c r="BK193" s="14">
        <v>0</v>
      </c>
      <c r="BL193" s="14">
        <v>7</v>
      </c>
      <c r="BM193" s="14">
        <v>0</v>
      </c>
      <c r="BN193" s="14">
        <v>0</v>
      </c>
      <c r="BO193" s="14">
        <v>0</v>
      </c>
      <c r="BP193" s="14">
        <v>0</v>
      </c>
      <c r="BQ193" s="14">
        <v>0</v>
      </c>
      <c r="BR193" s="14">
        <v>1.95</v>
      </c>
      <c r="BS193" s="14">
        <v>11860.35</v>
      </c>
      <c r="BT193" s="14">
        <v>74559.27</v>
      </c>
      <c r="BU193" s="14">
        <v>0</v>
      </c>
      <c r="BV193" s="14">
        <v>0</v>
      </c>
      <c r="BW193" s="14">
        <v>0</v>
      </c>
      <c r="BX193" s="14">
        <v>0</v>
      </c>
      <c r="BY193" s="14">
        <v>18483.78</v>
      </c>
      <c r="BZ193" s="14">
        <v>3733.12</v>
      </c>
      <c r="CA193" s="14">
        <v>0</v>
      </c>
      <c r="CB193" s="14">
        <v>0</v>
      </c>
      <c r="CC193" s="14">
        <v>634.38</v>
      </c>
      <c r="CD193" s="14">
        <v>0</v>
      </c>
      <c r="CE193" s="14">
        <v>455</v>
      </c>
      <c r="CF193" s="14">
        <v>420</v>
      </c>
      <c r="CG193" s="14">
        <v>6314</v>
      </c>
      <c r="CH193" s="14">
        <v>0.06</v>
      </c>
      <c r="CI193" s="14">
        <v>0.24</v>
      </c>
      <c r="CJ193" s="14">
        <v>0.06</v>
      </c>
      <c r="CK193" s="14">
        <v>0</v>
      </c>
      <c r="CL193" s="14">
        <v>990.74</v>
      </c>
      <c r="CM193" s="14">
        <v>4560.3100000000004</v>
      </c>
      <c r="CN193" s="14">
        <v>0</v>
      </c>
      <c r="CO193" s="14">
        <v>1080.9100000000001</v>
      </c>
      <c r="CP193" s="14">
        <v>0</v>
      </c>
      <c r="CQ193" s="14">
        <v>0</v>
      </c>
      <c r="CR193" s="14" t="s">
        <v>108</v>
      </c>
      <c r="CS193" s="14">
        <v>0</v>
      </c>
      <c r="CT193" s="14">
        <v>0</v>
      </c>
      <c r="CU193" s="14">
        <v>0</v>
      </c>
      <c r="CV193" s="14">
        <v>0</v>
      </c>
      <c r="CW193" s="14">
        <v>0</v>
      </c>
      <c r="CX193" s="14">
        <v>0</v>
      </c>
    </row>
    <row r="194" spans="1:102" x14ac:dyDescent="0.25">
      <c r="A194" s="14">
        <v>856960</v>
      </c>
      <c r="B194" s="14">
        <v>23</v>
      </c>
      <c r="C194" s="14" t="s">
        <v>110</v>
      </c>
      <c r="D194" s="14" t="s">
        <v>100</v>
      </c>
      <c r="E194" s="14">
        <v>5302790001</v>
      </c>
      <c r="F194" s="14" t="s">
        <v>126</v>
      </c>
      <c r="G194" s="14" t="s">
        <v>102</v>
      </c>
      <c r="H194" s="14" t="s">
        <v>103</v>
      </c>
      <c r="I194" s="14">
        <v>70362030</v>
      </c>
      <c r="J194" s="14">
        <v>0</v>
      </c>
      <c r="K194" s="14">
        <v>1010284</v>
      </c>
      <c r="L194" s="14">
        <v>1</v>
      </c>
      <c r="M194" s="14">
        <v>201709</v>
      </c>
      <c r="N194" s="14">
        <v>20170804</v>
      </c>
      <c r="O194" s="14">
        <v>386</v>
      </c>
      <c r="P194" s="14">
        <v>20170905</v>
      </c>
      <c r="Q194" s="14">
        <v>386</v>
      </c>
      <c r="R194" s="14">
        <v>32</v>
      </c>
      <c r="S194" s="14">
        <v>20171003</v>
      </c>
      <c r="T194" s="14">
        <v>20171018</v>
      </c>
      <c r="U194" s="14">
        <v>50.18</v>
      </c>
      <c r="V194" s="14">
        <v>6.84</v>
      </c>
      <c r="W194" s="14">
        <v>12</v>
      </c>
      <c r="X194" s="14">
        <v>2.35</v>
      </c>
      <c r="Y194" s="14">
        <v>1.71</v>
      </c>
      <c r="Z194" s="14">
        <v>0.68</v>
      </c>
      <c r="AA194" s="14">
        <v>0.56999999999999995</v>
      </c>
      <c r="AB194" s="14">
        <v>0.37</v>
      </c>
      <c r="AC194" s="14">
        <v>0</v>
      </c>
      <c r="AD194" s="14">
        <v>0</v>
      </c>
      <c r="AE194" s="14">
        <v>0</v>
      </c>
      <c r="AF194" s="14">
        <v>57.02</v>
      </c>
      <c r="AG194" s="14">
        <v>8.92</v>
      </c>
      <c r="AH194" s="14">
        <v>32.880000000000003</v>
      </c>
      <c r="AI194" s="14">
        <v>7.11</v>
      </c>
      <c r="AJ194" s="14">
        <v>0.7</v>
      </c>
      <c r="AK194" s="14">
        <v>7.41</v>
      </c>
      <c r="AL194" s="14">
        <v>56.04</v>
      </c>
      <c r="AM194" s="14">
        <v>59.37</v>
      </c>
      <c r="AN194" s="14">
        <v>0</v>
      </c>
      <c r="AO194" s="14">
        <v>100</v>
      </c>
      <c r="AP194" s="14">
        <v>0</v>
      </c>
      <c r="AQ194" s="14" t="s">
        <v>104</v>
      </c>
      <c r="AR194" s="14">
        <v>0</v>
      </c>
      <c r="AS194" s="14">
        <v>0</v>
      </c>
      <c r="AT194" s="14">
        <v>0</v>
      </c>
      <c r="AU194" s="14">
        <v>0</v>
      </c>
      <c r="AV194" s="14">
        <v>0</v>
      </c>
      <c r="AW194" s="14">
        <v>0</v>
      </c>
      <c r="AX194" s="14">
        <v>0</v>
      </c>
      <c r="AY194" s="14" t="s">
        <v>107</v>
      </c>
      <c r="AZ194" s="14" t="s">
        <v>107</v>
      </c>
      <c r="BA194" s="14" t="s">
        <v>107</v>
      </c>
      <c r="BB194" s="14">
        <v>0</v>
      </c>
      <c r="BC194" s="14">
        <v>0</v>
      </c>
      <c r="BD194" s="14">
        <v>0</v>
      </c>
      <c r="BE194" s="14">
        <v>0</v>
      </c>
      <c r="BF194" s="14">
        <v>0</v>
      </c>
      <c r="BG194" s="14">
        <v>0</v>
      </c>
      <c r="BH194" s="14">
        <v>0</v>
      </c>
      <c r="BI194" s="14">
        <v>0</v>
      </c>
      <c r="BJ194" s="14">
        <v>0</v>
      </c>
      <c r="BK194" s="14">
        <v>0</v>
      </c>
      <c r="BL194" s="14">
        <v>0</v>
      </c>
      <c r="BM194" s="14">
        <v>0</v>
      </c>
      <c r="BN194" s="14">
        <v>0</v>
      </c>
      <c r="BO194" s="14">
        <v>0</v>
      </c>
      <c r="BP194" s="14">
        <v>0</v>
      </c>
      <c r="BQ194" s="14">
        <v>0</v>
      </c>
      <c r="BR194" s="14">
        <v>0</v>
      </c>
      <c r="BS194" s="14">
        <v>0</v>
      </c>
      <c r="BT194" s="14">
        <v>0</v>
      </c>
      <c r="BU194" s="14">
        <v>0</v>
      </c>
      <c r="BV194" s="14">
        <v>0</v>
      </c>
      <c r="BW194" s="14">
        <v>0</v>
      </c>
      <c r="BX194" s="14">
        <v>0</v>
      </c>
      <c r="BY194" s="14">
        <v>0</v>
      </c>
      <c r="BZ194" s="14">
        <v>0</v>
      </c>
      <c r="CA194" s="14">
        <v>0</v>
      </c>
      <c r="CB194" s="14">
        <v>0</v>
      </c>
      <c r="CC194" s="14">
        <v>0</v>
      </c>
      <c r="CD194" s="14">
        <v>0</v>
      </c>
      <c r="CE194" s="14">
        <v>0</v>
      </c>
      <c r="CF194" s="14">
        <v>0</v>
      </c>
      <c r="CG194" s="14">
        <v>14789</v>
      </c>
      <c r="CH194" s="14">
        <v>1</v>
      </c>
      <c r="CI194" s="14">
        <v>0</v>
      </c>
      <c r="CJ194" s="14">
        <v>0</v>
      </c>
      <c r="CK194" s="14">
        <v>0</v>
      </c>
      <c r="CL194" s="14">
        <v>0.38</v>
      </c>
      <c r="CM194" s="14">
        <v>1.78</v>
      </c>
      <c r="CN194" s="14">
        <v>0</v>
      </c>
      <c r="CO194" s="14">
        <v>0.23</v>
      </c>
      <c r="CP194" s="14">
        <v>0</v>
      </c>
      <c r="CQ194" s="14">
        <v>0</v>
      </c>
      <c r="CR194" s="14" t="s">
        <v>108</v>
      </c>
      <c r="CS194" s="14">
        <v>220</v>
      </c>
      <c r="CT194" s="14">
        <v>380</v>
      </c>
      <c r="CU194" s="14">
        <v>201</v>
      </c>
      <c r="CV194" s="14">
        <v>348</v>
      </c>
      <c r="CW194" s="14">
        <v>231</v>
      </c>
      <c r="CX194" s="14">
        <v>399</v>
      </c>
    </row>
    <row r="195" spans="1:102" x14ac:dyDescent="0.25">
      <c r="A195" s="14">
        <v>856967</v>
      </c>
      <c r="B195" s="14">
        <v>23</v>
      </c>
      <c r="C195" s="14" t="s">
        <v>110</v>
      </c>
      <c r="D195" s="14" t="s">
        <v>100</v>
      </c>
      <c r="E195" s="14">
        <v>5302790001</v>
      </c>
      <c r="F195" s="14" t="s">
        <v>127</v>
      </c>
      <c r="G195" s="14" t="s">
        <v>102</v>
      </c>
      <c r="H195" s="14" t="s">
        <v>103</v>
      </c>
      <c r="I195" s="14">
        <v>70362040</v>
      </c>
      <c r="J195" s="14">
        <v>0</v>
      </c>
      <c r="K195" s="14">
        <v>1010286</v>
      </c>
      <c r="L195" s="14">
        <v>1</v>
      </c>
      <c r="M195" s="14">
        <v>201709</v>
      </c>
      <c r="N195" s="14">
        <v>20170804</v>
      </c>
      <c r="O195" s="14">
        <v>66</v>
      </c>
      <c r="P195" s="14">
        <v>20170905</v>
      </c>
      <c r="Q195" s="14">
        <v>66</v>
      </c>
      <c r="R195" s="14">
        <v>32</v>
      </c>
      <c r="S195" s="14">
        <v>20171003</v>
      </c>
      <c r="T195" s="14">
        <v>20171018</v>
      </c>
      <c r="U195" s="14">
        <v>50.18</v>
      </c>
      <c r="V195" s="14">
        <v>6.84</v>
      </c>
      <c r="W195" s="14">
        <v>12</v>
      </c>
      <c r="X195" s="14">
        <v>2.35</v>
      </c>
      <c r="Y195" s="14">
        <v>1.71</v>
      </c>
      <c r="Z195" s="14">
        <v>0.68</v>
      </c>
      <c r="AA195" s="14">
        <v>0.56999999999999995</v>
      </c>
      <c r="AB195" s="14">
        <v>0.37</v>
      </c>
      <c r="AC195" s="14">
        <v>0</v>
      </c>
      <c r="AD195" s="14">
        <v>0</v>
      </c>
      <c r="AE195" s="14">
        <v>0</v>
      </c>
      <c r="AF195" s="14">
        <v>57.02</v>
      </c>
      <c r="AG195" s="14">
        <v>8.92</v>
      </c>
      <c r="AH195" s="14">
        <v>32.880000000000003</v>
      </c>
      <c r="AI195" s="14">
        <v>7.11</v>
      </c>
      <c r="AJ195" s="14">
        <v>0.7</v>
      </c>
      <c r="AK195" s="14">
        <v>7.41</v>
      </c>
      <c r="AL195" s="14">
        <v>56.04</v>
      </c>
      <c r="AM195" s="14">
        <v>59.37</v>
      </c>
      <c r="AN195" s="14">
        <v>0</v>
      </c>
      <c r="AO195" s="14">
        <v>100</v>
      </c>
      <c r="AP195" s="14">
        <v>0</v>
      </c>
      <c r="AQ195" s="14" t="s">
        <v>104</v>
      </c>
      <c r="AR195" s="14">
        <v>0</v>
      </c>
      <c r="AS195" s="14">
        <v>0</v>
      </c>
      <c r="AT195" s="14">
        <v>0</v>
      </c>
      <c r="AU195" s="14">
        <v>0</v>
      </c>
      <c r="AV195" s="14">
        <v>0</v>
      </c>
      <c r="AW195" s="14">
        <v>0</v>
      </c>
      <c r="AX195" s="14">
        <v>0</v>
      </c>
      <c r="AY195" s="14" t="s">
        <v>107</v>
      </c>
      <c r="AZ195" s="14" t="s">
        <v>107</v>
      </c>
      <c r="BA195" s="14" t="s">
        <v>107</v>
      </c>
      <c r="BB195" s="14">
        <v>0</v>
      </c>
      <c r="BC195" s="14">
        <v>0</v>
      </c>
      <c r="BD195" s="14">
        <v>0</v>
      </c>
      <c r="BE195" s="14">
        <v>0</v>
      </c>
      <c r="BF195" s="14">
        <v>0</v>
      </c>
      <c r="BG195" s="14">
        <v>0</v>
      </c>
      <c r="BH195" s="14">
        <v>0</v>
      </c>
      <c r="BI195" s="14">
        <v>0</v>
      </c>
      <c r="BJ195" s="14">
        <v>0</v>
      </c>
      <c r="BK195" s="14">
        <v>0</v>
      </c>
      <c r="BL195" s="14">
        <v>0</v>
      </c>
      <c r="BM195" s="14">
        <v>0</v>
      </c>
      <c r="BN195" s="14">
        <v>0</v>
      </c>
      <c r="BO195" s="14">
        <v>0</v>
      </c>
      <c r="BP195" s="14">
        <v>0</v>
      </c>
      <c r="BQ195" s="14">
        <v>0</v>
      </c>
      <c r="BR195" s="14">
        <v>0</v>
      </c>
      <c r="BS195" s="14">
        <v>0</v>
      </c>
      <c r="BT195" s="14">
        <v>0</v>
      </c>
      <c r="BU195" s="14">
        <v>0</v>
      </c>
      <c r="BV195" s="14">
        <v>0</v>
      </c>
      <c r="BW195" s="14">
        <v>0</v>
      </c>
      <c r="BX195" s="14">
        <v>0</v>
      </c>
      <c r="BY195" s="14">
        <v>0</v>
      </c>
      <c r="BZ195" s="14">
        <v>0</v>
      </c>
      <c r="CA195" s="14">
        <v>0</v>
      </c>
      <c r="CB195" s="14">
        <v>0</v>
      </c>
      <c r="CC195" s="14">
        <v>0</v>
      </c>
      <c r="CD195" s="14">
        <v>0</v>
      </c>
      <c r="CE195" s="14">
        <v>0</v>
      </c>
      <c r="CF195" s="14">
        <v>0</v>
      </c>
      <c r="CG195" s="14">
        <v>14822</v>
      </c>
      <c r="CH195" s="14">
        <v>1</v>
      </c>
      <c r="CI195" s="14">
        <v>0</v>
      </c>
      <c r="CJ195" s="14">
        <v>0</v>
      </c>
      <c r="CK195" s="14">
        <v>0</v>
      </c>
      <c r="CL195" s="14">
        <v>0.38</v>
      </c>
      <c r="CM195" s="14">
        <v>1.78</v>
      </c>
      <c r="CN195" s="14">
        <v>0</v>
      </c>
      <c r="CO195" s="14">
        <v>0.23</v>
      </c>
      <c r="CP195" s="14">
        <v>0</v>
      </c>
      <c r="CQ195" s="14">
        <v>0</v>
      </c>
      <c r="CR195" s="14" t="s">
        <v>108</v>
      </c>
      <c r="CS195" s="14">
        <v>220</v>
      </c>
      <c r="CT195" s="14">
        <v>380</v>
      </c>
      <c r="CU195" s="14">
        <v>201</v>
      </c>
      <c r="CV195" s="14">
        <v>348</v>
      </c>
      <c r="CW195" s="14">
        <v>231</v>
      </c>
      <c r="CX195" s="14">
        <v>399</v>
      </c>
    </row>
    <row r="196" spans="1:102" x14ac:dyDescent="0.25">
      <c r="A196" s="14">
        <v>856969</v>
      </c>
      <c r="B196" s="14">
        <v>23</v>
      </c>
      <c r="C196" s="14" t="s">
        <v>110</v>
      </c>
      <c r="D196" s="14" t="s">
        <v>100</v>
      </c>
      <c r="E196" s="14">
        <v>5302790001</v>
      </c>
      <c r="F196" s="14" t="s">
        <v>128</v>
      </c>
      <c r="G196" s="14" t="s">
        <v>102</v>
      </c>
      <c r="H196" s="14" t="s">
        <v>103</v>
      </c>
      <c r="I196" s="14">
        <v>70362070</v>
      </c>
      <c r="J196" s="14">
        <v>0</v>
      </c>
      <c r="K196" s="14">
        <v>1116288</v>
      </c>
      <c r="L196" s="14">
        <v>1</v>
      </c>
      <c r="M196" s="14">
        <v>201709</v>
      </c>
      <c r="N196" s="14">
        <v>20170804</v>
      </c>
      <c r="O196" s="14">
        <v>12268</v>
      </c>
      <c r="P196" s="14">
        <v>20170905</v>
      </c>
      <c r="Q196" s="14">
        <v>12268</v>
      </c>
      <c r="R196" s="14">
        <v>32</v>
      </c>
      <c r="S196" s="14">
        <v>20171003</v>
      </c>
      <c r="T196" s="14">
        <v>20171018</v>
      </c>
      <c r="U196" s="14">
        <v>50.18</v>
      </c>
      <c r="V196" s="14">
        <v>6.84</v>
      </c>
      <c r="W196" s="14">
        <v>12</v>
      </c>
      <c r="X196" s="14">
        <v>2.35</v>
      </c>
      <c r="Y196" s="14">
        <v>1.71</v>
      </c>
      <c r="Z196" s="14">
        <v>0.68</v>
      </c>
      <c r="AA196" s="14">
        <v>0.56999999999999995</v>
      </c>
      <c r="AB196" s="14">
        <v>0.37</v>
      </c>
      <c r="AC196" s="14">
        <v>0</v>
      </c>
      <c r="AD196" s="14">
        <v>0</v>
      </c>
      <c r="AE196" s="14">
        <v>0</v>
      </c>
      <c r="AF196" s="14">
        <v>57.02</v>
      </c>
      <c r="AG196" s="14">
        <v>8.92</v>
      </c>
      <c r="AH196" s="14">
        <v>32.880000000000003</v>
      </c>
      <c r="AI196" s="14">
        <v>7.11</v>
      </c>
      <c r="AJ196" s="14">
        <v>0.7</v>
      </c>
      <c r="AK196" s="14">
        <v>7.41</v>
      </c>
      <c r="AL196" s="14">
        <v>56.04</v>
      </c>
      <c r="AM196" s="14">
        <v>59.37</v>
      </c>
      <c r="AN196" s="14">
        <v>0</v>
      </c>
      <c r="AO196" s="14">
        <v>100</v>
      </c>
      <c r="AP196" s="14">
        <v>0</v>
      </c>
      <c r="AQ196" s="14" t="s">
        <v>104</v>
      </c>
      <c r="AR196" s="14">
        <v>0</v>
      </c>
      <c r="AS196" s="14">
        <v>0</v>
      </c>
      <c r="AT196" s="14">
        <v>0</v>
      </c>
      <c r="AU196" s="14">
        <v>0</v>
      </c>
      <c r="AV196" s="14">
        <v>0</v>
      </c>
      <c r="AW196" s="14">
        <v>0</v>
      </c>
      <c r="AX196" s="14">
        <v>0</v>
      </c>
      <c r="AY196" s="14" t="s">
        <v>107</v>
      </c>
      <c r="AZ196" s="14" t="s">
        <v>107</v>
      </c>
      <c r="BA196" s="14" t="s">
        <v>107</v>
      </c>
      <c r="BB196" s="14">
        <v>0</v>
      </c>
      <c r="BC196" s="14">
        <v>0</v>
      </c>
      <c r="BD196" s="14">
        <v>0</v>
      </c>
      <c r="BE196" s="14">
        <v>0</v>
      </c>
      <c r="BF196" s="14">
        <v>0</v>
      </c>
      <c r="BG196" s="14">
        <v>0</v>
      </c>
      <c r="BH196" s="14">
        <v>0</v>
      </c>
      <c r="BI196" s="14">
        <v>0</v>
      </c>
      <c r="BJ196" s="14">
        <v>0</v>
      </c>
      <c r="BK196" s="14">
        <v>0</v>
      </c>
      <c r="BL196" s="14">
        <v>0</v>
      </c>
      <c r="BM196" s="14">
        <v>0</v>
      </c>
      <c r="BN196" s="14">
        <v>0</v>
      </c>
      <c r="BO196" s="14">
        <v>0</v>
      </c>
      <c r="BP196" s="14">
        <v>0</v>
      </c>
      <c r="BQ196" s="14">
        <v>0</v>
      </c>
      <c r="BR196" s="14">
        <v>0</v>
      </c>
      <c r="BS196" s="14">
        <v>0</v>
      </c>
      <c r="BT196" s="14">
        <v>0</v>
      </c>
      <c r="BU196" s="14">
        <v>0</v>
      </c>
      <c r="BV196" s="14">
        <v>0</v>
      </c>
      <c r="BW196" s="14">
        <v>0</v>
      </c>
      <c r="BX196" s="14">
        <v>0</v>
      </c>
      <c r="BY196" s="14">
        <v>0</v>
      </c>
      <c r="BZ196" s="14">
        <v>0</v>
      </c>
      <c r="CA196" s="14">
        <v>0</v>
      </c>
      <c r="CB196" s="14">
        <v>0</v>
      </c>
      <c r="CC196" s="14">
        <v>0</v>
      </c>
      <c r="CD196" s="14">
        <v>0</v>
      </c>
      <c r="CE196" s="14">
        <v>0</v>
      </c>
      <c r="CF196" s="14">
        <v>0</v>
      </c>
      <c r="CG196" s="14">
        <v>14764</v>
      </c>
      <c r="CH196" s="14">
        <v>1</v>
      </c>
      <c r="CI196" s="14">
        <v>0</v>
      </c>
      <c r="CJ196" s="14">
        <v>0</v>
      </c>
      <c r="CK196" s="14">
        <v>0</v>
      </c>
      <c r="CL196" s="14">
        <v>0.38</v>
      </c>
      <c r="CM196" s="14">
        <v>1.78</v>
      </c>
      <c r="CN196" s="14">
        <v>0</v>
      </c>
      <c r="CO196" s="14">
        <v>0.23</v>
      </c>
      <c r="CP196" s="14">
        <v>0</v>
      </c>
      <c r="CQ196" s="14">
        <v>0</v>
      </c>
      <c r="CR196" s="14" t="s">
        <v>108</v>
      </c>
      <c r="CS196" s="14">
        <v>220</v>
      </c>
      <c r="CT196" s="14">
        <v>380</v>
      </c>
      <c r="CU196" s="14">
        <v>201</v>
      </c>
      <c r="CV196" s="14">
        <v>348</v>
      </c>
      <c r="CW196" s="14">
        <v>231</v>
      </c>
      <c r="CX196" s="14">
        <v>399</v>
      </c>
    </row>
    <row r="197" spans="1:102" x14ac:dyDescent="0.25">
      <c r="A197" s="14">
        <v>966027</v>
      </c>
      <c r="B197" s="14">
        <v>66</v>
      </c>
      <c r="C197" s="14" t="s">
        <v>117</v>
      </c>
      <c r="D197" s="14" t="s">
        <v>100</v>
      </c>
      <c r="E197" s="14">
        <v>5302790001</v>
      </c>
      <c r="F197" s="14" t="s">
        <v>129</v>
      </c>
      <c r="G197" s="14" t="s">
        <v>102</v>
      </c>
      <c r="H197" s="14" t="s">
        <v>103</v>
      </c>
      <c r="I197" s="14">
        <v>70000000</v>
      </c>
      <c r="J197" s="14">
        <v>0</v>
      </c>
      <c r="K197" s="14">
        <v>53155342</v>
      </c>
      <c r="L197" s="14">
        <v>0</v>
      </c>
      <c r="M197" s="14">
        <v>201709</v>
      </c>
      <c r="N197" s="14">
        <v>20170810</v>
      </c>
      <c r="O197" s="14">
        <v>0</v>
      </c>
      <c r="P197" s="14">
        <v>20170910</v>
      </c>
      <c r="Q197" s="14">
        <v>0</v>
      </c>
      <c r="R197" s="14">
        <v>31</v>
      </c>
      <c r="S197" s="14">
        <v>20170920</v>
      </c>
      <c r="T197" s="14">
        <v>20171018</v>
      </c>
      <c r="U197" s="14">
        <v>76347</v>
      </c>
      <c r="V197" s="14">
        <v>13827.98</v>
      </c>
      <c r="W197" s="14">
        <v>25</v>
      </c>
      <c r="X197" s="14">
        <v>702.62</v>
      </c>
      <c r="Y197" s="14">
        <v>1659.35</v>
      </c>
      <c r="Z197" s="14">
        <v>663.74</v>
      </c>
      <c r="AA197" s="14">
        <v>553.11</v>
      </c>
      <c r="AB197" s="14">
        <v>359.52</v>
      </c>
      <c r="AC197" s="14">
        <v>0</v>
      </c>
      <c r="AD197" s="14">
        <v>0</v>
      </c>
      <c r="AE197" s="14">
        <v>0</v>
      </c>
      <c r="AF197" s="14">
        <v>55311.96</v>
      </c>
      <c r="AG197" s="14">
        <v>15846.85</v>
      </c>
      <c r="AH197" s="14">
        <v>41339.760000000002</v>
      </c>
      <c r="AI197" s="14">
        <v>8947.9699999999993</v>
      </c>
      <c r="AJ197" s="14">
        <v>889.35</v>
      </c>
      <c r="AK197" s="14">
        <v>9323.07</v>
      </c>
      <c r="AL197" s="14">
        <v>52778.86</v>
      </c>
      <c r="AM197" s="14">
        <v>56014.58</v>
      </c>
      <c r="AN197" s="14">
        <v>0</v>
      </c>
      <c r="AO197" s="14">
        <v>0</v>
      </c>
      <c r="AP197" s="14">
        <v>0</v>
      </c>
      <c r="AQ197" s="14" t="s">
        <v>104</v>
      </c>
      <c r="AR197" s="14">
        <v>0</v>
      </c>
      <c r="AS197" s="14">
        <v>0</v>
      </c>
      <c r="AT197" s="14">
        <v>0</v>
      </c>
      <c r="AU197" s="14">
        <v>0</v>
      </c>
      <c r="AV197" s="14">
        <v>0</v>
      </c>
      <c r="AW197" s="14">
        <v>0</v>
      </c>
      <c r="AX197" s="14">
        <v>0</v>
      </c>
      <c r="AY197" s="14">
        <v>0</v>
      </c>
      <c r="AZ197" s="14">
        <v>0</v>
      </c>
      <c r="BA197" s="14">
        <v>0</v>
      </c>
      <c r="BB197" s="14">
        <v>8697</v>
      </c>
      <c r="BC197" s="14">
        <v>67650</v>
      </c>
      <c r="BD197" s="14">
        <v>0</v>
      </c>
      <c r="BE197" s="14">
        <v>202</v>
      </c>
      <c r="BF197" s="14">
        <v>228</v>
      </c>
      <c r="BG197" s="14">
        <v>0</v>
      </c>
      <c r="BH197" s="14">
        <v>245</v>
      </c>
      <c r="BI197" s="14">
        <v>230</v>
      </c>
      <c r="BJ197" s="14">
        <v>0</v>
      </c>
      <c r="BK197" s="14">
        <v>0</v>
      </c>
      <c r="BL197" s="14">
        <v>0</v>
      </c>
      <c r="BM197" s="14">
        <v>0</v>
      </c>
      <c r="BN197" s="14">
        <v>0</v>
      </c>
      <c r="BO197" s="14">
        <v>0</v>
      </c>
      <c r="BP197" s="14">
        <v>0</v>
      </c>
      <c r="BQ197" s="14">
        <v>0</v>
      </c>
      <c r="BR197" s="14">
        <v>0</v>
      </c>
      <c r="BS197" s="14">
        <v>4499.63</v>
      </c>
      <c r="BT197" s="14">
        <v>25160.92</v>
      </c>
      <c r="BU197" s="14">
        <v>0</v>
      </c>
      <c r="BV197" s="14">
        <v>0</v>
      </c>
      <c r="BW197" s="14">
        <v>0</v>
      </c>
      <c r="BX197" s="14">
        <v>0</v>
      </c>
      <c r="BY197" s="14">
        <v>9952.7999999999993</v>
      </c>
      <c r="BZ197" s="14">
        <v>1870.63</v>
      </c>
      <c r="CA197" s="14">
        <v>0</v>
      </c>
      <c r="CB197" s="14">
        <v>0</v>
      </c>
      <c r="CC197" s="14">
        <v>0</v>
      </c>
      <c r="CD197" s="14">
        <v>0</v>
      </c>
      <c r="CE197" s="14">
        <v>245</v>
      </c>
      <c r="CF197" s="14">
        <v>230</v>
      </c>
      <c r="CG197" s="14">
        <v>6306</v>
      </c>
      <c r="CH197" s="14">
        <v>0.09</v>
      </c>
      <c r="CI197" s="14">
        <v>0.36</v>
      </c>
      <c r="CJ197" s="14">
        <v>0.09</v>
      </c>
      <c r="CK197" s="14">
        <v>0</v>
      </c>
      <c r="CL197" s="14">
        <v>376.12</v>
      </c>
      <c r="CM197" s="14">
        <v>1731.26</v>
      </c>
      <c r="CN197" s="14">
        <v>0</v>
      </c>
      <c r="CO197" s="14">
        <v>369.41</v>
      </c>
      <c r="CP197" s="14">
        <v>0</v>
      </c>
      <c r="CQ197" s="14">
        <v>0</v>
      </c>
      <c r="CR197" s="14" t="s">
        <v>108</v>
      </c>
      <c r="CS197" s="14">
        <v>0</v>
      </c>
      <c r="CT197" s="14">
        <v>0</v>
      </c>
      <c r="CU197" s="14">
        <v>0</v>
      </c>
      <c r="CV197" s="14">
        <v>0</v>
      </c>
      <c r="CW197" s="14">
        <v>0</v>
      </c>
      <c r="CX197" s="14">
        <v>0</v>
      </c>
    </row>
    <row r="198" spans="1:102" x14ac:dyDescent="0.25">
      <c r="A198" s="14">
        <v>1089425</v>
      </c>
      <c r="B198" s="14">
        <v>65</v>
      </c>
      <c r="C198" s="14" t="s">
        <v>99</v>
      </c>
      <c r="D198" s="14" t="s">
        <v>100</v>
      </c>
      <c r="E198" s="14">
        <v>5302790001</v>
      </c>
      <c r="F198" s="14" t="s">
        <v>130</v>
      </c>
      <c r="G198" s="14" t="s">
        <v>102</v>
      </c>
      <c r="H198" s="14" t="s">
        <v>103</v>
      </c>
      <c r="I198" s="14">
        <v>73007990</v>
      </c>
      <c r="J198" s="14">
        <v>0</v>
      </c>
      <c r="K198" s="14">
        <v>1159901</v>
      </c>
      <c r="L198" s="14">
        <v>0</v>
      </c>
      <c r="M198" s="14">
        <v>201709</v>
      </c>
      <c r="N198" s="14">
        <v>20170814</v>
      </c>
      <c r="O198" s="14">
        <v>0</v>
      </c>
      <c r="P198" s="14">
        <v>20170914</v>
      </c>
      <c r="Q198" s="14">
        <v>0</v>
      </c>
      <c r="R198" s="14">
        <v>31</v>
      </c>
      <c r="S198" s="14">
        <v>20170925</v>
      </c>
      <c r="T198" s="14">
        <v>20171018</v>
      </c>
      <c r="U198" s="14">
        <v>143909</v>
      </c>
      <c r="V198" s="14">
        <v>20560.91</v>
      </c>
      <c r="W198" s="14">
        <v>25</v>
      </c>
      <c r="X198" s="14">
        <v>702.62</v>
      </c>
      <c r="Y198" s="14">
        <v>2467.31</v>
      </c>
      <c r="Z198" s="14">
        <v>986.92</v>
      </c>
      <c r="AA198" s="14">
        <v>822.43</v>
      </c>
      <c r="AB198" s="14">
        <v>534.58000000000004</v>
      </c>
      <c r="AC198" s="14">
        <v>0</v>
      </c>
      <c r="AD198" s="14">
        <v>0</v>
      </c>
      <c r="AE198" s="14">
        <v>0</v>
      </c>
      <c r="AF198" s="14">
        <v>82243.69</v>
      </c>
      <c r="AG198" s="14">
        <v>23562.799999999999</v>
      </c>
      <c r="AH198" s="14">
        <v>82232.58</v>
      </c>
      <c r="AI198" s="14">
        <v>17799.2</v>
      </c>
      <c r="AJ198" s="14">
        <v>1769.08</v>
      </c>
      <c r="AK198" s="14">
        <v>18545.34</v>
      </c>
      <c r="AL198" s="14">
        <v>78135.070000000007</v>
      </c>
      <c r="AM198" s="14">
        <v>82946.31</v>
      </c>
      <c r="AN198" s="14">
        <v>0</v>
      </c>
      <c r="AO198" s="14">
        <v>0</v>
      </c>
      <c r="AP198" s="14">
        <v>0</v>
      </c>
      <c r="AQ198" s="14" t="s">
        <v>104</v>
      </c>
      <c r="AR198" s="14">
        <v>0</v>
      </c>
      <c r="AS198" s="14">
        <v>0</v>
      </c>
      <c r="AT198" s="14">
        <v>0</v>
      </c>
      <c r="AU198" s="14">
        <v>0</v>
      </c>
      <c r="AV198" s="14">
        <v>0</v>
      </c>
      <c r="AW198" s="14">
        <v>0</v>
      </c>
      <c r="AX198" s="14">
        <v>0</v>
      </c>
      <c r="AY198" s="14">
        <v>0</v>
      </c>
      <c r="AZ198" s="14">
        <v>0</v>
      </c>
      <c r="BA198" s="14">
        <v>0</v>
      </c>
      <c r="BB198" s="14">
        <v>13426</v>
      </c>
      <c r="BC198" s="14">
        <v>130483</v>
      </c>
      <c r="BD198" s="14">
        <v>0</v>
      </c>
      <c r="BE198" s="14">
        <v>218</v>
      </c>
      <c r="BF198" s="14">
        <v>220</v>
      </c>
      <c r="BG198" s="14">
        <v>0</v>
      </c>
      <c r="BH198" s="14">
        <v>350</v>
      </c>
      <c r="BI198" s="14">
        <v>350</v>
      </c>
      <c r="BJ198" s="14">
        <v>0</v>
      </c>
      <c r="BK198" s="14">
        <v>0</v>
      </c>
      <c r="BL198" s="14">
        <v>0</v>
      </c>
      <c r="BM198" s="14">
        <v>0</v>
      </c>
      <c r="BN198" s="14">
        <v>0</v>
      </c>
      <c r="BO198" s="14">
        <v>0</v>
      </c>
      <c r="BP198" s="14">
        <v>0</v>
      </c>
      <c r="BQ198" s="14">
        <v>0</v>
      </c>
      <c r="BR198" s="14">
        <v>0</v>
      </c>
      <c r="BS198" s="14">
        <v>6704.85</v>
      </c>
      <c r="BT198" s="14">
        <v>46183.68</v>
      </c>
      <c r="BU198" s="14">
        <v>0</v>
      </c>
      <c r="BV198" s="14">
        <v>0</v>
      </c>
      <c r="BW198" s="14">
        <v>0</v>
      </c>
      <c r="BX198" s="14">
        <v>0</v>
      </c>
      <c r="BY198" s="14">
        <v>6714.6</v>
      </c>
      <c r="BZ198" s="14">
        <v>2079.65</v>
      </c>
      <c r="CA198" s="14">
        <v>0</v>
      </c>
      <c r="CB198" s="14">
        <v>0</v>
      </c>
      <c r="CC198" s="14">
        <v>0</v>
      </c>
      <c r="CD198" s="14">
        <v>0</v>
      </c>
      <c r="CE198" s="14">
        <v>350</v>
      </c>
      <c r="CF198" s="14">
        <v>350</v>
      </c>
      <c r="CG198" s="14">
        <v>9209</v>
      </c>
      <c r="CH198" s="14">
        <v>9.6000000000000002E-2</v>
      </c>
      <c r="CI198" s="14">
        <v>0.38400000000000001</v>
      </c>
      <c r="CJ198" s="14">
        <v>9.6000000000000002E-2</v>
      </c>
      <c r="CK198" s="14">
        <v>0</v>
      </c>
      <c r="CL198" s="14">
        <v>559.25</v>
      </c>
      <c r="CM198" s="14">
        <v>2574.2199999999998</v>
      </c>
      <c r="CN198" s="14">
        <v>0</v>
      </c>
      <c r="CO198" s="14">
        <v>974.84</v>
      </c>
      <c r="CP198" s="14">
        <v>0</v>
      </c>
      <c r="CQ198" s="14">
        <v>0</v>
      </c>
      <c r="CR198" s="14" t="s">
        <v>108</v>
      </c>
      <c r="CS198" s="14">
        <v>0</v>
      </c>
      <c r="CT198" s="14">
        <v>0</v>
      </c>
      <c r="CU198" s="14">
        <v>0</v>
      </c>
      <c r="CV198" s="14">
        <v>0</v>
      </c>
      <c r="CW198" s="14">
        <v>0</v>
      </c>
      <c r="CX198" s="14">
        <v>0</v>
      </c>
    </row>
    <row r="199" spans="1:102" x14ac:dyDescent="0.25">
      <c r="A199" s="14">
        <v>1100496</v>
      </c>
      <c r="B199" s="14">
        <v>21</v>
      </c>
      <c r="C199" s="14" t="s">
        <v>105</v>
      </c>
      <c r="D199" s="14" t="s">
        <v>100</v>
      </c>
      <c r="E199" s="14">
        <v>5302790001</v>
      </c>
      <c r="F199" s="14" t="s">
        <v>131</v>
      </c>
      <c r="G199" s="14" t="s">
        <v>102</v>
      </c>
      <c r="H199" s="14" t="s">
        <v>103</v>
      </c>
      <c r="I199" s="14">
        <v>70300000</v>
      </c>
      <c r="J199" s="14">
        <v>0</v>
      </c>
      <c r="K199" s="14">
        <v>98380</v>
      </c>
      <c r="L199" s="14">
        <v>1</v>
      </c>
      <c r="M199" s="14">
        <v>201709</v>
      </c>
      <c r="N199" s="14">
        <v>20170810</v>
      </c>
      <c r="O199" s="14">
        <v>1773</v>
      </c>
      <c r="P199" s="14">
        <v>20170912</v>
      </c>
      <c r="Q199" s="14">
        <v>1776</v>
      </c>
      <c r="R199" s="14">
        <v>33</v>
      </c>
      <c r="S199" s="14">
        <v>20171003</v>
      </c>
      <c r="T199" s="14">
        <v>20171018</v>
      </c>
      <c r="U199" s="14">
        <v>14.99</v>
      </c>
      <c r="V199" s="14">
        <v>2.04</v>
      </c>
      <c r="W199" s="14">
        <v>12</v>
      </c>
      <c r="X199" s="14">
        <v>2.35</v>
      </c>
      <c r="Y199" s="14">
        <v>0.51</v>
      </c>
      <c r="Z199" s="14">
        <v>0.2</v>
      </c>
      <c r="AA199" s="14">
        <v>0.17</v>
      </c>
      <c r="AB199" s="14">
        <v>0.11</v>
      </c>
      <c r="AC199" s="14">
        <v>0</v>
      </c>
      <c r="AD199" s="14">
        <v>0</v>
      </c>
      <c r="AE199" s="14">
        <v>0</v>
      </c>
      <c r="AF199" s="14">
        <v>17.03</v>
      </c>
      <c r="AG199" s="14">
        <v>2.66</v>
      </c>
      <c r="AH199" s="14">
        <v>9.83</v>
      </c>
      <c r="AI199" s="14">
        <v>2.12</v>
      </c>
      <c r="AJ199" s="14">
        <v>0.21</v>
      </c>
      <c r="AK199" s="14">
        <v>2.21</v>
      </c>
      <c r="AL199" s="14">
        <v>18.39</v>
      </c>
      <c r="AM199" s="14">
        <v>19.38</v>
      </c>
      <c r="AN199" s="14">
        <v>3</v>
      </c>
      <c r="AO199" s="14">
        <v>30</v>
      </c>
      <c r="AP199" s="14">
        <v>2</v>
      </c>
      <c r="AQ199" s="14" t="s">
        <v>104</v>
      </c>
      <c r="AR199" s="14">
        <v>0</v>
      </c>
      <c r="AS199" s="14">
        <v>0</v>
      </c>
      <c r="AT199" s="14">
        <v>0</v>
      </c>
      <c r="AU199" s="14">
        <v>0</v>
      </c>
      <c r="AV199" s="14">
        <v>0</v>
      </c>
      <c r="AW199" s="14">
        <v>0</v>
      </c>
      <c r="AX199" s="14">
        <v>0</v>
      </c>
      <c r="AY199" s="14" t="s">
        <v>107</v>
      </c>
      <c r="AZ199" s="14" t="s">
        <v>107</v>
      </c>
      <c r="BA199" s="14" t="s">
        <v>107</v>
      </c>
      <c r="BB199" s="14">
        <v>0</v>
      </c>
      <c r="BC199" s="14">
        <v>0</v>
      </c>
      <c r="BD199" s="14">
        <v>0</v>
      </c>
      <c r="BE199" s="14">
        <v>0</v>
      </c>
      <c r="BF199" s="14">
        <v>0</v>
      </c>
      <c r="BG199" s="14">
        <v>0</v>
      </c>
      <c r="BH199" s="14">
        <v>0</v>
      </c>
      <c r="BI199" s="14">
        <v>0</v>
      </c>
      <c r="BJ199" s="14">
        <v>0</v>
      </c>
      <c r="BK199" s="14">
        <v>0</v>
      </c>
      <c r="BL199" s="14">
        <v>0</v>
      </c>
      <c r="BM199" s="14">
        <v>0</v>
      </c>
      <c r="BN199" s="14">
        <v>0</v>
      </c>
      <c r="BO199" s="14">
        <v>0</v>
      </c>
      <c r="BP199" s="14">
        <v>0</v>
      </c>
      <c r="BQ199" s="14">
        <v>0</v>
      </c>
      <c r="BR199" s="14">
        <v>0</v>
      </c>
      <c r="BS199" s="14">
        <v>0</v>
      </c>
      <c r="BT199" s="14">
        <v>0</v>
      </c>
      <c r="BU199" s="14">
        <v>0</v>
      </c>
      <c r="BV199" s="14">
        <v>0</v>
      </c>
      <c r="BW199" s="14">
        <v>0</v>
      </c>
      <c r="BX199" s="14">
        <v>0</v>
      </c>
      <c r="BY199" s="14">
        <v>0</v>
      </c>
      <c r="BZ199" s="14">
        <v>0</v>
      </c>
      <c r="CA199" s="14">
        <v>0</v>
      </c>
      <c r="CB199" s="14">
        <v>0</v>
      </c>
      <c r="CC199" s="14">
        <v>0</v>
      </c>
      <c r="CD199" s="14">
        <v>0</v>
      </c>
      <c r="CE199" s="14">
        <v>0</v>
      </c>
      <c r="CF199" s="14">
        <v>0</v>
      </c>
      <c r="CG199" s="14">
        <v>34458</v>
      </c>
      <c r="CH199" s="14">
        <v>1</v>
      </c>
      <c r="CI199" s="14">
        <v>0</v>
      </c>
      <c r="CJ199" s="14">
        <v>0</v>
      </c>
      <c r="CK199" s="14">
        <v>0</v>
      </c>
      <c r="CL199" s="14">
        <v>0.11</v>
      </c>
      <c r="CM199" s="14">
        <v>0.53</v>
      </c>
      <c r="CN199" s="14">
        <v>0</v>
      </c>
      <c r="CO199" s="14">
        <v>0.16</v>
      </c>
      <c r="CP199" s="14">
        <v>0</v>
      </c>
      <c r="CQ199" s="14">
        <v>0</v>
      </c>
      <c r="CR199" s="14" t="s">
        <v>108</v>
      </c>
      <c r="CS199" s="14">
        <v>220</v>
      </c>
      <c r="CT199" s="14" t="s">
        <v>109</v>
      </c>
      <c r="CU199" s="14">
        <v>201</v>
      </c>
      <c r="CV199" s="14" t="s">
        <v>109</v>
      </c>
      <c r="CW199" s="14">
        <v>231</v>
      </c>
      <c r="CX199" s="14" t="s">
        <v>109</v>
      </c>
    </row>
    <row r="200" spans="1:102" x14ac:dyDescent="0.25">
      <c r="A200" s="14">
        <v>466453</v>
      </c>
      <c r="B200" s="14">
        <v>75</v>
      </c>
      <c r="C200" s="14" t="s">
        <v>99</v>
      </c>
      <c r="D200" s="14" t="s">
        <v>100</v>
      </c>
      <c r="E200" s="14">
        <v>5302790001</v>
      </c>
      <c r="F200" s="14" t="s">
        <v>101</v>
      </c>
      <c r="G200" s="14" t="s">
        <v>102</v>
      </c>
      <c r="H200" s="14" t="s">
        <v>103</v>
      </c>
      <c r="I200" s="14">
        <v>70610000</v>
      </c>
      <c r="J200" s="14">
        <v>0</v>
      </c>
      <c r="K200" s="14">
        <v>1211223</v>
      </c>
      <c r="L200" s="14">
        <v>0</v>
      </c>
      <c r="M200" s="14">
        <v>201710</v>
      </c>
      <c r="N200" s="14">
        <v>20170910</v>
      </c>
      <c r="O200" s="14">
        <v>0</v>
      </c>
      <c r="P200" s="14">
        <v>20171010</v>
      </c>
      <c r="Q200" s="14">
        <v>0</v>
      </c>
      <c r="R200" s="14">
        <v>30</v>
      </c>
      <c r="S200" s="14">
        <v>20171020</v>
      </c>
      <c r="T200" s="14">
        <v>20171118</v>
      </c>
      <c r="U200" s="14">
        <v>12621</v>
      </c>
      <c r="V200" s="14">
        <v>1954.56</v>
      </c>
      <c r="W200" s="14">
        <v>25</v>
      </c>
      <c r="X200" s="14">
        <v>702.62</v>
      </c>
      <c r="Y200" s="14">
        <v>234.54</v>
      </c>
      <c r="Z200" s="14">
        <v>93.81</v>
      </c>
      <c r="AA200" s="14">
        <v>78.180000000000007</v>
      </c>
      <c r="AB200" s="14">
        <v>50.81</v>
      </c>
      <c r="AC200" s="14">
        <v>0</v>
      </c>
      <c r="AD200" s="14">
        <v>0</v>
      </c>
      <c r="AE200" s="14">
        <v>0</v>
      </c>
      <c r="AF200" s="14">
        <v>7818.25</v>
      </c>
      <c r="AG200" s="14">
        <v>2239.91</v>
      </c>
      <c r="AH200" s="14">
        <v>7396.47</v>
      </c>
      <c r="AI200" s="14">
        <v>1600.95</v>
      </c>
      <c r="AJ200" s="14">
        <v>159.12</v>
      </c>
      <c r="AK200" s="14">
        <v>1668.07</v>
      </c>
      <c r="AL200" s="14">
        <v>8063.53</v>
      </c>
      <c r="AM200" s="14">
        <v>8520.8700000000008</v>
      </c>
      <c r="AN200" s="14">
        <v>0</v>
      </c>
      <c r="AO200" s="14">
        <v>0</v>
      </c>
      <c r="AP200" s="14">
        <v>0</v>
      </c>
      <c r="AQ200" s="14" t="s">
        <v>104</v>
      </c>
      <c r="AR200" s="14">
        <v>0</v>
      </c>
      <c r="AS200" s="14">
        <v>0</v>
      </c>
      <c r="AT200" s="14">
        <v>0</v>
      </c>
      <c r="AU200" s="14">
        <v>0</v>
      </c>
      <c r="AV200" s="14">
        <v>0</v>
      </c>
      <c r="AW200" s="14">
        <v>0</v>
      </c>
      <c r="AX200" s="14">
        <v>0</v>
      </c>
      <c r="AY200" s="14">
        <v>0</v>
      </c>
      <c r="AZ200" s="14">
        <v>0</v>
      </c>
      <c r="BA200" s="14">
        <v>0</v>
      </c>
      <c r="BB200" s="14">
        <v>1592</v>
      </c>
      <c r="BC200" s="14">
        <v>11029</v>
      </c>
      <c r="BD200" s="14">
        <v>0</v>
      </c>
      <c r="BE200" s="14">
        <v>0</v>
      </c>
      <c r="BF200" s="14">
        <v>54</v>
      </c>
      <c r="BG200" s="14">
        <v>55</v>
      </c>
      <c r="BH200" s="14">
        <v>0</v>
      </c>
      <c r="BI200" s="14">
        <v>0</v>
      </c>
      <c r="BJ200" s="14">
        <v>0</v>
      </c>
      <c r="BK200" s="14">
        <v>0</v>
      </c>
      <c r="BL200" s="14">
        <v>0</v>
      </c>
      <c r="BM200" s="14">
        <v>0</v>
      </c>
      <c r="BN200" s="14">
        <v>0</v>
      </c>
      <c r="BO200" s="14">
        <v>0</v>
      </c>
      <c r="BP200" s="14">
        <v>0</v>
      </c>
      <c r="BQ200" s="14">
        <v>0</v>
      </c>
      <c r="BR200" s="14">
        <v>0</v>
      </c>
      <c r="BS200" s="14">
        <v>1563.36</v>
      </c>
      <c r="BT200" s="14">
        <v>3967.69</v>
      </c>
      <c r="BU200" s="14">
        <v>0</v>
      </c>
      <c r="BV200" s="14">
        <v>0</v>
      </c>
      <c r="BW200" s="14">
        <v>0</v>
      </c>
      <c r="BX200" s="14">
        <v>332.64</v>
      </c>
      <c r="BY200" s="14">
        <v>0</v>
      </c>
      <c r="BZ200" s="14">
        <v>0</v>
      </c>
      <c r="CA200" s="14">
        <v>0</v>
      </c>
      <c r="CB200" s="14">
        <v>0</v>
      </c>
      <c r="CC200" s="14">
        <v>0</v>
      </c>
      <c r="CD200" s="14">
        <v>55</v>
      </c>
      <c r="CE200" s="14">
        <v>0</v>
      </c>
      <c r="CF200" s="14">
        <v>0</v>
      </c>
      <c r="CG200" s="14">
        <v>7421</v>
      </c>
      <c r="CH200" s="14">
        <v>7.1999999999999995E-2</v>
      </c>
      <c r="CI200" s="14">
        <v>0.28799999999999998</v>
      </c>
      <c r="CJ200" s="14">
        <v>7.1999999999999995E-2</v>
      </c>
      <c r="CK200" s="14">
        <v>0</v>
      </c>
      <c r="CL200" s="14">
        <v>70.36</v>
      </c>
      <c r="CM200" s="14">
        <v>325.23</v>
      </c>
      <c r="CN200" s="14">
        <v>0</v>
      </c>
      <c r="CO200" s="14">
        <v>168.27</v>
      </c>
      <c r="CP200" s="14">
        <v>0</v>
      </c>
      <c r="CQ200" s="14">
        <v>0</v>
      </c>
      <c r="CR200" s="14">
        <v>332.64</v>
      </c>
      <c r="CS200" s="14">
        <v>0</v>
      </c>
      <c r="CT200" s="14">
        <v>0</v>
      </c>
      <c r="CU200" s="14">
        <v>0</v>
      </c>
      <c r="CV200" s="14">
        <v>0</v>
      </c>
      <c r="CW200" s="14">
        <v>0</v>
      </c>
      <c r="CX200" s="14">
        <v>0</v>
      </c>
    </row>
    <row r="201" spans="1:102" x14ac:dyDescent="0.25">
      <c r="A201" s="14">
        <v>471550</v>
      </c>
      <c r="B201" s="14">
        <v>21</v>
      </c>
      <c r="C201" s="14" t="s">
        <v>105</v>
      </c>
      <c r="D201" s="14" t="s">
        <v>100</v>
      </c>
      <c r="E201" s="14">
        <v>5302790001</v>
      </c>
      <c r="F201" s="14" t="s">
        <v>106</v>
      </c>
      <c r="G201" s="14" t="s">
        <v>102</v>
      </c>
      <c r="H201" s="14" t="s">
        <v>103</v>
      </c>
      <c r="I201" s="14">
        <v>70362070</v>
      </c>
      <c r="J201" s="14">
        <v>0</v>
      </c>
      <c r="K201" s="14">
        <v>76645</v>
      </c>
      <c r="L201" s="14">
        <v>1</v>
      </c>
      <c r="M201" s="14">
        <v>201710</v>
      </c>
      <c r="N201" s="14">
        <v>20170905</v>
      </c>
      <c r="O201" s="14">
        <v>3320</v>
      </c>
      <c r="P201" s="14">
        <v>20171004</v>
      </c>
      <c r="Q201" s="14">
        <v>3861</v>
      </c>
      <c r="R201" s="14">
        <v>29</v>
      </c>
      <c r="S201" s="14">
        <v>20171101</v>
      </c>
      <c r="T201" s="14">
        <v>20171118</v>
      </c>
      <c r="U201" s="14">
        <v>274.85000000000002</v>
      </c>
      <c r="V201" s="14">
        <v>91.61</v>
      </c>
      <c r="W201" s="14">
        <v>25</v>
      </c>
      <c r="X201" s="14">
        <v>48.22</v>
      </c>
      <c r="Y201" s="14">
        <v>10.99</v>
      </c>
      <c r="Z201" s="14">
        <v>4.3899999999999997</v>
      </c>
      <c r="AA201" s="14">
        <v>3.66</v>
      </c>
      <c r="AB201" s="14">
        <v>2.38</v>
      </c>
      <c r="AC201" s="14">
        <v>0</v>
      </c>
      <c r="AD201" s="14">
        <v>0</v>
      </c>
      <c r="AE201" s="14">
        <v>0</v>
      </c>
      <c r="AF201" s="14">
        <v>366.46</v>
      </c>
      <c r="AG201" s="14">
        <v>104.98</v>
      </c>
      <c r="AH201" s="14">
        <v>178.68</v>
      </c>
      <c r="AI201" s="14">
        <v>38.67</v>
      </c>
      <c r="AJ201" s="14">
        <v>3.84</v>
      </c>
      <c r="AK201" s="14">
        <v>40.29</v>
      </c>
      <c r="AL201" s="14">
        <v>393.26</v>
      </c>
      <c r="AM201" s="14">
        <v>414.68</v>
      </c>
      <c r="AN201" s="14">
        <v>541</v>
      </c>
      <c r="AO201" s="14">
        <v>541</v>
      </c>
      <c r="AP201" s="14">
        <v>566</v>
      </c>
      <c r="AQ201" s="14" t="s">
        <v>104</v>
      </c>
      <c r="AR201" s="14">
        <v>0</v>
      </c>
      <c r="AS201" s="14">
        <v>0</v>
      </c>
      <c r="AT201" s="14">
        <v>0</v>
      </c>
      <c r="AU201" s="14">
        <v>0</v>
      </c>
      <c r="AV201" s="14">
        <v>0</v>
      </c>
      <c r="AW201" s="14">
        <v>0</v>
      </c>
      <c r="AX201" s="14">
        <v>0</v>
      </c>
      <c r="AY201" s="14" t="s">
        <v>107</v>
      </c>
      <c r="AZ201" s="14" t="s">
        <v>107</v>
      </c>
      <c r="BA201" s="14" t="s">
        <v>107</v>
      </c>
      <c r="BB201" s="14">
        <v>0</v>
      </c>
      <c r="BC201" s="14">
        <v>0</v>
      </c>
      <c r="BD201" s="14">
        <v>0</v>
      </c>
      <c r="BE201" s="14">
        <v>0</v>
      </c>
      <c r="BF201" s="14">
        <v>0</v>
      </c>
      <c r="BG201" s="14">
        <v>0</v>
      </c>
      <c r="BH201" s="14">
        <v>0</v>
      </c>
      <c r="BI201" s="14">
        <v>0</v>
      </c>
      <c r="BJ201" s="14">
        <v>0</v>
      </c>
      <c r="BK201" s="14">
        <v>0</v>
      </c>
      <c r="BL201" s="14">
        <v>0</v>
      </c>
      <c r="BM201" s="14">
        <v>0</v>
      </c>
      <c r="BN201" s="14">
        <v>0</v>
      </c>
      <c r="BO201" s="14">
        <v>0</v>
      </c>
      <c r="BP201" s="14">
        <v>0</v>
      </c>
      <c r="BQ201" s="14">
        <v>0</v>
      </c>
      <c r="BR201" s="14">
        <v>0</v>
      </c>
      <c r="BS201" s="14">
        <v>0</v>
      </c>
      <c r="BT201" s="14">
        <v>0</v>
      </c>
      <c r="BU201" s="14">
        <v>0</v>
      </c>
      <c r="BV201" s="14">
        <v>0</v>
      </c>
      <c r="BW201" s="14">
        <v>0</v>
      </c>
      <c r="BX201" s="14">
        <v>0</v>
      </c>
      <c r="BY201" s="14">
        <v>0</v>
      </c>
      <c r="BZ201" s="14">
        <v>0</v>
      </c>
      <c r="CA201" s="14">
        <v>0</v>
      </c>
      <c r="CB201" s="14">
        <v>0</v>
      </c>
      <c r="CC201" s="14">
        <v>0</v>
      </c>
      <c r="CD201" s="14">
        <v>0</v>
      </c>
      <c r="CE201" s="14">
        <v>0</v>
      </c>
      <c r="CF201" s="14">
        <v>0</v>
      </c>
      <c r="CG201" s="14">
        <v>10309</v>
      </c>
      <c r="CH201" s="14">
        <v>1</v>
      </c>
      <c r="CI201" s="14">
        <v>0</v>
      </c>
      <c r="CJ201" s="14">
        <v>0</v>
      </c>
      <c r="CK201" s="14">
        <v>0</v>
      </c>
      <c r="CL201" s="14">
        <v>3.29</v>
      </c>
      <c r="CM201" s="14">
        <v>15.24</v>
      </c>
      <c r="CN201" s="14">
        <v>0</v>
      </c>
      <c r="CO201" s="14">
        <v>9.32</v>
      </c>
      <c r="CP201" s="14">
        <v>0</v>
      </c>
      <c r="CQ201" s="14">
        <v>0</v>
      </c>
      <c r="CR201" s="14" t="s">
        <v>108</v>
      </c>
      <c r="CS201" s="14">
        <v>220</v>
      </c>
      <c r="CT201" s="14" t="s">
        <v>109</v>
      </c>
      <c r="CU201" s="14">
        <v>201</v>
      </c>
      <c r="CV201" s="14" t="s">
        <v>109</v>
      </c>
      <c r="CW201" s="14">
        <v>231</v>
      </c>
      <c r="CX201" s="14" t="s">
        <v>109</v>
      </c>
    </row>
    <row r="202" spans="1:102" x14ac:dyDescent="0.25">
      <c r="A202" s="14">
        <v>471551</v>
      </c>
      <c r="B202" s="14">
        <v>23</v>
      </c>
      <c r="C202" s="14" t="s">
        <v>110</v>
      </c>
      <c r="D202" s="14" t="s">
        <v>100</v>
      </c>
      <c r="E202" s="14">
        <v>5302790001</v>
      </c>
      <c r="F202" s="14" t="s">
        <v>111</v>
      </c>
      <c r="G202" s="14" t="s">
        <v>102</v>
      </c>
      <c r="H202" s="14" t="s">
        <v>103</v>
      </c>
      <c r="I202" s="14">
        <v>70362070</v>
      </c>
      <c r="J202" s="14">
        <v>0</v>
      </c>
      <c r="K202" s="14">
        <v>1229984</v>
      </c>
      <c r="L202" s="14">
        <v>40</v>
      </c>
      <c r="M202" s="14">
        <v>201710</v>
      </c>
      <c r="N202" s="14">
        <v>20170905</v>
      </c>
      <c r="O202" s="14">
        <v>17620</v>
      </c>
      <c r="P202" s="14">
        <v>20171004</v>
      </c>
      <c r="Q202" s="14">
        <v>17778</v>
      </c>
      <c r="R202" s="14">
        <v>29</v>
      </c>
      <c r="S202" s="14">
        <v>20171101</v>
      </c>
      <c r="T202" s="14">
        <v>20171118</v>
      </c>
      <c r="U202" s="14">
        <v>3210.78</v>
      </c>
      <c r="V202" s="14">
        <v>1070.25</v>
      </c>
      <c r="W202" s="14">
        <v>25</v>
      </c>
      <c r="X202" s="14">
        <v>693.17</v>
      </c>
      <c r="Y202" s="14">
        <v>128.43</v>
      </c>
      <c r="Z202" s="14">
        <v>51.37</v>
      </c>
      <c r="AA202" s="14">
        <v>42.81</v>
      </c>
      <c r="AB202" s="14">
        <v>27.82</v>
      </c>
      <c r="AC202" s="14">
        <v>0</v>
      </c>
      <c r="AD202" s="14">
        <v>0</v>
      </c>
      <c r="AE202" s="14">
        <v>0</v>
      </c>
      <c r="AF202" s="14">
        <v>4281.03</v>
      </c>
      <c r="AG202" s="14">
        <v>1226.5</v>
      </c>
      <c r="AH202" s="14">
        <v>2087.17</v>
      </c>
      <c r="AI202" s="14">
        <v>451.76</v>
      </c>
      <c r="AJ202" s="14">
        <v>44.9</v>
      </c>
      <c r="AK202" s="14">
        <v>470.7</v>
      </c>
      <c r="AL202" s="14">
        <v>4723.7700000000004</v>
      </c>
      <c r="AM202" s="14">
        <v>4974.2</v>
      </c>
      <c r="AN202" s="14">
        <v>6320</v>
      </c>
      <c r="AO202" s="14">
        <v>6320</v>
      </c>
      <c r="AP202" s="14">
        <v>6976</v>
      </c>
      <c r="AQ202" s="14" t="s">
        <v>104</v>
      </c>
      <c r="AR202" s="14">
        <v>0</v>
      </c>
      <c r="AS202" s="14">
        <v>0</v>
      </c>
      <c r="AT202" s="14">
        <v>0</v>
      </c>
      <c r="AU202" s="14">
        <v>0</v>
      </c>
      <c r="AV202" s="14">
        <v>0</v>
      </c>
      <c r="AW202" s="14">
        <v>0</v>
      </c>
      <c r="AX202" s="14">
        <v>0</v>
      </c>
      <c r="AY202" s="14" t="s">
        <v>107</v>
      </c>
      <c r="AZ202" s="14" t="s">
        <v>107</v>
      </c>
      <c r="BA202" s="14" t="s">
        <v>107</v>
      </c>
      <c r="BB202" s="14">
        <v>0</v>
      </c>
      <c r="BC202" s="14">
        <v>0</v>
      </c>
      <c r="BD202" s="14">
        <v>0</v>
      </c>
      <c r="BE202" s="14">
        <v>0</v>
      </c>
      <c r="BF202" s="14">
        <v>0</v>
      </c>
      <c r="BG202" s="14">
        <v>0</v>
      </c>
      <c r="BH202" s="14">
        <v>0</v>
      </c>
      <c r="BI202" s="14">
        <v>0</v>
      </c>
      <c r="BJ202" s="14">
        <v>0</v>
      </c>
      <c r="BK202" s="14">
        <v>0</v>
      </c>
      <c r="BL202" s="14">
        <v>0</v>
      </c>
      <c r="BM202" s="14">
        <v>0</v>
      </c>
      <c r="BN202" s="14">
        <v>0</v>
      </c>
      <c r="BO202" s="14">
        <v>0</v>
      </c>
      <c r="BP202" s="14">
        <v>0</v>
      </c>
      <c r="BQ202" s="14">
        <v>0</v>
      </c>
      <c r="BR202" s="14">
        <v>0</v>
      </c>
      <c r="BS202" s="14">
        <v>0</v>
      </c>
      <c r="BT202" s="14">
        <v>0</v>
      </c>
      <c r="BU202" s="14">
        <v>0</v>
      </c>
      <c r="BV202" s="14">
        <v>0</v>
      </c>
      <c r="BW202" s="14">
        <v>0</v>
      </c>
      <c r="BX202" s="14">
        <v>0</v>
      </c>
      <c r="BY202" s="14">
        <v>0</v>
      </c>
      <c r="BZ202" s="14">
        <v>0</v>
      </c>
      <c r="CA202" s="14">
        <v>0</v>
      </c>
      <c r="CB202" s="14">
        <v>0</v>
      </c>
      <c r="CC202" s="14">
        <v>0</v>
      </c>
      <c r="CD202" s="14">
        <v>0</v>
      </c>
      <c r="CE202" s="14">
        <v>0</v>
      </c>
      <c r="CF202" s="14">
        <v>0</v>
      </c>
      <c r="CG202" s="14">
        <v>10310</v>
      </c>
      <c r="CH202" s="14">
        <v>40</v>
      </c>
      <c r="CI202" s="14">
        <v>0</v>
      </c>
      <c r="CJ202" s="14">
        <v>40</v>
      </c>
      <c r="CK202" s="14">
        <v>0</v>
      </c>
      <c r="CL202" s="14">
        <v>38.520000000000003</v>
      </c>
      <c r="CM202" s="14">
        <v>178.09</v>
      </c>
      <c r="CN202" s="14">
        <v>0</v>
      </c>
      <c r="CO202" s="14">
        <v>108.96</v>
      </c>
      <c r="CP202" s="14">
        <v>0</v>
      </c>
      <c r="CQ202" s="14">
        <v>0</v>
      </c>
      <c r="CR202" s="14" t="s">
        <v>108</v>
      </c>
      <c r="CS202" s="14">
        <v>220</v>
      </c>
      <c r="CT202" s="14">
        <v>380</v>
      </c>
      <c r="CU202" s="14">
        <v>201</v>
      </c>
      <c r="CV202" s="14">
        <v>348</v>
      </c>
      <c r="CW202" s="14">
        <v>231</v>
      </c>
      <c r="CX202" s="14">
        <v>399</v>
      </c>
    </row>
    <row r="203" spans="1:102" x14ac:dyDescent="0.25">
      <c r="A203" s="14">
        <v>471552</v>
      </c>
      <c r="B203" s="14">
        <v>21</v>
      </c>
      <c r="C203" s="14" t="s">
        <v>105</v>
      </c>
      <c r="D203" s="14" t="s">
        <v>100</v>
      </c>
      <c r="E203" s="14">
        <v>5302790001</v>
      </c>
      <c r="F203" s="14" t="s">
        <v>112</v>
      </c>
      <c r="G203" s="14" t="s">
        <v>102</v>
      </c>
      <c r="H203" s="14" t="s">
        <v>103</v>
      </c>
      <c r="I203" s="14">
        <v>70362030</v>
      </c>
      <c r="J203" s="14">
        <v>0</v>
      </c>
      <c r="K203" s="14">
        <v>525960</v>
      </c>
      <c r="L203" s="14">
        <v>1</v>
      </c>
      <c r="M203" s="14">
        <v>201710</v>
      </c>
      <c r="N203" s="14">
        <v>20170905</v>
      </c>
      <c r="O203" s="14">
        <v>6991</v>
      </c>
      <c r="P203" s="14">
        <v>20171004</v>
      </c>
      <c r="Q203" s="14">
        <v>7408</v>
      </c>
      <c r="R203" s="14">
        <v>29</v>
      </c>
      <c r="S203" s="14">
        <v>20171101</v>
      </c>
      <c r="T203" s="14">
        <v>20171118</v>
      </c>
      <c r="U203" s="14">
        <v>210.55</v>
      </c>
      <c r="V203" s="14">
        <v>46.21</v>
      </c>
      <c r="W203" s="14">
        <v>18</v>
      </c>
      <c r="X203" s="14">
        <v>40.19</v>
      </c>
      <c r="Y203" s="14">
        <v>7.7</v>
      </c>
      <c r="Z203" s="14">
        <v>3.08</v>
      </c>
      <c r="AA203" s="14">
        <v>2.56</v>
      </c>
      <c r="AB203" s="14">
        <v>1.66</v>
      </c>
      <c r="AC203" s="14">
        <v>0</v>
      </c>
      <c r="AD203" s="14">
        <v>0</v>
      </c>
      <c r="AE203" s="14">
        <v>0</v>
      </c>
      <c r="AF203" s="14">
        <v>256.76</v>
      </c>
      <c r="AG203" s="14">
        <v>55.57</v>
      </c>
      <c r="AH203" s="14">
        <v>137.49</v>
      </c>
      <c r="AI203" s="14">
        <v>29.75</v>
      </c>
      <c r="AJ203" s="14">
        <v>2.95</v>
      </c>
      <c r="AK203" s="14">
        <v>31</v>
      </c>
      <c r="AL203" s="14">
        <v>281.95</v>
      </c>
      <c r="AM203" s="14">
        <v>296.95</v>
      </c>
      <c r="AN203" s="14">
        <v>417</v>
      </c>
      <c r="AO203" s="14">
        <v>417</v>
      </c>
      <c r="AP203" s="14">
        <v>502</v>
      </c>
      <c r="AQ203" s="14" t="s">
        <v>104</v>
      </c>
      <c r="AR203" s="14">
        <v>0</v>
      </c>
      <c r="AS203" s="14">
        <v>0</v>
      </c>
      <c r="AT203" s="14">
        <v>0</v>
      </c>
      <c r="AU203" s="14">
        <v>0</v>
      </c>
      <c r="AV203" s="14">
        <v>0</v>
      </c>
      <c r="AW203" s="14">
        <v>0</v>
      </c>
      <c r="AX203" s="14">
        <v>0</v>
      </c>
      <c r="AY203" s="14" t="s">
        <v>107</v>
      </c>
      <c r="AZ203" s="14" t="s">
        <v>107</v>
      </c>
      <c r="BA203" s="14" t="s">
        <v>107</v>
      </c>
      <c r="BB203" s="14">
        <v>0</v>
      </c>
      <c r="BC203" s="14">
        <v>0</v>
      </c>
      <c r="BD203" s="14">
        <v>0</v>
      </c>
      <c r="BE203" s="14">
        <v>0</v>
      </c>
      <c r="BF203" s="14">
        <v>0</v>
      </c>
      <c r="BG203" s="14">
        <v>0</v>
      </c>
      <c r="BH203" s="14">
        <v>0</v>
      </c>
      <c r="BI203" s="14">
        <v>0</v>
      </c>
      <c r="BJ203" s="14">
        <v>0</v>
      </c>
      <c r="BK203" s="14">
        <v>0</v>
      </c>
      <c r="BL203" s="14">
        <v>0</v>
      </c>
      <c r="BM203" s="14">
        <v>0</v>
      </c>
      <c r="BN203" s="14">
        <v>0</v>
      </c>
      <c r="BO203" s="14">
        <v>0</v>
      </c>
      <c r="BP203" s="14">
        <v>0</v>
      </c>
      <c r="BQ203" s="14">
        <v>0</v>
      </c>
      <c r="BR203" s="14">
        <v>0</v>
      </c>
      <c r="BS203" s="14">
        <v>0</v>
      </c>
      <c r="BT203" s="14">
        <v>0</v>
      </c>
      <c r="BU203" s="14">
        <v>0</v>
      </c>
      <c r="BV203" s="14">
        <v>0</v>
      </c>
      <c r="BW203" s="14">
        <v>0</v>
      </c>
      <c r="BX203" s="14">
        <v>0</v>
      </c>
      <c r="BY203" s="14">
        <v>0</v>
      </c>
      <c r="BZ203" s="14">
        <v>0</v>
      </c>
      <c r="CA203" s="14">
        <v>0</v>
      </c>
      <c r="CB203" s="14">
        <v>0</v>
      </c>
      <c r="CC203" s="14">
        <v>0</v>
      </c>
      <c r="CD203" s="14">
        <v>0</v>
      </c>
      <c r="CE203" s="14">
        <v>0</v>
      </c>
      <c r="CF203" s="14">
        <v>0</v>
      </c>
      <c r="CG203" s="14">
        <v>10334</v>
      </c>
      <c r="CH203" s="14">
        <v>1</v>
      </c>
      <c r="CI203" s="14">
        <v>0</v>
      </c>
      <c r="CJ203" s="14">
        <v>0</v>
      </c>
      <c r="CK203" s="14">
        <v>0</v>
      </c>
      <c r="CL203" s="14">
        <v>2.31</v>
      </c>
      <c r="CM203" s="14">
        <v>10.68</v>
      </c>
      <c r="CN203" s="14">
        <v>0</v>
      </c>
      <c r="CO203" s="14">
        <v>7.18</v>
      </c>
      <c r="CP203" s="14">
        <v>0</v>
      </c>
      <c r="CQ203" s="14">
        <v>0</v>
      </c>
      <c r="CR203" s="14" t="s">
        <v>108</v>
      </c>
      <c r="CS203" s="14">
        <v>220</v>
      </c>
      <c r="CT203" s="14" t="s">
        <v>109</v>
      </c>
      <c r="CU203" s="14">
        <v>201</v>
      </c>
      <c r="CV203" s="14" t="s">
        <v>109</v>
      </c>
      <c r="CW203" s="14">
        <v>231</v>
      </c>
      <c r="CX203" s="14" t="s">
        <v>109</v>
      </c>
    </row>
    <row r="204" spans="1:102" x14ac:dyDescent="0.25">
      <c r="A204" s="14">
        <v>471553</v>
      </c>
      <c r="B204" s="14">
        <v>23</v>
      </c>
      <c r="C204" s="14" t="s">
        <v>110</v>
      </c>
      <c r="D204" s="14" t="s">
        <v>100</v>
      </c>
      <c r="E204" s="14">
        <v>5302790001</v>
      </c>
      <c r="F204" s="14" t="s">
        <v>113</v>
      </c>
      <c r="G204" s="14" t="s">
        <v>102</v>
      </c>
      <c r="H204" s="14" t="s">
        <v>103</v>
      </c>
      <c r="I204" s="14">
        <v>70362030</v>
      </c>
      <c r="J204" s="14">
        <v>0</v>
      </c>
      <c r="K204" s="14">
        <v>1230287</v>
      </c>
      <c r="L204" s="14">
        <v>40</v>
      </c>
      <c r="M204" s="14">
        <v>201710</v>
      </c>
      <c r="N204" s="14">
        <v>20170905</v>
      </c>
      <c r="O204" s="14">
        <v>17317</v>
      </c>
      <c r="P204" s="14">
        <v>20171004</v>
      </c>
      <c r="Q204" s="14">
        <v>17505</v>
      </c>
      <c r="R204" s="14">
        <v>29</v>
      </c>
      <c r="S204" s="14">
        <v>20171101</v>
      </c>
      <c r="T204" s="14">
        <v>20171118</v>
      </c>
      <c r="U204" s="14">
        <v>3820.41</v>
      </c>
      <c r="V204" s="14">
        <v>1273.47</v>
      </c>
      <c r="W204" s="14">
        <v>25</v>
      </c>
      <c r="X204" s="14">
        <v>693.17</v>
      </c>
      <c r="Y204" s="14">
        <v>152.81</v>
      </c>
      <c r="Z204" s="14">
        <v>61.12</v>
      </c>
      <c r="AA204" s="14">
        <v>50.93</v>
      </c>
      <c r="AB204" s="14">
        <v>33.11</v>
      </c>
      <c r="AC204" s="14">
        <v>0</v>
      </c>
      <c r="AD204" s="14">
        <v>0</v>
      </c>
      <c r="AE204" s="14">
        <v>0</v>
      </c>
      <c r="AF204" s="14">
        <v>5093.88</v>
      </c>
      <c r="AG204" s="14">
        <v>1459.39</v>
      </c>
      <c r="AH204" s="14">
        <v>2483.46</v>
      </c>
      <c r="AI204" s="14">
        <v>537.54</v>
      </c>
      <c r="AJ204" s="14">
        <v>53.42</v>
      </c>
      <c r="AK204" s="14">
        <v>560.07000000000005</v>
      </c>
      <c r="AL204" s="14">
        <v>5489.08</v>
      </c>
      <c r="AM204" s="14">
        <v>5787.05</v>
      </c>
      <c r="AN204" s="14">
        <v>7520</v>
      </c>
      <c r="AO204" s="14">
        <v>7520</v>
      </c>
      <c r="AP204" s="14">
        <v>8030</v>
      </c>
      <c r="AQ204" s="14" t="s">
        <v>104</v>
      </c>
      <c r="AR204" s="14">
        <v>0</v>
      </c>
      <c r="AS204" s="14">
        <v>0</v>
      </c>
      <c r="AT204" s="14">
        <v>0</v>
      </c>
      <c r="AU204" s="14">
        <v>0</v>
      </c>
      <c r="AV204" s="14">
        <v>0</v>
      </c>
      <c r="AW204" s="14">
        <v>0</v>
      </c>
      <c r="AX204" s="14">
        <v>0</v>
      </c>
      <c r="AY204" s="14" t="s">
        <v>107</v>
      </c>
      <c r="AZ204" s="14" t="s">
        <v>107</v>
      </c>
      <c r="BA204" s="14" t="s">
        <v>107</v>
      </c>
      <c r="BB204" s="14">
        <v>0</v>
      </c>
      <c r="BC204" s="14">
        <v>0</v>
      </c>
      <c r="BD204" s="14">
        <v>0</v>
      </c>
      <c r="BE204" s="14">
        <v>0</v>
      </c>
      <c r="BF204" s="14">
        <v>0</v>
      </c>
      <c r="BG204" s="14">
        <v>0</v>
      </c>
      <c r="BH204" s="14">
        <v>0</v>
      </c>
      <c r="BI204" s="14">
        <v>0</v>
      </c>
      <c r="BJ204" s="14">
        <v>0</v>
      </c>
      <c r="BK204" s="14">
        <v>0</v>
      </c>
      <c r="BL204" s="14">
        <v>0</v>
      </c>
      <c r="BM204" s="14">
        <v>0</v>
      </c>
      <c r="BN204" s="14">
        <v>0</v>
      </c>
      <c r="BO204" s="14">
        <v>0</v>
      </c>
      <c r="BP204" s="14">
        <v>0</v>
      </c>
      <c r="BQ204" s="14">
        <v>0</v>
      </c>
      <c r="BR204" s="14">
        <v>0</v>
      </c>
      <c r="BS204" s="14">
        <v>0</v>
      </c>
      <c r="BT204" s="14">
        <v>0</v>
      </c>
      <c r="BU204" s="14">
        <v>0</v>
      </c>
      <c r="BV204" s="14">
        <v>0</v>
      </c>
      <c r="BW204" s="14">
        <v>0</v>
      </c>
      <c r="BX204" s="14">
        <v>0</v>
      </c>
      <c r="BY204" s="14">
        <v>0</v>
      </c>
      <c r="BZ204" s="14">
        <v>0</v>
      </c>
      <c r="CA204" s="14">
        <v>0</v>
      </c>
      <c r="CB204" s="14">
        <v>0</v>
      </c>
      <c r="CC204" s="14">
        <v>0</v>
      </c>
      <c r="CD204" s="14">
        <v>0</v>
      </c>
      <c r="CE204" s="14">
        <v>0</v>
      </c>
      <c r="CF204" s="14">
        <v>0</v>
      </c>
      <c r="CG204" s="14">
        <v>10336</v>
      </c>
      <c r="CH204" s="14">
        <v>40</v>
      </c>
      <c r="CI204" s="14">
        <v>0</v>
      </c>
      <c r="CJ204" s="14">
        <v>40</v>
      </c>
      <c r="CK204" s="14">
        <v>0</v>
      </c>
      <c r="CL204" s="14">
        <v>45.84</v>
      </c>
      <c r="CM204" s="14">
        <v>211.9</v>
      </c>
      <c r="CN204" s="14">
        <v>0</v>
      </c>
      <c r="CO204" s="14">
        <v>129.65</v>
      </c>
      <c r="CP204" s="14">
        <v>0</v>
      </c>
      <c r="CQ204" s="14">
        <v>0</v>
      </c>
      <c r="CR204" s="14" t="s">
        <v>108</v>
      </c>
      <c r="CS204" s="14">
        <v>220</v>
      </c>
      <c r="CT204" s="14">
        <v>380</v>
      </c>
      <c r="CU204" s="14">
        <v>201</v>
      </c>
      <c r="CV204" s="14">
        <v>348</v>
      </c>
      <c r="CW204" s="14">
        <v>231</v>
      </c>
      <c r="CX204" s="14">
        <v>399</v>
      </c>
    </row>
    <row r="205" spans="1:102" x14ac:dyDescent="0.25">
      <c r="A205" s="14">
        <v>471554</v>
      </c>
      <c r="B205" s="14">
        <v>21</v>
      </c>
      <c r="C205" s="14" t="s">
        <v>105</v>
      </c>
      <c r="D205" s="14" t="s">
        <v>100</v>
      </c>
      <c r="E205" s="14">
        <v>5302790001</v>
      </c>
      <c r="F205" s="14" t="s">
        <v>114</v>
      </c>
      <c r="G205" s="14" t="s">
        <v>102</v>
      </c>
      <c r="H205" s="14" t="s">
        <v>103</v>
      </c>
      <c r="I205" s="14">
        <v>70362040</v>
      </c>
      <c r="J205" s="14">
        <v>0</v>
      </c>
      <c r="K205" s="14">
        <v>77130</v>
      </c>
      <c r="L205" s="14">
        <v>1</v>
      </c>
      <c r="M205" s="14">
        <v>201710</v>
      </c>
      <c r="N205" s="14">
        <v>20170905</v>
      </c>
      <c r="O205" s="14">
        <v>9955</v>
      </c>
      <c r="P205" s="14">
        <v>20171004</v>
      </c>
      <c r="Q205" s="14">
        <v>644</v>
      </c>
      <c r="R205" s="14">
        <v>29</v>
      </c>
      <c r="S205" s="14">
        <v>20171101</v>
      </c>
      <c r="T205" s="14">
        <v>20171118</v>
      </c>
      <c r="U205" s="14">
        <v>350.04</v>
      </c>
      <c r="V205" s="14">
        <v>116.67</v>
      </c>
      <c r="W205" s="14">
        <v>25</v>
      </c>
      <c r="X205" s="14">
        <v>57.23</v>
      </c>
      <c r="Y205" s="14">
        <v>14</v>
      </c>
      <c r="Z205" s="14">
        <v>5.6</v>
      </c>
      <c r="AA205" s="14">
        <v>4.66</v>
      </c>
      <c r="AB205" s="14">
        <v>3.03</v>
      </c>
      <c r="AC205" s="14">
        <v>0</v>
      </c>
      <c r="AD205" s="14">
        <v>0</v>
      </c>
      <c r="AE205" s="14">
        <v>0</v>
      </c>
      <c r="AF205" s="14">
        <v>466.71</v>
      </c>
      <c r="AG205" s="14">
        <v>133.69999999999999</v>
      </c>
      <c r="AH205" s="14">
        <v>227.56</v>
      </c>
      <c r="AI205" s="14">
        <v>49.25</v>
      </c>
      <c r="AJ205" s="14">
        <v>4.8899999999999997</v>
      </c>
      <c r="AK205" s="14">
        <v>51.31</v>
      </c>
      <c r="AL205" s="14">
        <v>496.65</v>
      </c>
      <c r="AM205" s="14">
        <v>523.94000000000005</v>
      </c>
      <c r="AN205" s="14">
        <v>689</v>
      </c>
      <c r="AO205" s="14">
        <v>689</v>
      </c>
      <c r="AP205" s="14">
        <v>717</v>
      </c>
      <c r="AQ205" s="14" t="s">
        <v>104</v>
      </c>
      <c r="AR205" s="14">
        <v>0</v>
      </c>
      <c r="AS205" s="14">
        <v>0</v>
      </c>
      <c r="AT205" s="14">
        <v>0</v>
      </c>
      <c r="AU205" s="14">
        <v>0</v>
      </c>
      <c r="AV205" s="14">
        <v>0</v>
      </c>
      <c r="AW205" s="14">
        <v>0</v>
      </c>
      <c r="AX205" s="14">
        <v>0</v>
      </c>
      <c r="AY205" s="14" t="s">
        <v>107</v>
      </c>
      <c r="AZ205" s="14" t="s">
        <v>107</v>
      </c>
      <c r="BA205" s="14" t="s">
        <v>107</v>
      </c>
      <c r="BB205" s="14">
        <v>0</v>
      </c>
      <c r="BC205" s="14">
        <v>0</v>
      </c>
      <c r="BD205" s="14">
        <v>0</v>
      </c>
      <c r="BE205" s="14">
        <v>0</v>
      </c>
      <c r="BF205" s="14">
        <v>0</v>
      </c>
      <c r="BG205" s="14">
        <v>0</v>
      </c>
      <c r="BH205" s="14">
        <v>0</v>
      </c>
      <c r="BI205" s="14">
        <v>0</v>
      </c>
      <c r="BJ205" s="14">
        <v>0</v>
      </c>
      <c r="BK205" s="14">
        <v>0</v>
      </c>
      <c r="BL205" s="14">
        <v>0</v>
      </c>
      <c r="BM205" s="14">
        <v>0</v>
      </c>
      <c r="BN205" s="14">
        <v>0</v>
      </c>
      <c r="BO205" s="14">
        <v>0</v>
      </c>
      <c r="BP205" s="14">
        <v>0</v>
      </c>
      <c r="BQ205" s="14">
        <v>0</v>
      </c>
      <c r="BR205" s="14">
        <v>0</v>
      </c>
      <c r="BS205" s="14">
        <v>0</v>
      </c>
      <c r="BT205" s="14">
        <v>0</v>
      </c>
      <c r="BU205" s="14">
        <v>0</v>
      </c>
      <c r="BV205" s="14">
        <v>0</v>
      </c>
      <c r="BW205" s="14">
        <v>0</v>
      </c>
      <c r="BX205" s="14">
        <v>0</v>
      </c>
      <c r="BY205" s="14">
        <v>0</v>
      </c>
      <c r="BZ205" s="14">
        <v>0</v>
      </c>
      <c r="CA205" s="14">
        <v>0</v>
      </c>
      <c r="CB205" s="14">
        <v>0</v>
      </c>
      <c r="CC205" s="14">
        <v>0</v>
      </c>
      <c r="CD205" s="14">
        <v>0</v>
      </c>
      <c r="CE205" s="14">
        <v>0</v>
      </c>
      <c r="CF205" s="14">
        <v>0</v>
      </c>
      <c r="CG205" s="14">
        <v>10366</v>
      </c>
      <c r="CH205" s="14">
        <v>1</v>
      </c>
      <c r="CI205" s="14">
        <v>0</v>
      </c>
      <c r="CJ205" s="14">
        <v>0</v>
      </c>
      <c r="CK205" s="14">
        <v>0</v>
      </c>
      <c r="CL205" s="14">
        <v>4.2</v>
      </c>
      <c r="CM205" s="14">
        <v>19.41</v>
      </c>
      <c r="CN205" s="14">
        <v>0</v>
      </c>
      <c r="CO205" s="14">
        <v>11.87</v>
      </c>
      <c r="CP205" s="14">
        <v>0</v>
      </c>
      <c r="CQ205" s="14">
        <v>0</v>
      </c>
      <c r="CR205" s="14" t="s">
        <v>108</v>
      </c>
      <c r="CS205" s="14">
        <v>220</v>
      </c>
      <c r="CT205" s="14" t="s">
        <v>109</v>
      </c>
      <c r="CU205" s="14">
        <v>201</v>
      </c>
      <c r="CV205" s="14" t="s">
        <v>109</v>
      </c>
      <c r="CW205" s="14">
        <v>231</v>
      </c>
      <c r="CX205" s="14" t="s">
        <v>109</v>
      </c>
    </row>
    <row r="206" spans="1:102" x14ac:dyDescent="0.25">
      <c r="A206" s="14">
        <v>471555</v>
      </c>
      <c r="B206" s="14">
        <v>23</v>
      </c>
      <c r="C206" s="14" t="s">
        <v>110</v>
      </c>
      <c r="D206" s="14" t="s">
        <v>100</v>
      </c>
      <c r="E206" s="14">
        <v>5302790001</v>
      </c>
      <c r="F206" s="14" t="s">
        <v>115</v>
      </c>
      <c r="G206" s="14" t="s">
        <v>102</v>
      </c>
      <c r="H206" s="14" t="s">
        <v>103</v>
      </c>
      <c r="I206" s="14">
        <v>70362040</v>
      </c>
      <c r="J206" s="14">
        <v>0</v>
      </c>
      <c r="K206" s="14">
        <v>1230258</v>
      </c>
      <c r="L206" s="14">
        <v>60</v>
      </c>
      <c r="M206" s="14">
        <v>201710</v>
      </c>
      <c r="N206" s="14">
        <v>20170905</v>
      </c>
      <c r="O206" s="14">
        <v>10110</v>
      </c>
      <c r="P206" s="14">
        <v>20171004</v>
      </c>
      <c r="Q206" s="14">
        <v>10223</v>
      </c>
      <c r="R206" s="14">
        <v>29</v>
      </c>
      <c r="S206" s="14">
        <v>20171101</v>
      </c>
      <c r="T206" s="14">
        <v>20171118</v>
      </c>
      <c r="U206" s="14">
        <v>3444.47</v>
      </c>
      <c r="V206" s="14">
        <v>1148.1500000000001</v>
      </c>
      <c r="W206" s="14">
        <v>25</v>
      </c>
      <c r="X206" s="14">
        <v>589.80999999999995</v>
      </c>
      <c r="Y206" s="14">
        <v>137.77000000000001</v>
      </c>
      <c r="Z206" s="14">
        <v>55.11</v>
      </c>
      <c r="AA206" s="14">
        <v>45.92</v>
      </c>
      <c r="AB206" s="14">
        <v>29.85</v>
      </c>
      <c r="AC206" s="14">
        <v>0</v>
      </c>
      <c r="AD206" s="14">
        <v>0</v>
      </c>
      <c r="AE206" s="14">
        <v>0</v>
      </c>
      <c r="AF206" s="14">
        <v>4592.62</v>
      </c>
      <c r="AG206" s="14">
        <v>1315.77</v>
      </c>
      <c r="AH206" s="14">
        <v>2239.09</v>
      </c>
      <c r="AI206" s="14">
        <v>484.64</v>
      </c>
      <c r="AJ206" s="14">
        <v>48.16</v>
      </c>
      <c r="AK206" s="14">
        <v>504.96</v>
      </c>
      <c r="AL206" s="14">
        <v>4913.78</v>
      </c>
      <c r="AM206" s="14">
        <v>5182.43</v>
      </c>
      <c r="AN206" s="14">
        <v>6780</v>
      </c>
      <c r="AO206" s="14">
        <v>6780</v>
      </c>
      <c r="AP206" s="14">
        <v>6620</v>
      </c>
      <c r="AQ206" s="14" t="s">
        <v>104</v>
      </c>
      <c r="AR206" s="14">
        <v>0</v>
      </c>
      <c r="AS206" s="14">
        <v>0</v>
      </c>
      <c r="AT206" s="14">
        <v>0</v>
      </c>
      <c r="AU206" s="14">
        <v>0</v>
      </c>
      <c r="AV206" s="14">
        <v>0</v>
      </c>
      <c r="AW206" s="14">
        <v>0</v>
      </c>
      <c r="AX206" s="14">
        <v>0</v>
      </c>
      <c r="AY206" s="14" t="s">
        <v>107</v>
      </c>
      <c r="AZ206" s="14" t="s">
        <v>107</v>
      </c>
      <c r="BA206" s="14" t="s">
        <v>107</v>
      </c>
      <c r="BB206" s="14">
        <v>0</v>
      </c>
      <c r="BC206" s="14">
        <v>0</v>
      </c>
      <c r="BD206" s="14">
        <v>0</v>
      </c>
      <c r="BE206" s="14">
        <v>0</v>
      </c>
      <c r="BF206" s="14">
        <v>0</v>
      </c>
      <c r="BG206" s="14">
        <v>0</v>
      </c>
      <c r="BH206" s="14">
        <v>0</v>
      </c>
      <c r="BI206" s="14">
        <v>0</v>
      </c>
      <c r="BJ206" s="14">
        <v>0</v>
      </c>
      <c r="BK206" s="14">
        <v>0</v>
      </c>
      <c r="BL206" s="14">
        <v>0</v>
      </c>
      <c r="BM206" s="14">
        <v>0</v>
      </c>
      <c r="BN206" s="14">
        <v>0</v>
      </c>
      <c r="BO206" s="14">
        <v>0</v>
      </c>
      <c r="BP206" s="14">
        <v>0</v>
      </c>
      <c r="BQ206" s="14">
        <v>0</v>
      </c>
      <c r="BR206" s="14">
        <v>0</v>
      </c>
      <c r="BS206" s="14">
        <v>0</v>
      </c>
      <c r="BT206" s="14">
        <v>0</v>
      </c>
      <c r="BU206" s="14">
        <v>0</v>
      </c>
      <c r="BV206" s="14">
        <v>0</v>
      </c>
      <c r="BW206" s="14">
        <v>0</v>
      </c>
      <c r="BX206" s="14">
        <v>0</v>
      </c>
      <c r="BY206" s="14">
        <v>0</v>
      </c>
      <c r="BZ206" s="14">
        <v>0</v>
      </c>
      <c r="CA206" s="14">
        <v>0</v>
      </c>
      <c r="CB206" s="14">
        <v>0</v>
      </c>
      <c r="CC206" s="14">
        <v>0</v>
      </c>
      <c r="CD206" s="14">
        <v>0</v>
      </c>
      <c r="CE206" s="14">
        <v>0</v>
      </c>
      <c r="CF206" s="14">
        <v>0</v>
      </c>
      <c r="CG206" s="14">
        <v>10367</v>
      </c>
      <c r="CH206" s="14">
        <v>60</v>
      </c>
      <c r="CI206" s="14">
        <v>0</v>
      </c>
      <c r="CJ206" s="14">
        <v>60</v>
      </c>
      <c r="CK206" s="14">
        <v>0</v>
      </c>
      <c r="CL206" s="14">
        <v>41.33</v>
      </c>
      <c r="CM206" s="14">
        <v>191.05</v>
      </c>
      <c r="CN206" s="14">
        <v>0</v>
      </c>
      <c r="CO206" s="14">
        <v>116.89</v>
      </c>
      <c r="CP206" s="14">
        <v>0</v>
      </c>
      <c r="CQ206" s="14">
        <v>0</v>
      </c>
      <c r="CR206" s="14" t="s">
        <v>108</v>
      </c>
      <c r="CS206" s="14">
        <v>220</v>
      </c>
      <c r="CT206" s="14">
        <v>380</v>
      </c>
      <c r="CU206" s="14">
        <v>201</v>
      </c>
      <c r="CV206" s="14">
        <v>348</v>
      </c>
      <c r="CW206" s="14">
        <v>231</v>
      </c>
      <c r="CX206" s="14">
        <v>399</v>
      </c>
    </row>
    <row r="207" spans="1:102" x14ac:dyDescent="0.25">
      <c r="A207" s="14">
        <v>472913</v>
      </c>
      <c r="B207" s="14">
        <v>23</v>
      </c>
      <c r="C207" s="14" t="s">
        <v>110</v>
      </c>
      <c r="D207" s="14" t="s">
        <v>100</v>
      </c>
      <c r="E207" s="14">
        <v>5302790001</v>
      </c>
      <c r="F207" s="14" t="s">
        <v>116</v>
      </c>
      <c r="G207" s="14" t="s">
        <v>102</v>
      </c>
      <c r="H207" s="14" t="s">
        <v>103</v>
      </c>
      <c r="I207" s="14">
        <v>71630315</v>
      </c>
      <c r="J207" s="14">
        <v>0</v>
      </c>
      <c r="K207" s="14">
        <v>147550</v>
      </c>
      <c r="L207" s="14">
        <v>10</v>
      </c>
      <c r="M207" s="14">
        <v>201710</v>
      </c>
      <c r="N207" s="14">
        <v>20170922</v>
      </c>
      <c r="O207" s="14">
        <v>8775</v>
      </c>
      <c r="P207" s="14">
        <v>20171023</v>
      </c>
      <c r="Q207" s="14">
        <v>9422</v>
      </c>
      <c r="R207" s="14">
        <v>31</v>
      </c>
      <c r="S207" s="14">
        <v>20171101</v>
      </c>
      <c r="T207" s="14">
        <v>20171118</v>
      </c>
      <c r="U207" s="14">
        <v>3363.6</v>
      </c>
      <c r="V207" s="14">
        <v>1121.2</v>
      </c>
      <c r="W207" s="14">
        <v>25</v>
      </c>
      <c r="X207" s="14">
        <v>693.17</v>
      </c>
      <c r="Y207" s="14">
        <v>134.54</v>
      </c>
      <c r="Z207" s="14">
        <v>53.81</v>
      </c>
      <c r="AA207" s="14">
        <v>44.84</v>
      </c>
      <c r="AB207" s="14">
        <v>29.15</v>
      </c>
      <c r="AC207" s="14">
        <v>0</v>
      </c>
      <c r="AD207" s="14">
        <v>0</v>
      </c>
      <c r="AE207" s="14">
        <v>0</v>
      </c>
      <c r="AF207" s="14">
        <v>4484.8</v>
      </c>
      <c r="AG207" s="14">
        <v>1284.8900000000001</v>
      </c>
      <c r="AH207" s="14">
        <v>2186.52</v>
      </c>
      <c r="AI207" s="14">
        <v>473.26</v>
      </c>
      <c r="AJ207" s="14">
        <v>47.03</v>
      </c>
      <c r="AK207" s="14">
        <v>493.1</v>
      </c>
      <c r="AL207" s="14">
        <v>4915.63</v>
      </c>
      <c r="AM207" s="14">
        <v>5177.97</v>
      </c>
      <c r="AN207" s="14">
        <v>6470</v>
      </c>
      <c r="AO207" s="14">
        <v>6470</v>
      </c>
      <c r="AP207" s="14">
        <v>7386</v>
      </c>
      <c r="AQ207" s="14" t="s">
        <v>104</v>
      </c>
      <c r="AR207" s="14">
        <v>0</v>
      </c>
      <c r="AS207" s="14">
        <v>0</v>
      </c>
      <c r="AT207" s="14">
        <v>0</v>
      </c>
      <c r="AU207" s="14">
        <v>0</v>
      </c>
      <c r="AV207" s="14">
        <v>0</v>
      </c>
      <c r="AW207" s="14">
        <v>0</v>
      </c>
      <c r="AX207" s="14">
        <v>0</v>
      </c>
      <c r="AY207" s="14" t="s">
        <v>107</v>
      </c>
      <c r="AZ207" s="14" t="s">
        <v>107</v>
      </c>
      <c r="BA207" s="14" t="s">
        <v>107</v>
      </c>
      <c r="BB207" s="14">
        <v>0</v>
      </c>
      <c r="BC207" s="14">
        <v>0</v>
      </c>
      <c r="BD207" s="14">
        <v>0</v>
      </c>
      <c r="BE207" s="14">
        <v>0</v>
      </c>
      <c r="BF207" s="14">
        <v>0</v>
      </c>
      <c r="BG207" s="14">
        <v>0</v>
      </c>
      <c r="BH207" s="14">
        <v>0</v>
      </c>
      <c r="BI207" s="14">
        <v>0</v>
      </c>
      <c r="BJ207" s="14">
        <v>0</v>
      </c>
      <c r="BK207" s="14">
        <v>0</v>
      </c>
      <c r="BL207" s="14">
        <v>0</v>
      </c>
      <c r="BM207" s="14">
        <v>0</v>
      </c>
      <c r="BN207" s="14">
        <v>0</v>
      </c>
      <c r="BO207" s="14">
        <v>0</v>
      </c>
      <c r="BP207" s="14">
        <v>0</v>
      </c>
      <c r="BQ207" s="14">
        <v>0</v>
      </c>
      <c r="BR207" s="14">
        <v>0</v>
      </c>
      <c r="BS207" s="14">
        <v>0</v>
      </c>
      <c r="BT207" s="14">
        <v>0</v>
      </c>
      <c r="BU207" s="14">
        <v>0</v>
      </c>
      <c r="BV207" s="14">
        <v>0</v>
      </c>
      <c r="BW207" s="14">
        <v>0</v>
      </c>
      <c r="BX207" s="14">
        <v>0</v>
      </c>
      <c r="BY207" s="14">
        <v>0</v>
      </c>
      <c r="BZ207" s="14">
        <v>0</v>
      </c>
      <c r="CA207" s="14">
        <v>0</v>
      </c>
      <c r="CB207" s="14">
        <v>0</v>
      </c>
      <c r="CC207" s="14">
        <v>0</v>
      </c>
      <c r="CD207" s="14">
        <v>0</v>
      </c>
      <c r="CE207" s="14">
        <v>0</v>
      </c>
      <c r="CF207" s="14">
        <v>0</v>
      </c>
      <c r="CG207" s="14">
        <v>63967</v>
      </c>
      <c r="CH207" s="14">
        <v>10</v>
      </c>
      <c r="CI207" s="14">
        <v>0</v>
      </c>
      <c r="CJ207" s="14">
        <v>0</v>
      </c>
      <c r="CK207" s="14">
        <v>0</v>
      </c>
      <c r="CL207" s="14">
        <v>40.36</v>
      </c>
      <c r="CM207" s="14">
        <v>186.56</v>
      </c>
      <c r="CN207" s="14">
        <v>0</v>
      </c>
      <c r="CO207" s="14">
        <v>33.39</v>
      </c>
      <c r="CP207" s="14">
        <v>0</v>
      </c>
      <c r="CQ207" s="14">
        <v>0</v>
      </c>
      <c r="CR207" s="14" t="s">
        <v>108</v>
      </c>
      <c r="CS207" s="14">
        <v>220</v>
      </c>
      <c r="CT207" s="14">
        <v>380</v>
      </c>
      <c r="CU207" s="14">
        <v>201</v>
      </c>
      <c r="CV207" s="14">
        <v>348</v>
      </c>
      <c r="CW207" s="14">
        <v>231</v>
      </c>
      <c r="CX207" s="14">
        <v>399</v>
      </c>
    </row>
    <row r="208" spans="1:102" x14ac:dyDescent="0.25">
      <c r="A208" s="14">
        <v>491042</v>
      </c>
      <c r="B208" s="14">
        <v>76</v>
      </c>
      <c r="C208" s="14" t="s">
        <v>117</v>
      </c>
      <c r="D208" s="14" t="s">
        <v>100</v>
      </c>
      <c r="E208" s="14">
        <v>5302790001</v>
      </c>
      <c r="F208" s="14" t="s">
        <v>118</v>
      </c>
      <c r="G208" s="14" t="s">
        <v>102</v>
      </c>
      <c r="H208" s="14" t="s">
        <v>103</v>
      </c>
      <c r="I208" s="14">
        <v>70800000</v>
      </c>
      <c r="J208" s="14">
        <v>0</v>
      </c>
      <c r="K208" s="14">
        <v>1511930</v>
      </c>
      <c r="L208" s="14">
        <v>0</v>
      </c>
      <c r="M208" s="14">
        <v>201710</v>
      </c>
      <c r="N208" s="14">
        <v>20170910</v>
      </c>
      <c r="O208" s="14">
        <v>0</v>
      </c>
      <c r="P208" s="14">
        <v>20171010</v>
      </c>
      <c r="Q208" s="14">
        <v>0</v>
      </c>
      <c r="R208" s="14">
        <v>30</v>
      </c>
      <c r="S208" s="14">
        <v>20171020</v>
      </c>
      <c r="T208" s="14">
        <v>20171118</v>
      </c>
      <c r="U208" s="14">
        <v>225959</v>
      </c>
      <c r="V208" s="14">
        <v>42280.07</v>
      </c>
      <c r="W208" s="14">
        <v>25</v>
      </c>
      <c r="X208" s="14">
        <v>702.62</v>
      </c>
      <c r="Y208" s="14">
        <v>5073.6099999999997</v>
      </c>
      <c r="Z208" s="14">
        <v>2029.44</v>
      </c>
      <c r="AA208" s="14">
        <v>1691.2</v>
      </c>
      <c r="AB208" s="14">
        <v>1099.28</v>
      </c>
      <c r="AC208" s="14">
        <v>0</v>
      </c>
      <c r="AD208" s="14">
        <v>0</v>
      </c>
      <c r="AE208" s="14">
        <v>0</v>
      </c>
      <c r="AF208" s="14">
        <v>169120.35</v>
      </c>
      <c r="AG208" s="14">
        <v>48452.959999999999</v>
      </c>
      <c r="AH208" s="14">
        <v>126984.32000000001</v>
      </c>
      <c r="AI208" s="14">
        <v>27485.69</v>
      </c>
      <c r="AJ208" s="14">
        <v>2731.84</v>
      </c>
      <c r="AK208" s="14">
        <v>28637.9</v>
      </c>
      <c r="AL208" s="14">
        <v>159929.44</v>
      </c>
      <c r="AM208" s="14">
        <v>169822.97</v>
      </c>
      <c r="AN208" s="14">
        <v>0</v>
      </c>
      <c r="AO208" s="14">
        <v>0</v>
      </c>
      <c r="AP208" s="14">
        <v>0</v>
      </c>
      <c r="AQ208" s="14" t="s">
        <v>104</v>
      </c>
      <c r="AR208" s="14">
        <v>0</v>
      </c>
      <c r="AS208" s="14">
        <v>0</v>
      </c>
      <c r="AT208" s="14">
        <v>0</v>
      </c>
      <c r="AU208" s="14">
        <v>0</v>
      </c>
      <c r="AV208" s="14">
        <v>0</v>
      </c>
      <c r="AW208" s="14">
        <v>0</v>
      </c>
      <c r="AX208" s="14">
        <v>0</v>
      </c>
      <c r="AY208" s="14">
        <v>0</v>
      </c>
      <c r="AZ208" s="14">
        <v>0</v>
      </c>
      <c r="BA208" s="14">
        <v>0</v>
      </c>
      <c r="BB208" s="14">
        <v>30788</v>
      </c>
      <c r="BC208" s="14">
        <v>195171</v>
      </c>
      <c r="BD208" s="14">
        <v>0</v>
      </c>
      <c r="BE208" s="14">
        <v>0</v>
      </c>
      <c r="BF208" s="14">
        <v>694</v>
      </c>
      <c r="BG208" s="14">
        <v>755</v>
      </c>
      <c r="BH208" s="14">
        <v>0</v>
      </c>
      <c r="BI208" s="14">
        <v>0</v>
      </c>
      <c r="BJ208" s="14">
        <v>0</v>
      </c>
      <c r="BK208" s="14">
        <v>0</v>
      </c>
      <c r="BL208" s="14">
        <v>0</v>
      </c>
      <c r="BM208" s="14">
        <v>0</v>
      </c>
      <c r="BN208" s="14">
        <v>0</v>
      </c>
      <c r="BO208" s="14">
        <v>0</v>
      </c>
      <c r="BP208" s="14">
        <v>0</v>
      </c>
      <c r="BQ208" s="14">
        <v>0</v>
      </c>
      <c r="BR208" s="14">
        <v>0</v>
      </c>
      <c r="BS208" s="14">
        <v>47074.400000000001</v>
      </c>
      <c r="BT208" s="14">
        <v>73515.59</v>
      </c>
      <c r="BU208" s="14">
        <v>0</v>
      </c>
      <c r="BV208" s="14">
        <v>0</v>
      </c>
      <c r="BW208" s="14">
        <v>0</v>
      </c>
      <c r="BX208" s="14">
        <v>6250.29</v>
      </c>
      <c r="BY208" s="14">
        <v>0</v>
      </c>
      <c r="BZ208" s="14">
        <v>0</v>
      </c>
      <c r="CA208" s="14">
        <v>0</v>
      </c>
      <c r="CB208" s="14">
        <v>0</v>
      </c>
      <c r="CC208" s="14">
        <v>0</v>
      </c>
      <c r="CD208" s="14">
        <v>755</v>
      </c>
      <c r="CE208" s="14">
        <v>650</v>
      </c>
      <c r="CF208" s="14">
        <v>730</v>
      </c>
      <c r="CG208" s="14">
        <v>7433</v>
      </c>
      <c r="CH208" s="14">
        <v>0.09</v>
      </c>
      <c r="CI208" s="14">
        <v>0.36</v>
      </c>
      <c r="CJ208" s="14">
        <v>0.09</v>
      </c>
      <c r="CK208" s="14">
        <v>0</v>
      </c>
      <c r="CL208" s="14">
        <v>1522.08</v>
      </c>
      <c r="CM208" s="14">
        <v>7035.4</v>
      </c>
      <c r="CN208" s="14">
        <v>0</v>
      </c>
      <c r="CO208" s="14">
        <v>3012.76</v>
      </c>
      <c r="CP208" s="14">
        <v>0</v>
      </c>
      <c r="CQ208" s="14">
        <v>0</v>
      </c>
      <c r="CR208" s="14" t="s">
        <v>108</v>
      </c>
      <c r="CS208" s="14">
        <v>0</v>
      </c>
      <c r="CT208" s="14">
        <v>0</v>
      </c>
      <c r="CU208" s="14">
        <v>0</v>
      </c>
      <c r="CV208" s="14">
        <v>0</v>
      </c>
      <c r="CW208" s="14">
        <v>0</v>
      </c>
      <c r="CX208" s="14">
        <v>0</v>
      </c>
    </row>
    <row r="209" spans="1:102" x14ac:dyDescent="0.25">
      <c r="A209" s="14">
        <v>491747</v>
      </c>
      <c r="B209" s="14">
        <v>76</v>
      </c>
      <c r="C209" s="14" t="s">
        <v>117</v>
      </c>
      <c r="D209" s="14" t="s">
        <v>100</v>
      </c>
      <c r="E209" s="14">
        <v>5302790001</v>
      </c>
      <c r="F209" s="14" t="s">
        <v>119</v>
      </c>
      <c r="G209" s="14" t="s">
        <v>102</v>
      </c>
      <c r="H209" s="14" t="s">
        <v>103</v>
      </c>
      <c r="I209" s="14">
        <v>70800000</v>
      </c>
      <c r="J209" s="14">
        <v>0</v>
      </c>
      <c r="K209" s="14">
        <v>53166065</v>
      </c>
      <c r="L209" s="14">
        <v>0</v>
      </c>
      <c r="M209" s="14">
        <v>201710</v>
      </c>
      <c r="N209" s="14">
        <v>20170910</v>
      </c>
      <c r="O209" s="14">
        <v>0</v>
      </c>
      <c r="P209" s="14">
        <v>20171010</v>
      </c>
      <c r="Q209" s="14">
        <v>0</v>
      </c>
      <c r="R209" s="14">
        <v>30</v>
      </c>
      <c r="S209" s="14">
        <v>20171020</v>
      </c>
      <c r="T209" s="14">
        <v>20171118</v>
      </c>
      <c r="U209" s="14">
        <v>102350</v>
      </c>
      <c r="V209" s="14">
        <v>16985.03</v>
      </c>
      <c r="W209" s="14">
        <v>25</v>
      </c>
      <c r="X209" s="14">
        <v>702.62</v>
      </c>
      <c r="Y209" s="14">
        <v>2038.2</v>
      </c>
      <c r="Z209" s="14">
        <v>815.28</v>
      </c>
      <c r="AA209" s="14">
        <v>679.4</v>
      </c>
      <c r="AB209" s="14">
        <v>441.61</v>
      </c>
      <c r="AC209" s="14">
        <v>0</v>
      </c>
      <c r="AD209" s="14">
        <v>0</v>
      </c>
      <c r="AE209" s="14">
        <v>0</v>
      </c>
      <c r="AF209" s="14">
        <v>67940.160000000003</v>
      </c>
      <c r="AG209" s="14">
        <v>19464.84</v>
      </c>
      <c r="AH209" s="14">
        <v>60331.16</v>
      </c>
      <c r="AI209" s="14">
        <v>13058.65</v>
      </c>
      <c r="AJ209" s="14">
        <v>1297.9100000000001</v>
      </c>
      <c r="AK209" s="14">
        <v>13606.07</v>
      </c>
      <c r="AL209" s="14">
        <v>64668.29</v>
      </c>
      <c r="AM209" s="14">
        <v>68642.78</v>
      </c>
      <c r="AN209" s="14">
        <v>0</v>
      </c>
      <c r="AO209" s="14">
        <v>0</v>
      </c>
      <c r="AP209" s="14">
        <v>0</v>
      </c>
      <c r="AQ209" s="14" t="s">
        <v>104</v>
      </c>
      <c r="AR209" s="14">
        <v>0</v>
      </c>
      <c r="AS209" s="14">
        <v>0</v>
      </c>
      <c r="AT209" s="14">
        <v>0</v>
      </c>
      <c r="AU209" s="14">
        <v>0</v>
      </c>
      <c r="AV209" s="14">
        <v>0</v>
      </c>
      <c r="AW209" s="14">
        <v>0</v>
      </c>
      <c r="AX209" s="14">
        <v>0</v>
      </c>
      <c r="AY209" s="14">
        <v>0</v>
      </c>
      <c r="AZ209" s="14">
        <v>0</v>
      </c>
      <c r="BA209" s="14">
        <v>0</v>
      </c>
      <c r="BB209" s="14">
        <v>7243</v>
      </c>
      <c r="BC209" s="14">
        <v>95107</v>
      </c>
      <c r="BD209" s="14">
        <v>0</v>
      </c>
      <c r="BE209" s="14">
        <v>0</v>
      </c>
      <c r="BF209" s="14">
        <v>380</v>
      </c>
      <c r="BG209" s="14">
        <v>490</v>
      </c>
      <c r="BH209" s="14">
        <v>0</v>
      </c>
      <c r="BI209" s="14">
        <v>0</v>
      </c>
      <c r="BJ209" s="14">
        <v>0</v>
      </c>
      <c r="BK209" s="14">
        <v>0</v>
      </c>
      <c r="BL209" s="14">
        <v>0</v>
      </c>
      <c r="BM209" s="14">
        <v>0</v>
      </c>
      <c r="BN209" s="14">
        <v>0</v>
      </c>
      <c r="BO209" s="14">
        <v>0</v>
      </c>
      <c r="BP209" s="14">
        <v>0</v>
      </c>
      <c r="BQ209" s="14">
        <v>0</v>
      </c>
      <c r="BR209" s="14">
        <v>0</v>
      </c>
      <c r="BS209" s="14">
        <v>11074.44</v>
      </c>
      <c r="BT209" s="14">
        <v>35824.21</v>
      </c>
      <c r="BU209" s="14">
        <v>0</v>
      </c>
      <c r="BV209" s="14">
        <v>0</v>
      </c>
      <c r="BW209" s="14">
        <v>0</v>
      </c>
      <c r="BX209" s="14">
        <v>4056.48</v>
      </c>
      <c r="BY209" s="14">
        <v>0</v>
      </c>
      <c r="BZ209" s="14">
        <v>0</v>
      </c>
      <c r="CA209" s="14">
        <v>0</v>
      </c>
      <c r="CB209" s="14">
        <v>0</v>
      </c>
      <c r="CC209" s="14">
        <v>0</v>
      </c>
      <c r="CD209" s="14">
        <v>490</v>
      </c>
      <c r="CE209" s="14">
        <v>410</v>
      </c>
      <c r="CF209" s="14">
        <v>450</v>
      </c>
      <c r="CG209" s="14">
        <v>7492</v>
      </c>
      <c r="CH209" s="14">
        <v>0.09</v>
      </c>
      <c r="CI209" s="14">
        <v>0.36</v>
      </c>
      <c r="CJ209" s="14">
        <v>0.09</v>
      </c>
      <c r="CK209" s="14">
        <v>0</v>
      </c>
      <c r="CL209" s="14">
        <v>611.46</v>
      </c>
      <c r="CM209" s="14">
        <v>2826.31</v>
      </c>
      <c r="CN209" s="14">
        <v>0</v>
      </c>
      <c r="CO209" s="14">
        <v>1364.65</v>
      </c>
      <c r="CP209" s="14">
        <v>0</v>
      </c>
      <c r="CQ209" s="14">
        <v>0</v>
      </c>
      <c r="CR209" s="14" t="s">
        <v>108</v>
      </c>
      <c r="CS209" s="14">
        <v>0</v>
      </c>
      <c r="CT209" s="14">
        <v>0</v>
      </c>
      <c r="CU209" s="14">
        <v>0</v>
      </c>
      <c r="CV209" s="14">
        <v>0</v>
      </c>
      <c r="CW209" s="14">
        <v>0</v>
      </c>
      <c r="CX209" s="14">
        <v>0</v>
      </c>
    </row>
    <row r="210" spans="1:102" x14ac:dyDescent="0.25">
      <c r="A210" s="14">
        <v>491750</v>
      </c>
      <c r="B210" s="14">
        <v>66</v>
      </c>
      <c r="C210" s="14" t="s">
        <v>117</v>
      </c>
      <c r="D210" s="14" t="s">
        <v>100</v>
      </c>
      <c r="E210" s="14">
        <v>5302790001</v>
      </c>
      <c r="F210" s="14" t="s">
        <v>120</v>
      </c>
      <c r="G210" s="14" t="s">
        <v>102</v>
      </c>
      <c r="H210" s="14" t="s">
        <v>103</v>
      </c>
      <c r="I210" s="14">
        <v>70800000</v>
      </c>
      <c r="J210" s="14">
        <v>0</v>
      </c>
      <c r="K210" s="14">
        <v>1439402</v>
      </c>
      <c r="L210" s="14">
        <v>0</v>
      </c>
      <c r="M210" s="14">
        <v>201710</v>
      </c>
      <c r="N210" s="14">
        <v>20170910</v>
      </c>
      <c r="O210" s="14">
        <v>0</v>
      </c>
      <c r="P210" s="14">
        <v>20171010</v>
      </c>
      <c r="Q210" s="14">
        <v>0</v>
      </c>
      <c r="R210" s="14">
        <v>30</v>
      </c>
      <c r="S210" s="14">
        <v>20171020</v>
      </c>
      <c r="T210" s="14">
        <v>20171118</v>
      </c>
      <c r="U210" s="14">
        <v>341476</v>
      </c>
      <c r="V210" s="14">
        <v>57786.65</v>
      </c>
      <c r="W210" s="14">
        <v>25</v>
      </c>
      <c r="X210" s="14">
        <v>702.62</v>
      </c>
      <c r="Y210" s="14">
        <v>6934.4</v>
      </c>
      <c r="Z210" s="14">
        <v>2773.76</v>
      </c>
      <c r="AA210" s="14">
        <v>2311.46</v>
      </c>
      <c r="AB210" s="14">
        <v>1502.45</v>
      </c>
      <c r="AC210" s="14">
        <v>0</v>
      </c>
      <c r="AD210" s="14">
        <v>0</v>
      </c>
      <c r="AE210" s="14">
        <v>0</v>
      </c>
      <c r="AF210" s="14">
        <v>231146.68</v>
      </c>
      <c r="AG210" s="14">
        <v>66223.5</v>
      </c>
      <c r="AH210" s="14">
        <v>188080.04</v>
      </c>
      <c r="AI210" s="14">
        <v>40709.839999999997</v>
      </c>
      <c r="AJ210" s="14">
        <v>4046.21</v>
      </c>
      <c r="AK210" s="14">
        <v>42416.41</v>
      </c>
      <c r="AL210" s="14">
        <v>218327.23</v>
      </c>
      <c r="AM210" s="14">
        <v>231849.3</v>
      </c>
      <c r="AN210" s="14">
        <v>0</v>
      </c>
      <c r="AO210" s="14">
        <v>0</v>
      </c>
      <c r="AP210" s="14">
        <v>0</v>
      </c>
      <c r="AQ210" s="14" t="s">
        <v>104</v>
      </c>
      <c r="AR210" s="14">
        <v>0</v>
      </c>
      <c r="AS210" s="14">
        <v>0</v>
      </c>
      <c r="AT210" s="14">
        <v>0</v>
      </c>
      <c r="AU210" s="14">
        <v>0</v>
      </c>
      <c r="AV210" s="14">
        <v>0</v>
      </c>
      <c r="AW210" s="14">
        <v>0</v>
      </c>
      <c r="AX210" s="14">
        <v>0</v>
      </c>
      <c r="AY210" s="14">
        <v>0</v>
      </c>
      <c r="AZ210" s="14">
        <v>0</v>
      </c>
      <c r="BA210" s="14">
        <v>0</v>
      </c>
      <c r="BB210" s="14">
        <v>35667</v>
      </c>
      <c r="BC210" s="14">
        <v>305809</v>
      </c>
      <c r="BD210" s="14">
        <v>0</v>
      </c>
      <c r="BE210" s="14">
        <v>717</v>
      </c>
      <c r="BF210" s="14">
        <v>812</v>
      </c>
      <c r="BG210" s="14">
        <v>0</v>
      </c>
      <c r="BH210" s="14">
        <v>785</v>
      </c>
      <c r="BI210" s="14">
        <v>845</v>
      </c>
      <c r="BJ210" s="14">
        <v>0</v>
      </c>
      <c r="BK210" s="14">
        <v>0</v>
      </c>
      <c r="BL210" s="14">
        <v>0</v>
      </c>
      <c r="BM210" s="14">
        <v>0</v>
      </c>
      <c r="BN210" s="14">
        <v>0</v>
      </c>
      <c r="BO210" s="14">
        <v>0</v>
      </c>
      <c r="BP210" s="14">
        <v>0</v>
      </c>
      <c r="BQ210" s="14">
        <v>0</v>
      </c>
      <c r="BR210" s="14">
        <v>0</v>
      </c>
      <c r="BS210" s="14">
        <v>18715.23</v>
      </c>
      <c r="BT210" s="14">
        <v>115189.91</v>
      </c>
      <c r="BU210" s="14">
        <v>0</v>
      </c>
      <c r="BV210" s="14">
        <v>0</v>
      </c>
      <c r="BW210" s="14">
        <v>0</v>
      </c>
      <c r="BX210" s="14">
        <v>0</v>
      </c>
      <c r="BY210" s="14">
        <v>32459.54</v>
      </c>
      <c r="BZ210" s="14">
        <v>6995.35</v>
      </c>
      <c r="CA210" s="14">
        <v>0</v>
      </c>
      <c r="CB210" s="14">
        <v>0</v>
      </c>
      <c r="CC210" s="14">
        <v>0</v>
      </c>
      <c r="CD210" s="14">
        <v>0</v>
      </c>
      <c r="CE210" s="14">
        <v>785</v>
      </c>
      <c r="CF210" s="14">
        <v>845</v>
      </c>
      <c r="CG210" s="14">
        <v>7459</v>
      </c>
      <c r="CH210" s="14">
        <v>0.06</v>
      </c>
      <c r="CI210" s="14">
        <v>0.24</v>
      </c>
      <c r="CJ210" s="14">
        <v>0.06</v>
      </c>
      <c r="CK210" s="14">
        <v>0</v>
      </c>
      <c r="CL210" s="14">
        <v>2080.3200000000002</v>
      </c>
      <c r="CM210" s="14">
        <v>9615.7000000000007</v>
      </c>
      <c r="CN210" s="14">
        <v>0</v>
      </c>
      <c r="CO210" s="14">
        <v>4552.9799999999996</v>
      </c>
      <c r="CP210" s="14">
        <v>0</v>
      </c>
      <c r="CQ210" s="14">
        <v>0</v>
      </c>
      <c r="CR210" s="14" t="s">
        <v>108</v>
      </c>
      <c r="CS210" s="14">
        <v>0</v>
      </c>
      <c r="CT210" s="14">
        <v>0</v>
      </c>
      <c r="CU210" s="14">
        <v>0</v>
      </c>
      <c r="CV210" s="14">
        <v>0</v>
      </c>
      <c r="CW210" s="14">
        <v>0</v>
      </c>
      <c r="CX210" s="14">
        <v>0</v>
      </c>
    </row>
    <row r="211" spans="1:102" x14ac:dyDescent="0.25">
      <c r="A211" s="14">
        <v>493169</v>
      </c>
      <c r="B211" s="14">
        <v>76</v>
      </c>
      <c r="C211" s="14" t="s">
        <v>117</v>
      </c>
      <c r="D211" s="14" t="s">
        <v>100</v>
      </c>
      <c r="E211" s="14">
        <v>5302790001</v>
      </c>
      <c r="F211" s="14" t="s">
        <v>121</v>
      </c>
      <c r="G211" s="14" t="s">
        <v>102</v>
      </c>
      <c r="H211" s="14" t="s">
        <v>103</v>
      </c>
      <c r="I211" s="14">
        <v>70800000</v>
      </c>
      <c r="J211" s="14">
        <v>0</v>
      </c>
      <c r="K211" s="14">
        <v>53166067</v>
      </c>
      <c r="L211" s="14">
        <v>0</v>
      </c>
      <c r="M211" s="14">
        <v>201710</v>
      </c>
      <c r="N211" s="14">
        <v>20170910</v>
      </c>
      <c r="O211" s="14">
        <v>0</v>
      </c>
      <c r="P211" s="14">
        <v>20171010</v>
      </c>
      <c r="Q211" s="14">
        <v>0</v>
      </c>
      <c r="R211" s="14">
        <v>30</v>
      </c>
      <c r="S211" s="14">
        <v>20171020</v>
      </c>
      <c r="T211" s="14">
        <v>20171118</v>
      </c>
      <c r="U211" s="14">
        <v>163631</v>
      </c>
      <c r="V211" s="14">
        <v>27995.47</v>
      </c>
      <c r="W211" s="14">
        <v>25</v>
      </c>
      <c r="X211" s="14">
        <v>702.62</v>
      </c>
      <c r="Y211" s="14">
        <v>3359.45</v>
      </c>
      <c r="Z211" s="14">
        <v>1343.78</v>
      </c>
      <c r="AA211" s="14">
        <v>1119.81</v>
      </c>
      <c r="AB211" s="14">
        <v>727.88</v>
      </c>
      <c r="AC211" s="14">
        <v>0</v>
      </c>
      <c r="AD211" s="14">
        <v>0</v>
      </c>
      <c r="AE211" s="14">
        <v>0</v>
      </c>
      <c r="AF211" s="14">
        <v>111981.94</v>
      </c>
      <c r="AG211" s="14">
        <v>32082.799999999999</v>
      </c>
      <c r="AH211" s="14">
        <v>93356.36</v>
      </c>
      <c r="AI211" s="14">
        <v>20206.93</v>
      </c>
      <c r="AJ211" s="14">
        <v>2008.39</v>
      </c>
      <c r="AK211" s="14">
        <v>21054.01</v>
      </c>
      <c r="AL211" s="14">
        <v>106133.64</v>
      </c>
      <c r="AM211" s="14">
        <v>112684.56</v>
      </c>
      <c r="AN211" s="14">
        <v>0</v>
      </c>
      <c r="AO211" s="14">
        <v>0</v>
      </c>
      <c r="AP211" s="14">
        <v>0</v>
      </c>
      <c r="AQ211" s="14" t="s">
        <v>104</v>
      </c>
      <c r="AR211" s="14">
        <v>0</v>
      </c>
      <c r="AS211" s="14">
        <v>0</v>
      </c>
      <c r="AT211" s="14">
        <v>0</v>
      </c>
      <c r="AU211" s="14">
        <v>0</v>
      </c>
      <c r="AV211" s="14">
        <v>0</v>
      </c>
      <c r="AW211" s="14">
        <v>0</v>
      </c>
      <c r="AX211" s="14">
        <v>0</v>
      </c>
      <c r="AY211" s="14">
        <v>0</v>
      </c>
      <c r="AZ211" s="14">
        <v>0</v>
      </c>
      <c r="BA211" s="14">
        <v>0</v>
      </c>
      <c r="BB211" s="14">
        <v>16092</v>
      </c>
      <c r="BC211" s="14">
        <v>147539</v>
      </c>
      <c r="BD211" s="14">
        <v>0</v>
      </c>
      <c r="BE211" s="14">
        <v>0</v>
      </c>
      <c r="BF211" s="14">
        <v>0</v>
      </c>
      <c r="BG211" s="14">
        <v>460</v>
      </c>
      <c r="BH211" s="14">
        <v>0</v>
      </c>
      <c r="BI211" s="14">
        <v>0</v>
      </c>
      <c r="BJ211" s="14">
        <v>0</v>
      </c>
      <c r="BK211" s="14">
        <v>0</v>
      </c>
      <c r="BL211" s="14">
        <v>0</v>
      </c>
      <c r="BM211" s="14">
        <v>0</v>
      </c>
      <c r="BN211" s="14">
        <v>0</v>
      </c>
      <c r="BO211" s="14">
        <v>0</v>
      </c>
      <c r="BP211" s="14">
        <v>0</v>
      </c>
      <c r="BQ211" s="14">
        <v>0</v>
      </c>
      <c r="BR211" s="14">
        <v>0</v>
      </c>
      <c r="BS211" s="14">
        <v>24604.43</v>
      </c>
      <c r="BT211" s="14">
        <v>55573.919999999998</v>
      </c>
      <c r="BU211" s="14">
        <v>0</v>
      </c>
      <c r="BV211" s="14">
        <v>0</v>
      </c>
      <c r="BW211" s="14">
        <v>0</v>
      </c>
      <c r="BX211" s="14">
        <v>3808.12</v>
      </c>
      <c r="BY211" s="14">
        <v>0</v>
      </c>
      <c r="BZ211" s="14">
        <v>0</v>
      </c>
      <c r="CA211" s="14">
        <v>0</v>
      </c>
      <c r="CB211" s="14">
        <v>0</v>
      </c>
      <c r="CC211" s="14">
        <v>0</v>
      </c>
      <c r="CD211" s="14">
        <v>460</v>
      </c>
      <c r="CE211" s="14">
        <v>380</v>
      </c>
      <c r="CF211" s="14">
        <v>410</v>
      </c>
      <c r="CG211" s="14">
        <v>7417</v>
      </c>
      <c r="CH211" s="14">
        <v>0.18</v>
      </c>
      <c r="CI211" s="14">
        <v>0.72</v>
      </c>
      <c r="CJ211" s="14">
        <v>0.18</v>
      </c>
      <c r="CK211" s="14">
        <v>0</v>
      </c>
      <c r="CL211" s="14">
        <v>1007.83</v>
      </c>
      <c r="CM211" s="14">
        <v>4658.4399999999996</v>
      </c>
      <c r="CN211" s="14">
        <v>0</v>
      </c>
      <c r="CO211" s="14">
        <v>2181.7199999999998</v>
      </c>
      <c r="CP211" s="14">
        <v>0</v>
      </c>
      <c r="CQ211" s="14">
        <v>0</v>
      </c>
      <c r="CR211" s="14" t="s">
        <v>108</v>
      </c>
      <c r="CS211" s="14">
        <v>0</v>
      </c>
      <c r="CT211" s="14">
        <v>0</v>
      </c>
      <c r="CU211" s="14">
        <v>0</v>
      </c>
      <c r="CV211" s="14">
        <v>0</v>
      </c>
      <c r="CW211" s="14">
        <v>0</v>
      </c>
      <c r="CX211" s="14">
        <v>0</v>
      </c>
    </row>
    <row r="212" spans="1:102" x14ac:dyDescent="0.25">
      <c r="A212" s="14">
        <v>510213</v>
      </c>
      <c r="B212" s="14">
        <v>23</v>
      </c>
      <c r="C212" s="14" t="s">
        <v>110</v>
      </c>
      <c r="D212" s="14" t="s">
        <v>100</v>
      </c>
      <c r="E212" s="14">
        <v>5302790001</v>
      </c>
      <c r="F212" s="14" t="s">
        <v>122</v>
      </c>
      <c r="G212" s="14" t="s">
        <v>102</v>
      </c>
      <c r="H212" s="14" t="s">
        <v>103</v>
      </c>
      <c r="I212" s="14">
        <v>70070000</v>
      </c>
      <c r="J212" s="14">
        <v>0</v>
      </c>
      <c r="K212" s="14">
        <v>671714</v>
      </c>
      <c r="L212" s="14">
        <v>1</v>
      </c>
      <c r="M212" s="14">
        <v>201710</v>
      </c>
      <c r="N212" s="14">
        <v>20170905</v>
      </c>
      <c r="O212" s="14">
        <v>72882</v>
      </c>
      <c r="P212" s="14">
        <v>20171004</v>
      </c>
      <c r="Q212" s="14">
        <v>89354</v>
      </c>
      <c r="R212" s="14">
        <v>29</v>
      </c>
      <c r="S212" s="14">
        <v>20171101</v>
      </c>
      <c r="T212" s="14">
        <v>20171118</v>
      </c>
      <c r="U212" s="14">
        <v>8368.34</v>
      </c>
      <c r="V212" s="14">
        <v>2789.44</v>
      </c>
      <c r="W212" s="14">
        <v>25</v>
      </c>
      <c r="X212" s="14">
        <v>702.62</v>
      </c>
      <c r="Y212" s="14">
        <v>334.73</v>
      </c>
      <c r="Z212" s="14">
        <v>133.88999999999999</v>
      </c>
      <c r="AA212" s="14">
        <v>111.57</v>
      </c>
      <c r="AB212" s="14">
        <v>72.52</v>
      </c>
      <c r="AC212" s="14">
        <v>0</v>
      </c>
      <c r="AD212" s="14">
        <v>0</v>
      </c>
      <c r="AE212" s="14">
        <v>0</v>
      </c>
      <c r="AF212" s="14">
        <v>11157.78</v>
      </c>
      <c r="AG212" s="14">
        <v>3196.69</v>
      </c>
      <c r="AH212" s="14">
        <v>5439.83</v>
      </c>
      <c r="AI212" s="14">
        <v>1177.44</v>
      </c>
      <c r="AJ212" s="14">
        <v>117.02</v>
      </c>
      <c r="AK212" s="14">
        <v>1226.8</v>
      </c>
      <c r="AL212" s="14">
        <v>11207.69</v>
      </c>
      <c r="AM212" s="14">
        <v>11860.4</v>
      </c>
      <c r="AN212" s="14">
        <v>16472</v>
      </c>
      <c r="AO212" s="14">
        <v>16472</v>
      </c>
      <c r="AP212" s="14">
        <v>17890</v>
      </c>
      <c r="AQ212" s="14" t="s">
        <v>104</v>
      </c>
      <c r="AR212" s="14">
        <v>0</v>
      </c>
      <c r="AS212" s="14">
        <v>0</v>
      </c>
      <c r="AT212" s="14">
        <v>0</v>
      </c>
      <c r="AU212" s="14">
        <v>0</v>
      </c>
      <c r="AV212" s="14">
        <v>0</v>
      </c>
      <c r="AW212" s="14">
        <v>0</v>
      </c>
      <c r="AX212" s="14">
        <v>0</v>
      </c>
      <c r="AY212" s="14" t="s">
        <v>107</v>
      </c>
      <c r="AZ212" s="14" t="s">
        <v>107</v>
      </c>
      <c r="BA212" s="14" t="s">
        <v>107</v>
      </c>
      <c r="BB212" s="14">
        <v>0</v>
      </c>
      <c r="BC212" s="14">
        <v>0</v>
      </c>
      <c r="BD212" s="14">
        <v>0</v>
      </c>
      <c r="BE212" s="14">
        <v>0</v>
      </c>
      <c r="BF212" s="14">
        <v>0</v>
      </c>
      <c r="BG212" s="14">
        <v>0</v>
      </c>
      <c r="BH212" s="14">
        <v>0</v>
      </c>
      <c r="BI212" s="14">
        <v>0</v>
      </c>
      <c r="BJ212" s="14">
        <v>0</v>
      </c>
      <c r="BK212" s="14">
        <v>0</v>
      </c>
      <c r="BL212" s="14">
        <v>0</v>
      </c>
      <c r="BM212" s="14">
        <v>0</v>
      </c>
      <c r="BN212" s="14">
        <v>0</v>
      </c>
      <c r="BO212" s="14">
        <v>0</v>
      </c>
      <c r="BP212" s="14">
        <v>0</v>
      </c>
      <c r="BQ212" s="14">
        <v>0</v>
      </c>
      <c r="BR212" s="14">
        <v>0</v>
      </c>
      <c r="BS212" s="14">
        <v>0</v>
      </c>
      <c r="BT212" s="14">
        <v>0</v>
      </c>
      <c r="BU212" s="14">
        <v>0</v>
      </c>
      <c r="BV212" s="14">
        <v>0</v>
      </c>
      <c r="BW212" s="14">
        <v>0</v>
      </c>
      <c r="BX212" s="14">
        <v>0</v>
      </c>
      <c r="BY212" s="14">
        <v>0</v>
      </c>
      <c r="BZ212" s="14">
        <v>0</v>
      </c>
      <c r="CA212" s="14">
        <v>0</v>
      </c>
      <c r="CB212" s="14">
        <v>0</v>
      </c>
      <c r="CC212" s="14">
        <v>0</v>
      </c>
      <c r="CD212" s="14">
        <v>0</v>
      </c>
      <c r="CE212" s="14">
        <v>0</v>
      </c>
      <c r="CF212" s="14">
        <v>0</v>
      </c>
      <c r="CG212" s="14">
        <v>10805</v>
      </c>
      <c r="CH212" s="14">
        <v>1</v>
      </c>
      <c r="CI212" s="14">
        <v>0</v>
      </c>
      <c r="CJ212" s="14">
        <v>0</v>
      </c>
      <c r="CK212" s="14">
        <v>0</v>
      </c>
      <c r="CL212" s="14">
        <v>100.42</v>
      </c>
      <c r="CM212" s="14">
        <v>464.16</v>
      </c>
      <c r="CN212" s="14">
        <v>0</v>
      </c>
      <c r="CO212" s="14">
        <v>283.99</v>
      </c>
      <c r="CP212" s="14">
        <v>0</v>
      </c>
      <c r="CQ212" s="14">
        <v>0</v>
      </c>
      <c r="CR212" s="14" t="s">
        <v>108</v>
      </c>
      <c r="CS212" s="14">
        <v>220</v>
      </c>
      <c r="CT212" s="14">
        <v>380</v>
      </c>
      <c r="CU212" s="14">
        <v>201</v>
      </c>
      <c r="CV212" s="14">
        <v>348</v>
      </c>
      <c r="CW212" s="14">
        <v>231</v>
      </c>
      <c r="CX212" s="14">
        <v>399</v>
      </c>
    </row>
    <row r="213" spans="1:102" x14ac:dyDescent="0.25">
      <c r="A213" s="14">
        <v>605120</v>
      </c>
      <c r="B213" s="14">
        <v>75</v>
      </c>
      <c r="C213" s="14" t="s">
        <v>99</v>
      </c>
      <c r="D213" s="14" t="s">
        <v>100</v>
      </c>
      <c r="E213" s="14">
        <v>5302790001</v>
      </c>
      <c r="F213" s="14" t="s">
        <v>303</v>
      </c>
      <c r="G213" s="14" t="s">
        <v>102</v>
      </c>
      <c r="H213" s="14" t="s">
        <v>103</v>
      </c>
      <c r="I213" s="14">
        <v>70800000</v>
      </c>
      <c r="J213" s="14">
        <v>0</v>
      </c>
      <c r="K213" s="14">
        <v>1167030</v>
      </c>
      <c r="L213" s="14">
        <v>0</v>
      </c>
      <c r="M213" s="14">
        <v>201710</v>
      </c>
      <c r="N213" s="14">
        <v>20170910</v>
      </c>
      <c r="O213" s="14">
        <v>0</v>
      </c>
      <c r="P213" s="14">
        <v>20171010</v>
      </c>
      <c r="Q213" s="14">
        <v>0</v>
      </c>
      <c r="R213" s="14">
        <v>30</v>
      </c>
      <c r="S213" s="14">
        <v>20171020</v>
      </c>
      <c r="T213" s="14">
        <v>20171118</v>
      </c>
      <c r="U213" s="14">
        <v>277836</v>
      </c>
      <c r="V213" s="14">
        <v>41008.6</v>
      </c>
      <c r="W213" s="14">
        <v>25</v>
      </c>
      <c r="X213" s="14">
        <v>702.62</v>
      </c>
      <c r="Y213" s="14">
        <v>4921.03</v>
      </c>
      <c r="Z213" s="14">
        <v>1968.41</v>
      </c>
      <c r="AA213" s="14">
        <v>1640.34</v>
      </c>
      <c r="AB213" s="14">
        <v>1066.22</v>
      </c>
      <c r="AC213" s="14">
        <v>0</v>
      </c>
      <c r="AD213" s="14">
        <v>0</v>
      </c>
      <c r="AE213" s="14">
        <v>0</v>
      </c>
      <c r="AF213" s="14">
        <v>164034.41</v>
      </c>
      <c r="AG213" s="14">
        <v>46995.85</v>
      </c>
      <c r="AH213" s="14">
        <v>162940.19</v>
      </c>
      <c r="AI213" s="14">
        <v>35268.33</v>
      </c>
      <c r="AJ213" s="14">
        <v>3505.37</v>
      </c>
      <c r="AK213" s="14">
        <v>36746.79</v>
      </c>
      <c r="AL213" s="14">
        <v>155141.03</v>
      </c>
      <c r="AM213" s="14">
        <v>164737.03</v>
      </c>
      <c r="AN213" s="14">
        <v>0</v>
      </c>
      <c r="AO213" s="14">
        <v>0</v>
      </c>
      <c r="AP213" s="14">
        <v>0</v>
      </c>
      <c r="AQ213" s="14" t="s">
        <v>104</v>
      </c>
      <c r="AR213" s="14">
        <v>0</v>
      </c>
      <c r="AS213" s="14">
        <v>0</v>
      </c>
      <c r="AT213" s="14">
        <v>0</v>
      </c>
      <c r="AU213" s="14">
        <v>0</v>
      </c>
      <c r="AV213" s="14">
        <v>0</v>
      </c>
      <c r="AW213" s="14">
        <v>0</v>
      </c>
      <c r="AX213" s="14">
        <v>0</v>
      </c>
      <c r="AY213" s="14">
        <v>0</v>
      </c>
      <c r="AZ213" s="14">
        <v>0</v>
      </c>
      <c r="BA213" s="14">
        <v>0</v>
      </c>
      <c r="BB213" s="14">
        <v>27896</v>
      </c>
      <c r="BC213" s="14">
        <v>249940</v>
      </c>
      <c r="BD213" s="14">
        <v>0</v>
      </c>
      <c r="BE213" s="14">
        <v>0</v>
      </c>
      <c r="BF213" s="14">
        <v>924</v>
      </c>
      <c r="BG213" s="14">
        <v>945</v>
      </c>
      <c r="BH213" s="14">
        <v>0</v>
      </c>
      <c r="BI213" s="14">
        <v>0</v>
      </c>
      <c r="BJ213" s="14">
        <v>0</v>
      </c>
      <c r="BK213" s="14">
        <v>0</v>
      </c>
      <c r="BL213" s="14">
        <v>0</v>
      </c>
      <c r="BM213" s="14">
        <v>0</v>
      </c>
      <c r="BN213" s="14">
        <v>0</v>
      </c>
      <c r="BO213" s="14">
        <v>0</v>
      </c>
      <c r="BP213" s="14">
        <v>0</v>
      </c>
      <c r="BQ213" s="14">
        <v>0</v>
      </c>
      <c r="BR213" s="14">
        <v>0</v>
      </c>
      <c r="BS213" s="14">
        <v>27394.23</v>
      </c>
      <c r="BT213" s="14">
        <v>89916.18</v>
      </c>
      <c r="BU213" s="14">
        <v>0</v>
      </c>
      <c r="BV213" s="14">
        <v>0</v>
      </c>
      <c r="BW213" s="14">
        <v>0</v>
      </c>
      <c r="BX213" s="14">
        <v>5715.4</v>
      </c>
      <c r="BY213" s="14">
        <v>0</v>
      </c>
      <c r="BZ213" s="14">
        <v>0</v>
      </c>
      <c r="CA213" s="14">
        <v>0</v>
      </c>
      <c r="CB213" s="14">
        <v>0</v>
      </c>
      <c r="CC213" s="14">
        <v>0</v>
      </c>
      <c r="CD213" s="14">
        <v>945</v>
      </c>
      <c r="CE213" s="14">
        <v>870</v>
      </c>
      <c r="CF213" s="14">
        <v>990</v>
      </c>
      <c r="CG213" s="14">
        <v>7497</v>
      </c>
      <c r="CH213" s="14">
        <v>0.24</v>
      </c>
      <c r="CI213" s="14">
        <v>0.96</v>
      </c>
      <c r="CJ213" s="14">
        <v>0.24</v>
      </c>
      <c r="CK213" s="14">
        <v>0</v>
      </c>
      <c r="CL213" s="14">
        <v>1476.3</v>
      </c>
      <c r="CM213" s="14">
        <v>6823.83</v>
      </c>
      <c r="CN213" s="14">
        <v>0</v>
      </c>
      <c r="CO213" s="14">
        <v>3704.46</v>
      </c>
      <c r="CP213" s="14">
        <v>0</v>
      </c>
      <c r="CQ213" s="14">
        <v>0</v>
      </c>
      <c r="CR213" s="14">
        <v>5715.4</v>
      </c>
      <c r="CS213" s="14">
        <v>0</v>
      </c>
      <c r="CT213" s="14">
        <v>0</v>
      </c>
      <c r="CU213" s="14">
        <v>0</v>
      </c>
      <c r="CV213" s="14">
        <v>0</v>
      </c>
      <c r="CW213" s="14">
        <v>0</v>
      </c>
      <c r="CX213" s="14">
        <v>0</v>
      </c>
    </row>
    <row r="214" spans="1:102" x14ac:dyDescent="0.25">
      <c r="A214" s="14">
        <v>623849</v>
      </c>
      <c r="B214" s="14">
        <v>76</v>
      </c>
      <c r="C214" s="14" t="s">
        <v>117</v>
      </c>
      <c r="D214" s="14" t="s">
        <v>100</v>
      </c>
      <c r="E214" s="14">
        <v>5302790001</v>
      </c>
      <c r="F214" s="14" t="s">
        <v>124</v>
      </c>
      <c r="G214" s="14" t="s">
        <v>102</v>
      </c>
      <c r="H214" s="14" t="s">
        <v>103</v>
      </c>
      <c r="I214" s="14">
        <v>70800000</v>
      </c>
      <c r="J214" s="14">
        <v>0</v>
      </c>
      <c r="K214" s="14">
        <v>53166135</v>
      </c>
      <c r="L214" s="14">
        <v>0</v>
      </c>
      <c r="M214" s="14">
        <v>201710</v>
      </c>
      <c r="N214" s="14">
        <v>20170910</v>
      </c>
      <c r="O214" s="14">
        <v>0</v>
      </c>
      <c r="P214" s="14">
        <v>20171010</v>
      </c>
      <c r="Q214" s="14">
        <v>0</v>
      </c>
      <c r="R214" s="14">
        <v>30</v>
      </c>
      <c r="S214" s="14">
        <v>20171020</v>
      </c>
      <c r="T214" s="14">
        <v>20171118</v>
      </c>
      <c r="U214" s="14">
        <v>205594</v>
      </c>
      <c r="V214" s="14">
        <v>37495.72</v>
      </c>
      <c r="W214" s="14">
        <v>25</v>
      </c>
      <c r="X214" s="14">
        <v>702.62</v>
      </c>
      <c r="Y214" s="14">
        <v>4499.49</v>
      </c>
      <c r="Z214" s="14">
        <v>1799.79</v>
      </c>
      <c r="AA214" s="14">
        <v>1499.83</v>
      </c>
      <c r="AB214" s="14">
        <v>974.88</v>
      </c>
      <c r="AC214" s="14">
        <v>0</v>
      </c>
      <c r="AD214" s="14">
        <v>0</v>
      </c>
      <c r="AE214" s="14">
        <v>3190.93</v>
      </c>
      <c r="AF214" s="14">
        <v>149983</v>
      </c>
      <c r="AG214" s="14">
        <v>42970.09</v>
      </c>
      <c r="AH214" s="14">
        <v>117569.58</v>
      </c>
      <c r="AI214" s="14">
        <v>25447.88</v>
      </c>
      <c r="AJ214" s="14">
        <v>2529.3000000000002</v>
      </c>
      <c r="AK214" s="14">
        <v>26514.66</v>
      </c>
      <c r="AL214" s="14">
        <v>138720.70000000001</v>
      </c>
      <c r="AM214" s="14">
        <v>147494.69</v>
      </c>
      <c r="AN214" s="14">
        <v>0</v>
      </c>
      <c r="AO214" s="14">
        <v>0</v>
      </c>
      <c r="AP214" s="14">
        <v>0</v>
      </c>
      <c r="AQ214" s="14" t="s">
        <v>104</v>
      </c>
      <c r="AR214" s="14">
        <v>0</v>
      </c>
      <c r="AS214" s="14">
        <v>0</v>
      </c>
      <c r="AT214" s="14">
        <v>0</v>
      </c>
      <c r="AU214" s="14">
        <v>0</v>
      </c>
      <c r="AV214" s="14">
        <v>0</v>
      </c>
      <c r="AW214" s="14">
        <v>0</v>
      </c>
      <c r="AX214" s="14">
        <v>0</v>
      </c>
      <c r="AY214" s="14">
        <v>0</v>
      </c>
      <c r="AZ214" s="14">
        <v>0</v>
      </c>
      <c r="BA214" s="14">
        <v>0</v>
      </c>
      <c r="BB214" s="14">
        <v>23817</v>
      </c>
      <c r="BC214" s="14">
        <v>181777</v>
      </c>
      <c r="BD214" s="14">
        <v>0</v>
      </c>
      <c r="BE214" s="14">
        <v>0</v>
      </c>
      <c r="BF214" s="14">
        <v>48</v>
      </c>
      <c r="BG214" s="14">
        <v>855</v>
      </c>
      <c r="BH214" s="14">
        <v>0</v>
      </c>
      <c r="BI214" s="14">
        <v>0</v>
      </c>
      <c r="BJ214" s="14">
        <v>0</v>
      </c>
      <c r="BK214" s="14">
        <v>269</v>
      </c>
      <c r="BL214" s="14">
        <v>1580</v>
      </c>
      <c r="BM214" s="14">
        <v>0</v>
      </c>
      <c r="BN214" s="14">
        <v>0</v>
      </c>
      <c r="BO214" s="14">
        <v>0</v>
      </c>
      <c r="BP214" s="14">
        <v>0</v>
      </c>
      <c r="BQ214" s="14">
        <v>76.069999999999993</v>
      </c>
      <c r="BR214" s="14">
        <v>446.79</v>
      </c>
      <c r="BS214" s="14">
        <v>36415.839999999997</v>
      </c>
      <c r="BT214" s="14">
        <v>68470.44</v>
      </c>
      <c r="BU214" s="14">
        <v>0</v>
      </c>
      <c r="BV214" s="14">
        <v>0</v>
      </c>
      <c r="BW214" s="14">
        <v>0</v>
      </c>
      <c r="BX214" s="14">
        <v>7078.14</v>
      </c>
      <c r="BY214" s="14">
        <v>0</v>
      </c>
      <c r="BZ214" s="14">
        <v>0</v>
      </c>
      <c r="CA214" s="14">
        <v>0</v>
      </c>
      <c r="CB214" s="14">
        <v>0</v>
      </c>
      <c r="CC214" s="14">
        <v>0</v>
      </c>
      <c r="CD214" s="14">
        <v>855</v>
      </c>
      <c r="CE214" s="14">
        <v>730</v>
      </c>
      <c r="CF214" s="14">
        <v>850</v>
      </c>
      <c r="CG214" s="14">
        <v>7418</v>
      </c>
      <c r="CH214" s="14">
        <v>0.15</v>
      </c>
      <c r="CI214" s="14">
        <v>0.6</v>
      </c>
      <c r="CJ214" s="14">
        <v>0.15</v>
      </c>
      <c r="CK214" s="14">
        <v>0</v>
      </c>
      <c r="CL214" s="14">
        <v>1349.84</v>
      </c>
      <c r="CM214" s="14">
        <v>6239.29</v>
      </c>
      <c r="CN214" s="14">
        <v>0</v>
      </c>
      <c r="CO214" s="14">
        <v>2741.23</v>
      </c>
      <c r="CP214" s="14">
        <v>0</v>
      </c>
      <c r="CQ214" s="14">
        <v>0</v>
      </c>
      <c r="CR214" s="14" t="s">
        <v>108</v>
      </c>
      <c r="CS214" s="14">
        <v>0</v>
      </c>
      <c r="CT214" s="14">
        <v>0</v>
      </c>
      <c r="CU214" s="14">
        <v>0</v>
      </c>
      <c r="CV214" s="14">
        <v>0</v>
      </c>
      <c r="CW214" s="14">
        <v>0</v>
      </c>
      <c r="CX214" s="14">
        <v>0</v>
      </c>
    </row>
    <row r="215" spans="1:102" x14ac:dyDescent="0.25">
      <c r="A215" s="14">
        <v>675051</v>
      </c>
      <c r="B215" s="14">
        <v>66</v>
      </c>
      <c r="C215" s="14" t="s">
        <v>117</v>
      </c>
      <c r="D215" s="14" t="s">
        <v>100</v>
      </c>
      <c r="E215" s="14">
        <v>5302790001</v>
      </c>
      <c r="F215" s="14" t="s">
        <v>125</v>
      </c>
      <c r="G215" s="14" t="s">
        <v>102</v>
      </c>
      <c r="H215" s="14" t="s">
        <v>103</v>
      </c>
      <c r="I215" s="14">
        <v>70800000</v>
      </c>
      <c r="J215" s="14">
        <v>0</v>
      </c>
      <c r="K215" s="14">
        <v>1159616</v>
      </c>
      <c r="L215" s="14">
        <v>0</v>
      </c>
      <c r="M215" s="14">
        <v>201710</v>
      </c>
      <c r="N215" s="14">
        <v>20170910</v>
      </c>
      <c r="O215" s="14">
        <v>0</v>
      </c>
      <c r="P215" s="14">
        <v>20171010</v>
      </c>
      <c r="Q215" s="14">
        <v>0</v>
      </c>
      <c r="R215" s="14">
        <v>30</v>
      </c>
      <c r="S215" s="14">
        <v>20171020</v>
      </c>
      <c r="T215" s="14">
        <v>20171118</v>
      </c>
      <c r="U215" s="14">
        <v>212652</v>
      </c>
      <c r="V215" s="14">
        <v>35925.15</v>
      </c>
      <c r="W215" s="14">
        <v>25</v>
      </c>
      <c r="X215" s="14">
        <v>702.62</v>
      </c>
      <c r="Y215" s="14">
        <v>4311.0200000000004</v>
      </c>
      <c r="Z215" s="14">
        <v>1724.4</v>
      </c>
      <c r="AA215" s="14">
        <v>1437</v>
      </c>
      <c r="AB215" s="14">
        <v>934.05</v>
      </c>
      <c r="AC215" s="14">
        <v>0</v>
      </c>
      <c r="AD215" s="14">
        <v>0</v>
      </c>
      <c r="AE215" s="14">
        <v>0</v>
      </c>
      <c r="AF215" s="14">
        <v>143700.68</v>
      </c>
      <c r="AG215" s="14">
        <v>41170.22</v>
      </c>
      <c r="AH215" s="14">
        <v>117173.51</v>
      </c>
      <c r="AI215" s="14">
        <v>25362.15</v>
      </c>
      <c r="AJ215" s="14">
        <v>2520.7800000000002</v>
      </c>
      <c r="AK215" s="14">
        <v>26425.34</v>
      </c>
      <c r="AL215" s="14">
        <v>135996.82999999999</v>
      </c>
      <c r="AM215" s="14">
        <v>144403.29999999999</v>
      </c>
      <c r="AN215" s="14">
        <v>0</v>
      </c>
      <c r="AO215" s="14">
        <v>0</v>
      </c>
      <c r="AP215" s="14">
        <v>0</v>
      </c>
      <c r="AQ215" s="14" t="s">
        <v>104</v>
      </c>
      <c r="AR215" s="14">
        <v>0</v>
      </c>
      <c r="AS215" s="14">
        <v>0</v>
      </c>
      <c r="AT215" s="14">
        <v>0</v>
      </c>
      <c r="AU215" s="14">
        <v>0</v>
      </c>
      <c r="AV215" s="14">
        <v>0</v>
      </c>
      <c r="AW215" s="14">
        <v>0</v>
      </c>
      <c r="AX215" s="14">
        <v>0</v>
      </c>
      <c r="AY215" s="14">
        <v>0</v>
      </c>
      <c r="AZ215" s="14">
        <v>0</v>
      </c>
      <c r="BA215" s="14">
        <v>0</v>
      </c>
      <c r="BB215" s="14">
        <v>22166</v>
      </c>
      <c r="BC215" s="14">
        <v>190486</v>
      </c>
      <c r="BD215" s="14">
        <v>0</v>
      </c>
      <c r="BE215" s="14">
        <v>459</v>
      </c>
      <c r="BF215" s="14">
        <v>498</v>
      </c>
      <c r="BG215" s="14">
        <v>0</v>
      </c>
      <c r="BH215" s="14">
        <v>459</v>
      </c>
      <c r="BI215" s="14">
        <v>498</v>
      </c>
      <c r="BJ215" s="14">
        <v>0</v>
      </c>
      <c r="BK215" s="14">
        <v>0</v>
      </c>
      <c r="BL215" s="14">
        <v>0</v>
      </c>
      <c r="BM215" s="14">
        <v>0</v>
      </c>
      <c r="BN215" s="14">
        <v>0</v>
      </c>
      <c r="BO215" s="14">
        <v>0</v>
      </c>
      <c r="BP215" s="14">
        <v>0</v>
      </c>
      <c r="BQ215" s="14">
        <v>0</v>
      </c>
      <c r="BR215" s="14">
        <v>0</v>
      </c>
      <c r="BS215" s="14">
        <v>11630.97</v>
      </c>
      <c r="BT215" s="14">
        <v>71750.880000000005</v>
      </c>
      <c r="BU215" s="14">
        <v>0</v>
      </c>
      <c r="BV215" s="14">
        <v>0</v>
      </c>
      <c r="BW215" s="14">
        <v>0</v>
      </c>
      <c r="BX215" s="14">
        <v>0</v>
      </c>
      <c r="BY215" s="14">
        <v>18979.53</v>
      </c>
      <c r="BZ215" s="14">
        <v>4122.7</v>
      </c>
      <c r="CA215" s="14">
        <v>0</v>
      </c>
      <c r="CB215" s="14">
        <v>0</v>
      </c>
      <c r="CC215" s="14">
        <v>1291.45</v>
      </c>
      <c r="CD215" s="14">
        <v>0</v>
      </c>
      <c r="CE215" s="14">
        <v>455</v>
      </c>
      <c r="CF215" s="14">
        <v>420</v>
      </c>
      <c r="CG215" s="14">
        <v>7472</v>
      </c>
      <c r="CH215" s="14">
        <v>0.06</v>
      </c>
      <c r="CI215" s="14">
        <v>0.24</v>
      </c>
      <c r="CJ215" s="14">
        <v>0.06</v>
      </c>
      <c r="CK215" s="14">
        <v>0</v>
      </c>
      <c r="CL215" s="14">
        <v>1293.3</v>
      </c>
      <c r="CM215" s="14">
        <v>5977.94</v>
      </c>
      <c r="CN215" s="14">
        <v>0</v>
      </c>
      <c r="CO215" s="14">
        <v>2835.34</v>
      </c>
      <c r="CP215" s="14">
        <v>0</v>
      </c>
      <c r="CQ215" s="14">
        <v>0</v>
      </c>
      <c r="CR215" s="14" t="s">
        <v>108</v>
      </c>
      <c r="CS215" s="14">
        <v>0</v>
      </c>
      <c r="CT215" s="14">
        <v>0</v>
      </c>
      <c r="CU215" s="14">
        <v>0</v>
      </c>
      <c r="CV215" s="14">
        <v>0</v>
      </c>
      <c r="CW215" s="14">
        <v>0</v>
      </c>
      <c r="CX215" s="14">
        <v>0</v>
      </c>
    </row>
    <row r="216" spans="1:102" x14ac:dyDescent="0.25">
      <c r="A216" s="14">
        <v>856960</v>
      </c>
      <c r="B216" s="14">
        <v>23</v>
      </c>
      <c r="C216" s="14" t="s">
        <v>110</v>
      </c>
      <c r="D216" s="14" t="s">
        <v>100</v>
      </c>
      <c r="E216" s="14">
        <v>5302790001</v>
      </c>
      <c r="F216" s="14" t="s">
        <v>126</v>
      </c>
      <c r="G216" s="14" t="s">
        <v>102</v>
      </c>
      <c r="H216" s="14" t="s">
        <v>103</v>
      </c>
      <c r="I216" s="14">
        <v>70362030</v>
      </c>
      <c r="J216" s="14">
        <v>0</v>
      </c>
      <c r="K216" s="14">
        <v>1010284</v>
      </c>
      <c r="L216" s="14">
        <v>1</v>
      </c>
      <c r="M216" s="14">
        <v>201710</v>
      </c>
      <c r="N216" s="14">
        <v>20170905</v>
      </c>
      <c r="O216" s="14">
        <v>386</v>
      </c>
      <c r="P216" s="14">
        <v>20171004</v>
      </c>
      <c r="Q216" s="14">
        <v>387</v>
      </c>
      <c r="R216" s="14">
        <v>29</v>
      </c>
      <c r="S216" s="14">
        <v>20171101</v>
      </c>
      <c r="T216" s="14">
        <v>20171118</v>
      </c>
      <c r="U216" s="14">
        <v>50.27</v>
      </c>
      <c r="V216" s="14">
        <v>6.85</v>
      </c>
      <c r="W216" s="14">
        <v>12</v>
      </c>
      <c r="X216" s="14">
        <v>2.35</v>
      </c>
      <c r="Y216" s="14">
        <v>1.71</v>
      </c>
      <c r="Z216" s="14">
        <v>0.68</v>
      </c>
      <c r="AA216" s="14">
        <v>0.56999999999999995</v>
      </c>
      <c r="AB216" s="14">
        <v>0.37</v>
      </c>
      <c r="AC216" s="14">
        <v>0</v>
      </c>
      <c r="AD216" s="14">
        <v>0</v>
      </c>
      <c r="AE216" s="14">
        <v>0</v>
      </c>
      <c r="AF216" s="14">
        <v>57.12</v>
      </c>
      <c r="AG216" s="14">
        <v>8.93</v>
      </c>
      <c r="AH216" s="14">
        <v>32.950000000000003</v>
      </c>
      <c r="AI216" s="14">
        <v>7.12</v>
      </c>
      <c r="AJ216" s="14">
        <v>0.7</v>
      </c>
      <c r="AK216" s="14">
        <v>7.42</v>
      </c>
      <c r="AL216" s="14">
        <v>56.14</v>
      </c>
      <c r="AM216" s="14">
        <v>59.47</v>
      </c>
      <c r="AN216" s="14">
        <v>1</v>
      </c>
      <c r="AO216" s="14">
        <v>100</v>
      </c>
      <c r="AP216" s="14">
        <v>0</v>
      </c>
      <c r="AQ216" s="14" t="s">
        <v>104</v>
      </c>
      <c r="AR216" s="14">
        <v>0</v>
      </c>
      <c r="AS216" s="14">
        <v>0</v>
      </c>
      <c r="AT216" s="14">
        <v>0</v>
      </c>
      <c r="AU216" s="14">
        <v>0</v>
      </c>
      <c r="AV216" s="14">
        <v>0</v>
      </c>
      <c r="AW216" s="14">
        <v>0</v>
      </c>
      <c r="AX216" s="14">
        <v>0</v>
      </c>
      <c r="AY216" s="14" t="s">
        <v>107</v>
      </c>
      <c r="AZ216" s="14" t="s">
        <v>107</v>
      </c>
      <c r="BA216" s="14" t="s">
        <v>107</v>
      </c>
      <c r="BB216" s="14">
        <v>0</v>
      </c>
      <c r="BC216" s="14">
        <v>0</v>
      </c>
      <c r="BD216" s="14">
        <v>0</v>
      </c>
      <c r="BE216" s="14">
        <v>0</v>
      </c>
      <c r="BF216" s="14">
        <v>0</v>
      </c>
      <c r="BG216" s="14">
        <v>0</v>
      </c>
      <c r="BH216" s="14">
        <v>0</v>
      </c>
      <c r="BI216" s="14">
        <v>0</v>
      </c>
      <c r="BJ216" s="14">
        <v>0</v>
      </c>
      <c r="BK216" s="14">
        <v>0</v>
      </c>
      <c r="BL216" s="14">
        <v>0</v>
      </c>
      <c r="BM216" s="14">
        <v>0</v>
      </c>
      <c r="BN216" s="14">
        <v>0</v>
      </c>
      <c r="BO216" s="14">
        <v>0</v>
      </c>
      <c r="BP216" s="14">
        <v>0</v>
      </c>
      <c r="BQ216" s="14">
        <v>0</v>
      </c>
      <c r="BR216" s="14">
        <v>0</v>
      </c>
      <c r="BS216" s="14">
        <v>0</v>
      </c>
      <c r="BT216" s="14">
        <v>0</v>
      </c>
      <c r="BU216" s="14">
        <v>0</v>
      </c>
      <c r="BV216" s="14">
        <v>0</v>
      </c>
      <c r="BW216" s="14">
        <v>0</v>
      </c>
      <c r="BX216" s="14">
        <v>0</v>
      </c>
      <c r="BY216" s="14">
        <v>0</v>
      </c>
      <c r="BZ216" s="14">
        <v>0</v>
      </c>
      <c r="CA216" s="14">
        <v>0</v>
      </c>
      <c r="CB216" s="14">
        <v>0</v>
      </c>
      <c r="CC216" s="14">
        <v>0</v>
      </c>
      <c r="CD216" s="14">
        <v>0</v>
      </c>
      <c r="CE216" s="14">
        <v>0</v>
      </c>
      <c r="CF216" s="14">
        <v>0</v>
      </c>
      <c r="CG216" s="14">
        <v>10333</v>
      </c>
      <c r="CH216" s="14">
        <v>1</v>
      </c>
      <c r="CI216" s="14">
        <v>0</v>
      </c>
      <c r="CJ216" s="14">
        <v>0</v>
      </c>
      <c r="CK216" s="14">
        <v>0</v>
      </c>
      <c r="CL216" s="14">
        <v>0.51</v>
      </c>
      <c r="CM216" s="14">
        <v>2.37</v>
      </c>
      <c r="CN216" s="14">
        <v>0</v>
      </c>
      <c r="CO216" s="14">
        <v>1.72</v>
      </c>
      <c r="CP216" s="14">
        <v>0</v>
      </c>
      <c r="CQ216" s="14">
        <v>0</v>
      </c>
      <c r="CR216" s="14" t="s">
        <v>108</v>
      </c>
      <c r="CS216" s="14">
        <v>220</v>
      </c>
      <c r="CT216" s="14">
        <v>380</v>
      </c>
      <c r="CU216" s="14">
        <v>201</v>
      </c>
      <c r="CV216" s="14">
        <v>348</v>
      </c>
      <c r="CW216" s="14">
        <v>231</v>
      </c>
      <c r="CX216" s="14">
        <v>399</v>
      </c>
    </row>
    <row r="217" spans="1:102" x14ac:dyDescent="0.25">
      <c r="A217" s="14">
        <v>856967</v>
      </c>
      <c r="B217" s="14">
        <v>23</v>
      </c>
      <c r="C217" s="14" t="s">
        <v>110</v>
      </c>
      <c r="D217" s="14" t="s">
        <v>100</v>
      </c>
      <c r="E217" s="14">
        <v>5302790001</v>
      </c>
      <c r="F217" s="14" t="s">
        <v>127</v>
      </c>
      <c r="G217" s="14" t="s">
        <v>102</v>
      </c>
      <c r="H217" s="14" t="s">
        <v>103</v>
      </c>
      <c r="I217" s="14">
        <v>70362040</v>
      </c>
      <c r="J217" s="14">
        <v>0</v>
      </c>
      <c r="K217" s="14">
        <v>1010286</v>
      </c>
      <c r="L217" s="14">
        <v>1</v>
      </c>
      <c r="M217" s="14">
        <v>201710</v>
      </c>
      <c r="N217" s="14">
        <v>20170905</v>
      </c>
      <c r="O217" s="14">
        <v>66</v>
      </c>
      <c r="P217" s="14">
        <v>20171004</v>
      </c>
      <c r="Q217" s="14">
        <v>67</v>
      </c>
      <c r="R217" s="14">
        <v>29</v>
      </c>
      <c r="S217" s="14">
        <v>20171101</v>
      </c>
      <c r="T217" s="14">
        <v>20171118</v>
      </c>
      <c r="U217" s="14">
        <v>50.27</v>
      </c>
      <c r="V217" s="14">
        <v>6.85</v>
      </c>
      <c r="W217" s="14">
        <v>12</v>
      </c>
      <c r="X217" s="14">
        <v>2.35</v>
      </c>
      <c r="Y217" s="14">
        <v>1.71</v>
      </c>
      <c r="Z217" s="14">
        <v>0.68</v>
      </c>
      <c r="AA217" s="14">
        <v>0.56999999999999995</v>
      </c>
      <c r="AB217" s="14">
        <v>0.37</v>
      </c>
      <c r="AC217" s="14">
        <v>0</v>
      </c>
      <c r="AD217" s="14">
        <v>0</v>
      </c>
      <c r="AE217" s="14">
        <v>0</v>
      </c>
      <c r="AF217" s="14">
        <v>57.12</v>
      </c>
      <c r="AG217" s="14">
        <v>8.93</v>
      </c>
      <c r="AH217" s="14">
        <v>32.950000000000003</v>
      </c>
      <c r="AI217" s="14">
        <v>7.12</v>
      </c>
      <c r="AJ217" s="14">
        <v>0.7</v>
      </c>
      <c r="AK217" s="14">
        <v>7.42</v>
      </c>
      <c r="AL217" s="14">
        <v>56.14</v>
      </c>
      <c r="AM217" s="14">
        <v>59.47</v>
      </c>
      <c r="AN217" s="14">
        <v>1</v>
      </c>
      <c r="AO217" s="14">
        <v>100</v>
      </c>
      <c r="AP217" s="14">
        <v>0</v>
      </c>
      <c r="AQ217" s="14" t="s">
        <v>104</v>
      </c>
      <c r="AR217" s="14">
        <v>0</v>
      </c>
      <c r="AS217" s="14">
        <v>0</v>
      </c>
      <c r="AT217" s="14">
        <v>0</v>
      </c>
      <c r="AU217" s="14">
        <v>0</v>
      </c>
      <c r="AV217" s="14">
        <v>0</v>
      </c>
      <c r="AW217" s="14">
        <v>0</v>
      </c>
      <c r="AX217" s="14">
        <v>0</v>
      </c>
      <c r="AY217" s="14" t="s">
        <v>107</v>
      </c>
      <c r="AZ217" s="14" t="s">
        <v>107</v>
      </c>
      <c r="BA217" s="14" t="s">
        <v>107</v>
      </c>
      <c r="BB217" s="14">
        <v>0</v>
      </c>
      <c r="BC217" s="14">
        <v>0</v>
      </c>
      <c r="BD217" s="14">
        <v>0</v>
      </c>
      <c r="BE217" s="14">
        <v>0</v>
      </c>
      <c r="BF217" s="14">
        <v>0</v>
      </c>
      <c r="BG217" s="14">
        <v>0</v>
      </c>
      <c r="BH217" s="14">
        <v>0</v>
      </c>
      <c r="BI217" s="14">
        <v>0</v>
      </c>
      <c r="BJ217" s="14">
        <v>0</v>
      </c>
      <c r="BK217" s="14">
        <v>0</v>
      </c>
      <c r="BL217" s="14">
        <v>0</v>
      </c>
      <c r="BM217" s="14">
        <v>0</v>
      </c>
      <c r="BN217" s="14">
        <v>0</v>
      </c>
      <c r="BO217" s="14">
        <v>0</v>
      </c>
      <c r="BP217" s="14">
        <v>0</v>
      </c>
      <c r="BQ217" s="14">
        <v>0</v>
      </c>
      <c r="BR217" s="14">
        <v>0</v>
      </c>
      <c r="BS217" s="14">
        <v>0</v>
      </c>
      <c r="BT217" s="14">
        <v>0</v>
      </c>
      <c r="BU217" s="14">
        <v>0</v>
      </c>
      <c r="BV217" s="14">
        <v>0</v>
      </c>
      <c r="BW217" s="14">
        <v>0</v>
      </c>
      <c r="BX217" s="14">
        <v>0</v>
      </c>
      <c r="BY217" s="14">
        <v>0</v>
      </c>
      <c r="BZ217" s="14">
        <v>0</v>
      </c>
      <c r="CA217" s="14">
        <v>0</v>
      </c>
      <c r="CB217" s="14">
        <v>0</v>
      </c>
      <c r="CC217" s="14">
        <v>0</v>
      </c>
      <c r="CD217" s="14">
        <v>0</v>
      </c>
      <c r="CE217" s="14">
        <v>0</v>
      </c>
      <c r="CF217" s="14">
        <v>0</v>
      </c>
      <c r="CG217" s="14">
        <v>10365</v>
      </c>
      <c r="CH217" s="14">
        <v>1</v>
      </c>
      <c r="CI217" s="14">
        <v>0</v>
      </c>
      <c r="CJ217" s="14">
        <v>0</v>
      </c>
      <c r="CK217" s="14">
        <v>0</v>
      </c>
      <c r="CL217" s="14">
        <v>0.51</v>
      </c>
      <c r="CM217" s="14">
        <v>2.37</v>
      </c>
      <c r="CN217" s="14">
        <v>0</v>
      </c>
      <c r="CO217" s="14">
        <v>1.72</v>
      </c>
      <c r="CP217" s="14">
        <v>0</v>
      </c>
      <c r="CQ217" s="14">
        <v>0</v>
      </c>
      <c r="CR217" s="14" t="s">
        <v>108</v>
      </c>
      <c r="CS217" s="14">
        <v>220</v>
      </c>
      <c r="CT217" s="14">
        <v>380</v>
      </c>
      <c r="CU217" s="14">
        <v>201</v>
      </c>
      <c r="CV217" s="14">
        <v>348</v>
      </c>
      <c r="CW217" s="14">
        <v>231</v>
      </c>
      <c r="CX217" s="14">
        <v>399</v>
      </c>
    </row>
    <row r="218" spans="1:102" x14ac:dyDescent="0.25">
      <c r="A218" s="14">
        <v>856969</v>
      </c>
      <c r="B218" s="14">
        <v>23</v>
      </c>
      <c r="C218" s="14" t="s">
        <v>110</v>
      </c>
      <c r="D218" s="14" t="s">
        <v>100</v>
      </c>
      <c r="E218" s="14">
        <v>5302790001</v>
      </c>
      <c r="F218" s="14" t="s">
        <v>128</v>
      </c>
      <c r="G218" s="14" t="s">
        <v>102</v>
      </c>
      <c r="H218" s="14" t="s">
        <v>103</v>
      </c>
      <c r="I218" s="14">
        <v>70362070</v>
      </c>
      <c r="J218" s="14">
        <v>0</v>
      </c>
      <c r="K218" s="14">
        <v>1116288</v>
      </c>
      <c r="L218" s="14">
        <v>1</v>
      </c>
      <c r="M218" s="14">
        <v>201710</v>
      </c>
      <c r="N218" s="14">
        <v>20170905</v>
      </c>
      <c r="O218" s="14">
        <v>12268</v>
      </c>
      <c r="P218" s="14">
        <v>20171004</v>
      </c>
      <c r="Q218" s="14">
        <v>12268</v>
      </c>
      <c r="R218" s="14">
        <v>29</v>
      </c>
      <c r="S218" s="14">
        <v>20171101</v>
      </c>
      <c r="T218" s="14">
        <v>20171118</v>
      </c>
      <c r="U218" s="14">
        <v>50.27</v>
      </c>
      <c r="V218" s="14">
        <v>6.85</v>
      </c>
      <c r="W218" s="14">
        <v>12</v>
      </c>
      <c r="X218" s="14">
        <v>2.35</v>
      </c>
      <c r="Y218" s="14">
        <v>1.71</v>
      </c>
      <c r="Z218" s="14">
        <v>0.68</v>
      </c>
      <c r="AA218" s="14">
        <v>0.56999999999999995</v>
      </c>
      <c r="AB218" s="14">
        <v>0.37</v>
      </c>
      <c r="AC218" s="14">
        <v>0</v>
      </c>
      <c r="AD218" s="14">
        <v>0</v>
      </c>
      <c r="AE218" s="14">
        <v>0</v>
      </c>
      <c r="AF218" s="14">
        <v>57.12</v>
      </c>
      <c r="AG218" s="14">
        <v>8.93</v>
      </c>
      <c r="AH218" s="14">
        <v>32.950000000000003</v>
      </c>
      <c r="AI218" s="14">
        <v>7.12</v>
      </c>
      <c r="AJ218" s="14">
        <v>0.7</v>
      </c>
      <c r="AK218" s="14">
        <v>7.42</v>
      </c>
      <c r="AL218" s="14">
        <v>56.14</v>
      </c>
      <c r="AM218" s="14">
        <v>59.47</v>
      </c>
      <c r="AN218" s="14">
        <v>0</v>
      </c>
      <c r="AO218" s="14">
        <v>100</v>
      </c>
      <c r="AP218" s="14">
        <v>0</v>
      </c>
      <c r="AQ218" s="14" t="s">
        <v>104</v>
      </c>
      <c r="AR218" s="14">
        <v>0</v>
      </c>
      <c r="AS218" s="14">
        <v>0</v>
      </c>
      <c r="AT218" s="14">
        <v>0</v>
      </c>
      <c r="AU218" s="14">
        <v>0</v>
      </c>
      <c r="AV218" s="14">
        <v>0</v>
      </c>
      <c r="AW218" s="14">
        <v>0</v>
      </c>
      <c r="AX218" s="14">
        <v>0</v>
      </c>
      <c r="AY218" s="14" t="s">
        <v>107</v>
      </c>
      <c r="AZ218" s="14" t="s">
        <v>107</v>
      </c>
      <c r="BA218" s="14" t="s">
        <v>107</v>
      </c>
      <c r="BB218" s="14">
        <v>0</v>
      </c>
      <c r="BC218" s="14">
        <v>0</v>
      </c>
      <c r="BD218" s="14">
        <v>0</v>
      </c>
      <c r="BE218" s="14">
        <v>0</v>
      </c>
      <c r="BF218" s="14">
        <v>0</v>
      </c>
      <c r="BG218" s="14">
        <v>0</v>
      </c>
      <c r="BH218" s="14">
        <v>0</v>
      </c>
      <c r="BI218" s="14">
        <v>0</v>
      </c>
      <c r="BJ218" s="14">
        <v>0</v>
      </c>
      <c r="BK218" s="14">
        <v>0</v>
      </c>
      <c r="BL218" s="14">
        <v>0</v>
      </c>
      <c r="BM218" s="14">
        <v>0</v>
      </c>
      <c r="BN218" s="14">
        <v>0</v>
      </c>
      <c r="BO218" s="14">
        <v>0</v>
      </c>
      <c r="BP218" s="14">
        <v>0</v>
      </c>
      <c r="BQ218" s="14">
        <v>0</v>
      </c>
      <c r="BR218" s="14">
        <v>0</v>
      </c>
      <c r="BS218" s="14">
        <v>0</v>
      </c>
      <c r="BT218" s="14">
        <v>0</v>
      </c>
      <c r="BU218" s="14">
        <v>0</v>
      </c>
      <c r="BV218" s="14">
        <v>0</v>
      </c>
      <c r="BW218" s="14">
        <v>0</v>
      </c>
      <c r="BX218" s="14">
        <v>0</v>
      </c>
      <c r="BY218" s="14">
        <v>0</v>
      </c>
      <c r="BZ218" s="14">
        <v>0</v>
      </c>
      <c r="CA218" s="14">
        <v>0</v>
      </c>
      <c r="CB218" s="14">
        <v>0</v>
      </c>
      <c r="CC218" s="14">
        <v>0</v>
      </c>
      <c r="CD218" s="14">
        <v>0</v>
      </c>
      <c r="CE218" s="14">
        <v>0</v>
      </c>
      <c r="CF218" s="14">
        <v>0</v>
      </c>
      <c r="CG218" s="14">
        <v>10308</v>
      </c>
      <c r="CH218" s="14">
        <v>1</v>
      </c>
      <c r="CI218" s="14">
        <v>0</v>
      </c>
      <c r="CJ218" s="14">
        <v>0</v>
      </c>
      <c r="CK218" s="14">
        <v>0</v>
      </c>
      <c r="CL218" s="14">
        <v>0.51</v>
      </c>
      <c r="CM218" s="14">
        <v>2.37</v>
      </c>
      <c r="CN218" s="14">
        <v>0</v>
      </c>
      <c r="CO218" s="14">
        <v>1.72</v>
      </c>
      <c r="CP218" s="14">
        <v>0</v>
      </c>
      <c r="CQ218" s="14">
        <v>0</v>
      </c>
      <c r="CR218" s="14" t="s">
        <v>108</v>
      </c>
      <c r="CS218" s="14">
        <v>220</v>
      </c>
      <c r="CT218" s="14">
        <v>380</v>
      </c>
      <c r="CU218" s="14">
        <v>201</v>
      </c>
      <c r="CV218" s="14">
        <v>348</v>
      </c>
      <c r="CW218" s="14">
        <v>231</v>
      </c>
      <c r="CX218" s="14">
        <v>399</v>
      </c>
    </row>
    <row r="219" spans="1:102" x14ac:dyDescent="0.25">
      <c r="A219" s="14">
        <v>966027</v>
      </c>
      <c r="B219" s="14">
        <v>66</v>
      </c>
      <c r="C219" s="14" t="s">
        <v>117</v>
      </c>
      <c r="D219" s="14" t="s">
        <v>100</v>
      </c>
      <c r="E219" s="14">
        <v>5302790001</v>
      </c>
      <c r="F219" s="14" t="s">
        <v>129</v>
      </c>
      <c r="G219" s="14" t="s">
        <v>102</v>
      </c>
      <c r="H219" s="14" t="s">
        <v>103</v>
      </c>
      <c r="I219" s="14">
        <v>70000000</v>
      </c>
      <c r="J219" s="14">
        <v>0</v>
      </c>
      <c r="K219" s="14">
        <v>53155342</v>
      </c>
      <c r="L219" s="14">
        <v>0</v>
      </c>
      <c r="M219" s="14">
        <v>201710</v>
      </c>
      <c r="N219" s="14">
        <v>20170910</v>
      </c>
      <c r="O219" s="14">
        <v>0</v>
      </c>
      <c r="P219" s="14">
        <v>20171010</v>
      </c>
      <c r="Q219" s="14">
        <v>0</v>
      </c>
      <c r="R219" s="14">
        <v>30</v>
      </c>
      <c r="S219" s="14">
        <v>20171020</v>
      </c>
      <c r="T219" s="14">
        <v>20171118</v>
      </c>
      <c r="U219" s="14">
        <v>73433</v>
      </c>
      <c r="V219" s="14">
        <v>13655.15</v>
      </c>
      <c r="W219" s="14">
        <v>25</v>
      </c>
      <c r="X219" s="14">
        <v>702.62</v>
      </c>
      <c r="Y219" s="14">
        <v>1638.61</v>
      </c>
      <c r="Z219" s="14">
        <v>655.44</v>
      </c>
      <c r="AA219" s="14">
        <v>546.20000000000005</v>
      </c>
      <c r="AB219" s="14">
        <v>355.03</v>
      </c>
      <c r="AC219" s="14">
        <v>0</v>
      </c>
      <c r="AD219" s="14">
        <v>0</v>
      </c>
      <c r="AE219" s="14">
        <v>0</v>
      </c>
      <c r="AF219" s="14">
        <v>54620.639999999999</v>
      </c>
      <c r="AG219" s="14">
        <v>15648.79</v>
      </c>
      <c r="AH219" s="14">
        <v>39483.97</v>
      </c>
      <c r="AI219" s="14">
        <v>8546.2800000000007</v>
      </c>
      <c r="AJ219" s="14">
        <v>849.42</v>
      </c>
      <c r="AK219" s="14">
        <v>8904.5400000000009</v>
      </c>
      <c r="AL219" s="14">
        <v>52127.98</v>
      </c>
      <c r="AM219" s="14">
        <v>55323.26</v>
      </c>
      <c r="AN219" s="14">
        <v>0</v>
      </c>
      <c r="AO219" s="14">
        <v>0</v>
      </c>
      <c r="AP219" s="14">
        <v>0</v>
      </c>
      <c r="AQ219" s="14" t="s">
        <v>104</v>
      </c>
      <c r="AR219" s="14">
        <v>0</v>
      </c>
      <c r="AS219" s="14">
        <v>0</v>
      </c>
      <c r="AT219" s="14">
        <v>0</v>
      </c>
      <c r="AU219" s="14">
        <v>0</v>
      </c>
      <c r="AV219" s="14">
        <v>0</v>
      </c>
      <c r="AW219" s="14">
        <v>0</v>
      </c>
      <c r="AX219" s="14">
        <v>0</v>
      </c>
      <c r="AY219" s="14">
        <v>0</v>
      </c>
      <c r="AZ219" s="14">
        <v>0</v>
      </c>
      <c r="BA219" s="14">
        <v>0</v>
      </c>
      <c r="BB219" s="14">
        <v>8582</v>
      </c>
      <c r="BC219" s="14">
        <v>64851</v>
      </c>
      <c r="BD219" s="14">
        <v>0</v>
      </c>
      <c r="BE219" s="14">
        <v>207</v>
      </c>
      <c r="BF219" s="14">
        <v>224</v>
      </c>
      <c r="BG219" s="14">
        <v>0</v>
      </c>
      <c r="BH219" s="14">
        <v>245</v>
      </c>
      <c r="BI219" s="14">
        <v>230</v>
      </c>
      <c r="BJ219" s="14">
        <v>0</v>
      </c>
      <c r="BK219" s="14">
        <v>0</v>
      </c>
      <c r="BL219" s="14">
        <v>0</v>
      </c>
      <c r="BM219" s="14">
        <v>0</v>
      </c>
      <c r="BN219" s="14">
        <v>0</v>
      </c>
      <c r="BO219" s="14">
        <v>0</v>
      </c>
      <c r="BP219" s="14">
        <v>0</v>
      </c>
      <c r="BQ219" s="14">
        <v>0</v>
      </c>
      <c r="BR219" s="14">
        <v>0</v>
      </c>
      <c r="BS219" s="14">
        <v>4503.1499999999996</v>
      </c>
      <c r="BT219" s="14">
        <v>24427.599999999999</v>
      </c>
      <c r="BU219" s="14">
        <v>0</v>
      </c>
      <c r="BV219" s="14">
        <v>0</v>
      </c>
      <c r="BW219" s="14">
        <v>0</v>
      </c>
      <c r="BX219" s="14">
        <v>0</v>
      </c>
      <c r="BY219" s="14">
        <v>10130.68</v>
      </c>
      <c r="BZ219" s="14">
        <v>1904.06</v>
      </c>
      <c r="CA219" s="14">
        <v>0</v>
      </c>
      <c r="CB219" s="14">
        <v>0</v>
      </c>
      <c r="CC219" s="14">
        <v>0</v>
      </c>
      <c r="CD219" s="14">
        <v>0</v>
      </c>
      <c r="CE219" s="14">
        <v>245</v>
      </c>
      <c r="CF219" s="14">
        <v>230</v>
      </c>
      <c r="CG219" s="14">
        <v>7464</v>
      </c>
      <c r="CH219" s="14">
        <v>0.09</v>
      </c>
      <c r="CI219" s="14">
        <v>0.36</v>
      </c>
      <c r="CJ219" s="14">
        <v>0.09</v>
      </c>
      <c r="CK219" s="14">
        <v>0</v>
      </c>
      <c r="CL219" s="14">
        <v>491.58</v>
      </c>
      <c r="CM219" s="14">
        <v>2272.21</v>
      </c>
      <c r="CN219" s="14">
        <v>0</v>
      </c>
      <c r="CO219" s="14">
        <v>979.09</v>
      </c>
      <c r="CP219" s="14">
        <v>0</v>
      </c>
      <c r="CQ219" s="14">
        <v>0</v>
      </c>
      <c r="CR219" s="14" t="s">
        <v>108</v>
      </c>
      <c r="CS219" s="14">
        <v>0</v>
      </c>
      <c r="CT219" s="14">
        <v>0</v>
      </c>
      <c r="CU219" s="14">
        <v>0</v>
      </c>
      <c r="CV219" s="14">
        <v>0</v>
      </c>
      <c r="CW219" s="14">
        <v>0</v>
      </c>
      <c r="CX219" s="14">
        <v>0</v>
      </c>
    </row>
    <row r="220" spans="1:102" x14ac:dyDescent="0.25">
      <c r="A220" s="14">
        <v>1089425</v>
      </c>
      <c r="B220" s="14">
        <v>65</v>
      </c>
      <c r="C220" s="14" t="s">
        <v>99</v>
      </c>
      <c r="D220" s="14" t="s">
        <v>100</v>
      </c>
      <c r="E220" s="14">
        <v>5302790001</v>
      </c>
      <c r="F220" s="14" t="s">
        <v>130</v>
      </c>
      <c r="G220" s="14" t="s">
        <v>102</v>
      </c>
      <c r="H220" s="14" t="s">
        <v>103</v>
      </c>
      <c r="I220" s="14">
        <v>73007990</v>
      </c>
      <c r="J220" s="14">
        <v>0</v>
      </c>
      <c r="K220" s="14">
        <v>1159901</v>
      </c>
      <c r="L220" s="14">
        <v>0</v>
      </c>
      <c r="M220" s="14">
        <v>201710</v>
      </c>
      <c r="N220" s="14">
        <v>20170914</v>
      </c>
      <c r="O220" s="14">
        <v>0</v>
      </c>
      <c r="P220" s="14">
        <v>20171014</v>
      </c>
      <c r="Q220" s="14">
        <v>0</v>
      </c>
      <c r="R220" s="14">
        <v>30</v>
      </c>
      <c r="S220" s="14">
        <v>20171025</v>
      </c>
      <c r="T220" s="14">
        <v>20171118</v>
      </c>
      <c r="U220" s="14">
        <v>110184</v>
      </c>
      <c r="V220" s="14">
        <v>16768.939999999999</v>
      </c>
      <c r="W220" s="14">
        <v>25</v>
      </c>
      <c r="X220" s="14">
        <v>702.62</v>
      </c>
      <c r="Y220" s="14">
        <v>2012.27</v>
      </c>
      <c r="Z220" s="14">
        <v>804.9</v>
      </c>
      <c r="AA220" s="14">
        <v>670.75</v>
      </c>
      <c r="AB220" s="14">
        <v>435.99</v>
      </c>
      <c r="AC220" s="14">
        <v>0</v>
      </c>
      <c r="AD220" s="14">
        <v>0</v>
      </c>
      <c r="AE220" s="14">
        <v>0</v>
      </c>
      <c r="AF220" s="14">
        <v>67075.820000000007</v>
      </c>
      <c r="AG220" s="14">
        <v>19217.2</v>
      </c>
      <c r="AH220" s="14">
        <v>62157.63</v>
      </c>
      <c r="AI220" s="14">
        <v>13453.98</v>
      </c>
      <c r="AJ220" s="14">
        <v>1337.21</v>
      </c>
      <c r="AK220" s="14">
        <v>14017.98</v>
      </c>
      <c r="AL220" s="14">
        <v>63854.53</v>
      </c>
      <c r="AM220" s="14">
        <v>67778.44</v>
      </c>
      <c r="AN220" s="14">
        <v>0</v>
      </c>
      <c r="AO220" s="14">
        <v>0</v>
      </c>
      <c r="AP220" s="14">
        <v>0</v>
      </c>
      <c r="AQ220" s="14" t="s">
        <v>104</v>
      </c>
      <c r="AR220" s="14">
        <v>0</v>
      </c>
      <c r="AS220" s="14">
        <v>0</v>
      </c>
      <c r="AT220" s="14">
        <v>0</v>
      </c>
      <c r="AU220" s="14">
        <v>0</v>
      </c>
      <c r="AV220" s="14">
        <v>0</v>
      </c>
      <c r="AW220" s="14">
        <v>0</v>
      </c>
      <c r="AX220" s="14">
        <v>0</v>
      </c>
      <c r="AY220" s="14">
        <v>0</v>
      </c>
      <c r="AZ220" s="14">
        <v>0</v>
      </c>
      <c r="BA220" s="14">
        <v>0</v>
      </c>
      <c r="BB220" s="14">
        <v>9999</v>
      </c>
      <c r="BC220" s="14">
        <v>100185</v>
      </c>
      <c r="BD220" s="14">
        <v>0</v>
      </c>
      <c r="BE220" s="14">
        <v>196</v>
      </c>
      <c r="BF220" s="14">
        <v>194</v>
      </c>
      <c r="BG220" s="14">
        <v>0</v>
      </c>
      <c r="BH220" s="14">
        <v>350</v>
      </c>
      <c r="BI220" s="14">
        <v>350</v>
      </c>
      <c r="BJ220" s="14">
        <v>0</v>
      </c>
      <c r="BK220" s="14">
        <v>0</v>
      </c>
      <c r="BL220" s="14">
        <v>0</v>
      </c>
      <c r="BM220" s="14">
        <v>0</v>
      </c>
      <c r="BN220" s="14">
        <v>0</v>
      </c>
      <c r="BO220" s="14">
        <v>0</v>
      </c>
      <c r="BP220" s="14">
        <v>0</v>
      </c>
      <c r="BQ220" s="14">
        <v>0</v>
      </c>
      <c r="BR220" s="14">
        <v>0</v>
      </c>
      <c r="BS220" s="14">
        <v>5098.93</v>
      </c>
      <c r="BT220" s="14">
        <v>36256.53</v>
      </c>
      <c r="BU220" s="14">
        <v>0</v>
      </c>
      <c r="BV220" s="14">
        <v>0</v>
      </c>
      <c r="BW220" s="14">
        <v>0</v>
      </c>
      <c r="BX220" s="14">
        <v>0</v>
      </c>
      <c r="BY220" s="14">
        <v>6834.61</v>
      </c>
      <c r="BZ220" s="14">
        <v>2116.81</v>
      </c>
      <c r="CA220" s="14">
        <v>0</v>
      </c>
      <c r="CB220" s="14">
        <v>0</v>
      </c>
      <c r="CC220" s="14">
        <v>0</v>
      </c>
      <c r="CD220" s="14">
        <v>0</v>
      </c>
      <c r="CE220" s="14">
        <v>350</v>
      </c>
      <c r="CF220" s="14">
        <v>350</v>
      </c>
      <c r="CG220" s="14">
        <v>9677</v>
      </c>
      <c r="CH220" s="14">
        <v>9.6000000000000002E-2</v>
      </c>
      <c r="CI220" s="14">
        <v>0.38400000000000001</v>
      </c>
      <c r="CJ220" s="14">
        <v>9.6000000000000002E-2</v>
      </c>
      <c r="CK220" s="14">
        <v>0</v>
      </c>
      <c r="CL220" s="14">
        <v>603.67999999999995</v>
      </c>
      <c r="CM220" s="14">
        <v>2790.35</v>
      </c>
      <c r="CN220" s="14">
        <v>0</v>
      </c>
      <c r="CO220" s="14">
        <v>1175.28</v>
      </c>
      <c r="CP220" s="14">
        <v>0</v>
      </c>
      <c r="CQ220" s="14">
        <v>0</v>
      </c>
      <c r="CR220" s="14" t="s">
        <v>108</v>
      </c>
      <c r="CS220" s="14">
        <v>0</v>
      </c>
      <c r="CT220" s="14">
        <v>0</v>
      </c>
      <c r="CU220" s="14">
        <v>0</v>
      </c>
      <c r="CV220" s="14">
        <v>0</v>
      </c>
      <c r="CW220" s="14">
        <v>0</v>
      </c>
      <c r="CX220" s="14">
        <v>0</v>
      </c>
    </row>
    <row r="221" spans="1:102" x14ac:dyDescent="0.25">
      <c r="A221" s="14">
        <v>1100496</v>
      </c>
      <c r="B221" s="14">
        <v>21</v>
      </c>
      <c r="C221" s="14" t="s">
        <v>105</v>
      </c>
      <c r="D221" s="14" t="s">
        <v>100</v>
      </c>
      <c r="E221" s="14">
        <v>5302790001</v>
      </c>
      <c r="F221" s="14" t="s">
        <v>131</v>
      </c>
      <c r="G221" s="14" t="s">
        <v>102</v>
      </c>
      <c r="H221" s="14" t="s">
        <v>103</v>
      </c>
      <c r="I221" s="14">
        <v>70300000</v>
      </c>
      <c r="J221" s="14">
        <v>0</v>
      </c>
      <c r="K221" s="14">
        <v>98380</v>
      </c>
      <c r="L221" s="14">
        <v>1</v>
      </c>
      <c r="M221" s="14">
        <v>201710</v>
      </c>
      <c r="N221" s="14">
        <v>20170912</v>
      </c>
      <c r="O221" s="14">
        <v>1776</v>
      </c>
      <c r="P221" s="14">
        <v>20171010</v>
      </c>
      <c r="Q221" s="14">
        <v>1776</v>
      </c>
      <c r="R221" s="14">
        <v>28</v>
      </c>
      <c r="S221" s="14">
        <v>20171101</v>
      </c>
      <c r="T221" s="14">
        <v>20171118</v>
      </c>
      <c r="U221" s="14">
        <v>15.18</v>
      </c>
      <c r="V221" s="14">
        <v>2.0699999999999998</v>
      </c>
      <c r="W221" s="14">
        <v>12</v>
      </c>
      <c r="X221" s="14">
        <v>2.35</v>
      </c>
      <c r="Y221" s="14">
        <v>0.51</v>
      </c>
      <c r="Z221" s="14">
        <v>0.2</v>
      </c>
      <c r="AA221" s="14">
        <v>0.17</v>
      </c>
      <c r="AB221" s="14">
        <v>0.11</v>
      </c>
      <c r="AC221" s="14">
        <v>0</v>
      </c>
      <c r="AD221" s="14">
        <v>0</v>
      </c>
      <c r="AE221" s="14">
        <v>0</v>
      </c>
      <c r="AF221" s="14">
        <v>17.25</v>
      </c>
      <c r="AG221" s="14">
        <v>2.69</v>
      </c>
      <c r="AH221" s="14">
        <v>9.9600000000000009</v>
      </c>
      <c r="AI221" s="14">
        <v>2.15</v>
      </c>
      <c r="AJ221" s="14">
        <v>0.21</v>
      </c>
      <c r="AK221" s="14">
        <v>2.2400000000000002</v>
      </c>
      <c r="AL221" s="14">
        <v>18.61</v>
      </c>
      <c r="AM221" s="14">
        <v>19.600000000000001</v>
      </c>
      <c r="AN221" s="14">
        <v>0</v>
      </c>
      <c r="AO221" s="14">
        <v>30</v>
      </c>
      <c r="AP221" s="14">
        <v>2</v>
      </c>
      <c r="AQ221" s="14" t="s">
        <v>104</v>
      </c>
      <c r="AR221" s="14">
        <v>0</v>
      </c>
      <c r="AS221" s="14">
        <v>0</v>
      </c>
      <c r="AT221" s="14">
        <v>0</v>
      </c>
      <c r="AU221" s="14">
        <v>0</v>
      </c>
      <c r="AV221" s="14">
        <v>0</v>
      </c>
      <c r="AW221" s="14">
        <v>0</v>
      </c>
      <c r="AX221" s="14">
        <v>0</v>
      </c>
      <c r="AY221" s="14" t="s">
        <v>107</v>
      </c>
      <c r="AZ221" s="14" t="s">
        <v>107</v>
      </c>
      <c r="BA221" s="14" t="s">
        <v>107</v>
      </c>
      <c r="BB221" s="14">
        <v>0</v>
      </c>
      <c r="BC221" s="14">
        <v>0</v>
      </c>
      <c r="BD221" s="14">
        <v>0</v>
      </c>
      <c r="BE221" s="14">
        <v>0</v>
      </c>
      <c r="BF221" s="14">
        <v>0</v>
      </c>
      <c r="BG221" s="14">
        <v>0</v>
      </c>
      <c r="BH221" s="14">
        <v>0</v>
      </c>
      <c r="BI221" s="14">
        <v>0</v>
      </c>
      <c r="BJ221" s="14">
        <v>0</v>
      </c>
      <c r="BK221" s="14">
        <v>0</v>
      </c>
      <c r="BL221" s="14">
        <v>0</v>
      </c>
      <c r="BM221" s="14">
        <v>0</v>
      </c>
      <c r="BN221" s="14">
        <v>0</v>
      </c>
      <c r="BO221" s="14">
        <v>0</v>
      </c>
      <c r="BP221" s="14">
        <v>0</v>
      </c>
      <c r="BQ221" s="14">
        <v>0</v>
      </c>
      <c r="BR221" s="14">
        <v>0</v>
      </c>
      <c r="BS221" s="14">
        <v>0</v>
      </c>
      <c r="BT221" s="14">
        <v>0</v>
      </c>
      <c r="BU221" s="14">
        <v>0</v>
      </c>
      <c r="BV221" s="14">
        <v>0</v>
      </c>
      <c r="BW221" s="14">
        <v>0</v>
      </c>
      <c r="BX221" s="14">
        <v>0</v>
      </c>
      <c r="BY221" s="14">
        <v>0</v>
      </c>
      <c r="BZ221" s="14">
        <v>0</v>
      </c>
      <c r="CA221" s="14">
        <v>0</v>
      </c>
      <c r="CB221" s="14">
        <v>0</v>
      </c>
      <c r="CC221" s="14">
        <v>0</v>
      </c>
      <c r="CD221" s="14">
        <v>0</v>
      </c>
      <c r="CE221" s="14">
        <v>0</v>
      </c>
      <c r="CF221" s="14">
        <v>0</v>
      </c>
      <c r="CG221" s="14">
        <v>26739</v>
      </c>
      <c r="CH221" s="14">
        <v>1</v>
      </c>
      <c r="CI221" s="14">
        <v>0</v>
      </c>
      <c r="CJ221" s="14">
        <v>0</v>
      </c>
      <c r="CK221" s="14">
        <v>0</v>
      </c>
      <c r="CL221" s="14">
        <v>0.15</v>
      </c>
      <c r="CM221" s="14">
        <v>0.71</v>
      </c>
      <c r="CN221" s="14">
        <v>0</v>
      </c>
      <c r="CO221" s="14">
        <v>0.38</v>
      </c>
      <c r="CP221" s="14">
        <v>0</v>
      </c>
      <c r="CQ221" s="14">
        <v>0</v>
      </c>
      <c r="CR221" s="14" t="s">
        <v>108</v>
      </c>
      <c r="CS221" s="14">
        <v>220</v>
      </c>
      <c r="CT221" s="14" t="s">
        <v>109</v>
      </c>
      <c r="CU221" s="14">
        <v>201</v>
      </c>
      <c r="CV221" s="14" t="s">
        <v>109</v>
      </c>
      <c r="CW221" s="14">
        <v>231</v>
      </c>
      <c r="CX221" s="14" t="s">
        <v>109</v>
      </c>
    </row>
    <row r="222" spans="1:102" x14ac:dyDescent="0.25">
      <c r="A222" s="14">
        <v>466453</v>
      </c>
      <c r="B222" s="14">
        <v>75</v>
      </c>
      <c r="C222" s="14" t="s">
        <v>99</v>
      </c>
      <c r="D222" s="14" t="s">
        <v>100</v>
      </c>
      <c r="E222" s="14">
        <v>5302790001</v>
      </c>
      <c r="F222" s="14" t="s">
        <v>101</v>
      </c>
      <c r="G222" s="14" t="s">
        <v>102</v>
      </c>
      <c r="H222" s="14" t="s">
        <v>103</v>
      </c>
      <c r="I222" s="14">
        <v>70610000</v>
      </c>
      <c r="J222" s="14">
        <v>0</v>
      </c>
      <c r="K222" s="14">
        <v>1211223</v>
      </c>
      <c r="L222" s="14">
        <v>0</v>
      </c>
      <c r="M222" s="14">
        <v>201711</v>
      </c>
      <c r="N222" s="14">
        <v>20171010</v>
      </c>
      <c r="O222" s="14">
        <v>0</v>
      </c>
      <c r="P222" s="14">
        <v>20171110</v>
      </c>
      <c r="Q222" s="14">
        <v>0</v>
      </c>
      <c r="R222" s="14">
        <v>31</v>
      </c>
      <c r="S222" s="14">
        <v>20171120</v>
      </c>
      <c r="T222" s="14">
        <v>20171218</v>
      </c>
      <c r="U222" s="14">
        <v>15617</v>
      </c>
      <c r="V222" s="14">
        <v>2393.44</v>
      </c>
      <c r="W222" s="14">
        <v>25</v>
      </c>
      <c r="X222" s="14">
        <v>702.62</v>
      </c>
      <c r="Y222" s="14">
        <v>287.20999999999998</v>
      </c>
      <c r="Z222" s="14">
        <v>114.88</v>
      </c>
      <c r="AA222" s="14">
        <v>95.73</v>
      </c>
      <c r="AB222" s="14">
        <v>62.22</v>
      </c>
      <c r="AC222" s="14">
        <v>0</v>
      </c>
      <c r="AD222" s="14">
        <v>0</v>
      </c>
      <c r="AE222" s="14">
        <v>0</v>
      </c>
      <c r="AF222" s="14">
        <v>9573.7999999999993</v>
      </c>
      <c r="AG222" s="14">
        <v>2742.87</v>
      </c>
      <c r="AH222" s="14">
        <v>9190.09</v>
      </c>
      <c r="AI222" s="14">
        <v>1989.18</v>
      </c>
      <c r="AJ222" s="14">
        <v>197.7</v>
      </c>
      <c r="AK222" s="14">
        <v>2072.5700000000002</v>
      </c>
      <c r="AL222" s="14">
        <v>9716.3799999999992</v>
      </c>
      <c r="AM222" s="14">
        <v>10276.42</v>
      </c>
      <c r="AN222" s="14">
        <v>0</v>
      </c>
      <c r="AO222" s="14">
        <v>0</v>
      </c>
      <c r="AP222" s="14">
        <v>0</v>
      </c>
      <c r="AQ222" s="14" t="s">
        <v>104</v>
      </c>
      <c r="AR222" s="14">
        <v>0</v>
      </c>
      <c r="AS222" s="14">
        <v>0</v>
      </c>
      <c r="AT222" s="14">
        <v>0</v>
      </c>
      <c r="AU222" s="14">
        <v>0</v>
      </c>
      <c r="AV222" s="14">
        <v>0</v>
      </c>
      <c r="AW222" s="14">
        <v>0</v>
      </c>
      <c r="AX222" s="14">
        <v>0</v>
      </c>
      <c r="AY222" s="14">
        <v>0</v>
      </c>
      <c r="AZ222" s="14">
        <v>0</v>
      </c>
      <c r="BA222" s="14">
        <v>0</v>
      </c>
      <c r="BB222" s="14">
        <v>1642</v>
      </c>
      <c r="BC222" s="14">
        <v>13975</v>
      </c>
      <c r="BD222" s="14">
        <v>0</v>
      </c>
      <c r="BE222" s="14">
        <v>0</v>
      </c>
      <c r="BF222" s="14">
        <v>55</v>
      </c>
      <c r="BG222" s="14">
        <v>55</v>
      </c>
      <c r="BH222" s="14">
        <v>0</v>
      </c>
      <c r="BI222" s="14">
        <v>0</v>
      </c>
      <c r="BJ222" s="14">
        <v>0</v>
      </c>
      <c r="BK222" s="14">
        <v>0</v>
      </c>
      <c r="BL222" s="14">
        <v>0</v>
      </c>
      <c r="BM222" s="14">
        <v>0</v>
      </c>
      <c r="BN222" s="14">
        <v>0</v>
      </c>
      <c r="BO222" s="14">
        <v>0</v>
      </c>
      <c r="BP222" s="14">
        <v>0</v>
      </c>
      <c r="BQ222" s="14">
        <v>0</v>
      </c>
      <c r="BR222" s="14">
        <v>0</v>
      </c>
      <c r="BS222" s="14">
        <v>1689.14</v>
      </c>
      <c r="BT222" s="14">
        <v>5059.66</v>
      </c>
      <c r="BU222" s="14">
        <v>0</v>
      </c>
      <c r="BV222" s="14">
        <v>0</v>
      </c>
      <c r="BW222" s="14">
        <v>0</v>
      </c>
      <c r="BX222" s="14">
        <v>431.56</v>
      </c>
      <c r="BY222" s="14">
        <v>0</v>
      </c>
      <c r="BZ222" s="14">
        <v>0</v>
      </c>
      <c r="CA222" s="14">
        <v>0</v>
      </c>
      <c r="CB222" s="14">
        <v>0</v>
      </c>
      <c r="CC222" s="14">
        <v>0</v>
      </c>
      <c r="CD222" s="14">
        <v>55</v>
      </c>
      <c r="CE222" s="14">
        <v>0</v>
      </c>
      <c r="CF222" s="14">
        <v>0</v>
      </c>
      <c r="CG222" s="14">
        <v>4410</v>
      </c>
      <c r="CH222" s="14">
        <v>7.1999999999999995E-2</v>
      </c>
      <c r="CI222" s="14">
        <v>0.28799999999999998</v>
      </c>
      <c r="CJ222" s="14">
        <v>7.1999999999999995E-2</v>
      </c>
      <c r="CK222" s="14">
        <v>0</v>
      </c>
      <c r="CL222" s="14">
        <v>23.93</v>
      </c>
      <c r="CM222" s="14">
        <v>112.01</v>
      </c>
      <c r="CN222" s="14">
        <v>0</v>
      </c>
      <c r="CO222" s="14">
        <v>277.07</v>
      </c>
      <c r="CP222" s="14">
        <v>0</v>
      </c>
      <c r="CQ222" s="14">
        <v>0</v>
      </c>
      <c r="CR222" s="14">
        <v>431.56</v>
      </c>
      <c r="CS222" s="14">
        <v>0</v>
      </c>
      <c r="CT222" s="14">
        <v>0</v>
      </c>
      <c r="CU222" s="14">
        <v>0</v>
      </c>
      <c r="CV222" s="14">
        <v>0</v>
      </c>
      <c r="CW222" s="14">
        <v>0</v>
      </c>
      <c r="CX222" s="14">
        <v>0</v>
      </c>
    </row>
    <row r="223" spans="1:102" x14ac:dyDescent="0.25">
      <c r="A223" s="14">
        <v>471550</v>
      </c>
      <c r="B223" s="14">
        <v>21</v>
      </c>
      <c r="C223" s="14" t="s">
        <v>105</v>
      </c>
      <c r="D223" s="14" t="s">
        <v>100</v>
      </c>
      <c r="E223" s="14">
        <v>5302790001</v>
      </c>
      <c r="F223" s="14" t="s">
        <v>106</v>
      </c>
      <c r="G223" s="14" t="s">
        <v>102</v>
      </c>
      <c r="H223" s="14" t="s">
        <v>103</v>
      </c>
      <c r="I223" s="14">
        <v>70362070</v>
      </c>
      <c r="J223" s="14">
        <v>0</v>
      </c>
      <c r="K223" s="14">
        <v>76645</v>
      </c>
      <c r="L223" s="14">
        <v>1</v>
      </c>
      <c r="M223" s="14">
        <v>201711</v>
      </c>
      <c r="N223" s="14">
        <v>20171004</v>
      </c>
      <c r="O223" s="14">
        <v>3861</v>
      </c>
      <c r="P223" s="14">
        <v>20171104</v>
      </c>
      <c r="Q223" s="14">
        <v>4638</v>
      </c>
      <c r="R223" s="14">
        <v>31</v>
      </c>
      <c r="S223" s="14">
        <v>20171204</v>
      </c>
      <c r="T223" s="14">
        <v>20171218</v>
      </c>
      <c r="U223" s="14">
        <v>397.98</v>
      </c>
      <c r="V223" s="14">
        <v>132.66</v>
      </c>
      <c r="W223" s="14">
        <v>25</v>
      </c>
      <c r="X223" s="14">
        <v>48.22</v>
      </c>
      <c r="Y223" s="14">
        <v>15.91</v>
      </c>
      <c r="Z223" s="14">
        <v>6.36</v>
      </c>
      <c r="AA223" s="14">
        <v>5.3</v>
      </c>
      <c r="AB223" s="14">
        <v>3.44</v>
      </c>
      <c r="AC223" s="14">
        <v>0</v>
      </c>
      <c r="AD223" s="14">
        <v>0</v>
      </c>
      <c r="AE223" s="14">
        <v>0</v>
      </c>
      <c r="AF223" s="14">
        <v>530.64</v>
      </c>
      <c r="AG223" s="14">
        <v>152.01</v>
      </c>
      <c r="AH223" s="14">
        <v>258.74</v>
      </c>
      <c r="AI223" s="14">
        <v>55.99</v>
      </c>
      <c r="AJ223" s="14">
        <v>5.56</v>
      </c>
      <c r="AK223" s="14">
        <v>58.34</v>
      </c>
      <c r="AL223" s="14">
        <v>547.85</v>
      </c>
      <c r="AM223" s="14">
        <v>578.86</v>
      </c>
      <c r="AN223" s="14">
        <v>777</v>
      </c>
      <c r="AO223" s="14">
        <v>777</v>
      </c>
      <c r="AP223" s="14">
        <v>560</v>
      </c>
      <c r="AQ223" s="14" t="s">
        <v>104</v>
      </c>
      <c r="AR223" s="14">
        <v>0</v>
      </c>
      <c r="AS223" s="14">
        <v>0</v>
      </c>
      <c r="AT223" s="14">
        <v>0</v>
      </c>
      <c r="AU223" s="14">
        <v>0</v>
      </c>
      <c r="AV223" s="14">
        <v>0</v>
      </c>
      <c r="AW223" s="14">
        <v>0</v>
      </c>
      <c r="AX223" s="14">
        <v>0</v>
      </c>
      <c r="AY223" s="14" t="s">
        <v>107</v>
      </c>
      <c r="AZ223" s="14" t="s">
        <v>107</v>
      </c>
      <c r="BA223" s="14" t="s">
        <v>107</v>
      </c>
      <c r="BB223" s="14">
        <v>0</v>
      </c>
      <c r="BC223" s="14">
        <v>0</v>
      </c>
      <c r="BD223" s="14">
        <v>0</v>
      </c>
      <c r="BE223" s="14">
        <v>0</v>
      </c>
      <c r="BF223" s="14">
        <v>0</v>
      </c>
      <c r="BG223" s="14">
        <v>0</v>
      </c>
      <c r="BH223" s="14">
        <v>0</v>
      </c>
      <c r="BI223" s="14">
        <v>0</v>
      </c>
      <c r="BJ223" s="14">
        <v>0</v>
      </c>
      <c r="BK223" s="14">
        <v>0</v>
      </c>
      <c r="BL223" s="14">
        <v>0</v>
      </c>
      <c r="BM223" s="14">
        <v>0</v>
      </c>
      <c r="BN223" s="14">
        <v>0</v>
      </c>
      <c r="BO223" s="14">
        <v>0</v>
      </c>
      <c r="BP223" s="14">
        <v>0</v>
      </c>
      <c r="BQ223" s="14">
        <v>0</v>
      </c>
      <c r="BR223" s="14">
        <v>0</v>
      </c>
      <c r="BS223" s="14">
        <v>0</v>
      </c>
      <c r="BT223" s="14">
        <v>0</v>
      </c>
      <c r="BU223" s="14">
        <v>0</v>
      </c>
      <c r="BV223" s="14">
        <v>0</v>
      </c>
      <c r="BW223" s="14">
        <v>0</v>
      </c>
      <c r="BX223" s="14">
        <v>0</v>
      </c>
      <c r="BY223" s="14">
        <v>0</v>
      </c>
      <c r="BZ223" s="14">
        <v>0</v>
      </c>
      <c r="CA223" s="14">
        <v>0</v>
      </c>
      <c r="CB223" s="14">
        <v>0</v>
      </c>
      <c r="CC223" s="14">
        <v>0</v>
      </c>
      <c r="CD223" s="14">
        <v>0</v>
      </c>
      <c r="CE223" s="14">
        <v>0</v>
      </c>
      <c r="CF223" s="14">
        <v>0</v>
      </c>
      <c r="CG223" s="14">
        <v>11467</v>
      </c>
      <c r="CH223" s="14">
        <v>1</v>
      </c>
      <c r="CI223" s="14">
        <v>0</v>
      </c>
      <c r="CJ223" s="14">
        <v>0</v>
      </c>
      <c r="CK223" s="14">
        <v>0</v>
      </c>
      <c r="CL223" s="14">
        <v>1.32</v>
      </c>
      <c r="CM223" s="14">
        <v>6.2</v>
      </c>
      <c r="CN223" s="14">
        <v>0</v>
      </c>
      <c r="CO223" s="14">
        <v>21.3</v>
      </c>
      <c r="CP223" s="14">
        <v>0</v>
      </c>
      <c r="CQ223" s="14">
        <v>0</v>
      </c>
      <c r="CR223" s="14" t="s">
        <v>108</v>
      </c>
      <c r="CS223" s="14">
        <v>220</v>
      </c>
      <c r="CT223" s="14" t="s">
        <v>109</v>
      </c>
      <c r="CU223" s="14">
        <v>201</v>
      </c>
      <c r="CV223" s="14" t="s">
        <v>109</v>
      </c>
      <c r="CW223" s="14">
        <v>231</v>
      </c>
      <c r="CX223" s="14" t="s">
        <v>109</v>
      </c>
    </row>
    <row r="224" spans="1:102" x14ac:dyDescent="0.25">
      <c r="A224" s="14">
        <v>471551</v>
      </c>
      <c r="B224" s="14">
        <v>23</v>
      </c>
      <c r="C224" s="14" t="s">
        <v>110</v>
      </c>
      <c r="D224" s="14" t="s">
        <v>100</v>
      </c>
      <c r="E224" s="14">
        <v>5302790001</v>
      </c>
      <c r="F224" s="14" t="s">
        <v>111</v>
      </c>
      <c r="G224" s="14" t="s">
        <v>102</v>
      </c>
      <c r="H224" s="14" t="s">
        <v>103</v>
      </c>
      <c r="I224" s="14">
        <v>70362070</v>
      </c>
      <c r="J224" s="14">
        <v>0</v>
      </c>
      <c r="K224" s="14">
        <v>1229984</v>
      </c>
      <c r="L224" s="14">
        <v>40</v>
      </c>
      <c r="M224" s="14">
        <v>201711</v>
      </c>
      <c r="N224" s="14">
        <v>20171004</v>
      </c>
      <c r="O224" s="14">
        <v>17778</v>
      </c>
      <c r="P224" s="14">
        <v>20171104</v>
      </c>
      <c r="Q224" s="14">
        <v>17963</v>
      </c>
      <c r="R224" s="14">
        <v>31</v>
      </c>
      <c r="S224" s="14">
        <v>20171204</v>
      </c>
      <c r="T224" s="14">
        <v>20171218</v>
      </c>
      <c r="U224" s="14">
        <v>3790.35</v>
      </c>
      <c r="V224" s="14">
        <v>1263.45</v>
      </c>
      <c r="W224" s="14">
        <v>25</v>
      </c>
      <c r="X224" s="14">
        <v>693.17</v>
      </c>
      <c r="Y224" s="14">
        <v>151.61000000000001</v>
      </c>
      <c r="Z224" s="14">
        <v>60.64</v>
      </c>
      <c r="AA224" s="14">
        <v>50.53</v>
      </c>
      <c r="AB224" s="14">
        <v>32.840000000000003</v>
      </c>
      <c r="AC224" s="14">
        <v>0</v>
      </c>
      <c r="AD224" s="14">
        <v>0</v>
      </c>
      <c r="AE224" s="14">
        <v>0</v>
      </c>
      <c r="AF224" s="14">
        <v>5053.8</v>
      </c>
      <c r="AG224" s="14">
        <v>1447.9</v>
      </c>
      <c r="AH224" s="14">
        <v>2463.9299999999998</v>
      </c>
      <c r="AI224" s="14">
        <v>533.30999999999995</v>
      </c>
      <c r="AJ224" s="14">
        <v>53</v>
      </c>
      <c r="AK224" s="14">
        <v>555.66</v>
      </c>
      <c r="AL224" s="14">
        <v>5451.35</v>
      </c>
      <c r="AM224" s="14">
        <v>5746.97</v>
      </c>
      <c r="AN224" s="14">
        <v>7400</v>
      </c>
      <c r="AO224" s="14">
        <v>7400</v>
      </c>
      <c r="AP224" s="14">
        <v>6876</v>
      </c>
      <c r="AQ224" s="14" t="s">
        <v>104</v>
      </c>
      <c r="AR224" s="14">
        <v>0</v>
      </c>
      <c r="AS224" s="14">
        <v>0</v>
      </c>
      <c r="AT224" s="14">
        <v>0</v>
      </c>
      <c r="AU224" s="14">
        <v>0</v>
      </c>
      <c r="AV224" s="14">
        <v>0</v>
      </c>
      <c r="AW224" s="14">
        <v>0</v>
      </c>
      <c r="AX224" s="14">
        <v>0</v>
      </c>
      <c r="AY224" s="14" t="s">
        <v>107</v>
      </c>
      <c r="AZ224" s="14" t="s">
        <v>107</v>
      </c>
      <c r="BA224" s="14" t="s">
        <v>107</v>
      </c>
      <c r="BB224" s="14">
        <v>0</v>
      </c>
      <c r="BC224" s="14">
        <v>0</v>
      </c>
      <c r="BD224" s="14">
        <v>0</v>
      </c>
      <c r="BE224" s="14">
        <v>0</v>
      </c>
      <c r="BF224" s="14">
        <v>0</v>
      </c>
      <c r="BG224" s="14">
        <v>0</v>
      </c>
      <c r="BH224" s="14">
        <v>0</v>
      </c>
      <c r="BI224" s="14">
        <v>0</v>
      </c>
      <c r="BJ224" s="14">
        <v>0</v>
      </c>
      <c r="BK224" s="14">
        <v>0</v>
      </c>
      <c r="BL224" s="14">
        <v>0</v>
      </c>
      <c r="BM224" s="14">
        <v>0</v>
      </c>
      <c r="BN224" s="14">
        <v>0</v>
      </c>
      <c r="BO224" s="14">
        <v>0</v>
      </c>
      <c r="BP224" s="14">
        <v>0</v>
      </c>
      <c r="BQ224" s="14">
        <v>0</v>
      </c>
      <c r="BR224" s="14">
        <v>0</v>
      </c>
      <c r="BS224" s="14">
        <v>0</v>
      </c>
      <c r="BT224" s="14">
        <v>0</v>
      </c>
      <c r="BU224" s="14">
        <v>0</v>
      </c>
      <c r="BV224" s="14">
        <v>0</v>
      </c>
      <c r="BW224" s="14">
        <v>0</v>
      </c>
      <c r="BX224" s="14">
        <v>0</v>
      </c>
      <c r="BY224" s="14">
        <v>0</v>
      </c>
      <c r="BZ224" s="14">
        <v>0</v>
      </c>
      <c r="CA224" s="14">
        <v>0</v>
      </c>
      <c r="CB224" s="14">
        <v>0</v>
      </c>
      <c r="CC224" s="14">
        <v>0</v>
      </c>
      <c r="CD224" s="14">
        <v>0</v>
      </c>
      <c r="CE224" s="14">
        <v>0</v>
      </c>
      <c r="CF224" s="14">
        <v>0</v>
      </c>
      <c r="CG224" s="14">
        <v>11468</v>
      </c>
      <c r="CH224" s="14">
        <v>40</v>
      </c>
      <c r="CI224" s="14">
        <v>0</v>
      </c>
      <c r="CJ224" s="14">
        <v>40</v>
      </c>
      <c r="CK224" s="14">
        <v>0</v>
      </c>
      <c r="CL224" s="14">
        <v>12.63</v>
      </c>
      <c r="CM224" s="14">
        <v>59.12</v>
      </c>
      <c r="CN224" s="14">
        <v>0</v>
      </c>
      <c r="CO224" s="14">
        <v>202.9</v>
      </c>
      <c r="CP224" s="14">
        <v>0</v>
      </c>
      <c r="CQ224" s="14">
        <v>0</v>
      </c>
      <c r="CR224" s="14" t="s">
        <v>108</v>
      </c>
      <c r="CS224" s="14">
        <v>220</v>
      </c>
      <c r="CT224" s="14">
        <v>380</v>
      </c>
      <c r="CU224" s="14">
        <v>201</v>
      </c>
      <c r="CV224" s="14">
        <v>348</v>
      </c>
      <c r="CW224" s="14">
        <v>231</v>
      </c>
      <c r="CX224" s="14">
        <v>399</v>
      </c>
    </row>
    <row r="225" spans="1:102" x14ac:dyDescent="0.25">
      <c r="A225" s="14">
        <v>471552</v>
      </c>
      <c r="B225" s="14">
        <v>21</v>
      </c>
      <c r="C225" s="14" t="s">
        <v>105</v>
      </c>
      <c r="D225" s="14" t="s">
        <v>100</v>
      </c>
      <c r="E225" s="14">
        <v>5302790001</v>
      </c>
      <c r="F225" s="14" t="s">
        <v>112</v>
      </c>
      <c r="G225" s="14" t="s">
        <v>102</v>
      </c>
      <c r="H225" s="14" t="s">
        <v>103</v>
      </c>
      <c r="I225" s="14">
        <v>70362030</v>
      </c>
      <c r="J225" s="14">
        <v>0</v>
      </c>
      <c r="K225" s="14">
        <v>525960</v>
      </c>
      <c r="L225" s="14">
        <v>1</v>
      </c>
      <c r="M225" s="14">
        <v>201711</v>
      </c>
      <c r="N225" s="14">
        <v>20171004</v>
      </c>
      <c r="O225" s="14">
        <v>7408</v>
      </c>
      <c r="P225" s="14">
        <v>20171104</v>
      </c>
      <c r="Q225" s="14">
        <v>8059</v>
      </c>
      <c r="R225" s="14">
        <v>31</v>
      </c>
      <c r="S225" s="14">
        <v>20171204</v>
      </c>
      <c r="T225" s="14">
        <v>20171218</v>
      </c>
      <c r="U225" s="14">
        <v>333.45</v>
      </c>
      <c r="V225" s="14">
        <v>111.14</v>
      </c>
      <c r="W225" s="14">
        <v>25</v>
      </c>
      <c r="X225" s="14">
        <v>40.19</v>
      </c>
      <c r="Y225" s="14">
        <v>13.33</v>
      </c>
      <c r="Z225" s="14">
        <v>5.33</v>
      </c>
      <c r="AA225" s="14">
        <v>4.4400000000000004</v>
      </c>
      <c r="AB225" s="14">
        <v>2.88</v>
      </c>
      <c r="AC225" s="14">
        <v>0</v>
      </c>
      <c r="AD225" s="14">
        <v>0</v>
      </c>
      <c r="AE225" s="14">
        <v>0</v>
      </c>
      <c r="AF225" s="14">
        <v>444.59</v>
      </c>
      <c r="AG225" s="14">
        <v>127.35</v>
      </c>
      <c r="AH225" s="14">
        <v>216.79</v>
      </c>
      <c r="AI225" s="14">
        <v>46.91</v>
      </c>
      <c r="AJ225" s="14">
        <v>4.66</v>
      </c>
      <c r="AK225" s="14">
        <v>48.88</v>
      </c>
      <c r="AL225" s="14">
        <v>458.8</v>
      </c>
      <c r="AM225" s="14">
        <v>484.78</v>
      </c>
      <c r="AN225" s="14">
        <v>651</v>
      </c>
      <c r="AO225" s="14">
        <v>651</v>
      </c>
      <c r="AP225" s="14">
        <v>495</v>
      </c>
      <c r="AQ225" s="14" t="s">
        <v>104</v>
      </c>
      <c r="AR225" s="14">
        <v>0</v>
      </c>
      <c r="AS225" s="14">
        <v>0</v>
      </c>
      <c r="AT225" s="14">
        <v>0</v>
      </c>
      <c r="AU225" s="14">
        <v>0</v>
      </c>
      <c r="AV225" s="14">
        <v>0</v>
      </c>
      <c r="AW225" s="14">
        <v>0</v>
      </c>
      <c r="AX225" s="14">
        <v>0</v>
      </c>
      <c r="AY225" s="14" t="s">
        <v>107</v>
      </c>
      <c r="AZ225" s="14" t="s">
        <v>107</v>
      </c>
      <c r="BA225" s="14" t="s">
        <v>107</v>
      </c>
      <c r="BB225" s="14">
        <v>0</v>
      </c>
      <c r="BC225" s="14">
        <v>0</v>
      </c>
      <c r="BD225" s="14">
        <v>0</v>
      </c>
      <c r="BE225" s="14">
        <v>0</v>
      </c>
      <c r="BF225" s="14">
        <v>0</v>
      </c>
      <c r="BG225" s="14">
        <v>0</v>
      </c>
      <c r="BH225" s="14">
        <v>0</v>
      </c>
      <c r="BI225" s="14">
        <v>0</v>
      </c>
      <c r="BJ225" s="14">
        <v>0</v>
      </c>
      <c r="BK225" s="14">
        <v>0</v>
      </c>
      <c r="BL225" s="14">
        <v>0</v>
      </c>
      <c r="BM225" s="14">
        <v>0</v>
      </c>
      <c r="BN225" s="14">
        <v>0</v>
      </c>
      <c r="BO225" s="14">
        <v>0</v>
      </c>
      <c r="BP225" s="14">
        <v>0</v>
      </c>
      <c r="BQ225" s="14">
        <v>0</v>
      </c>
      <c r="BR225" s="14">
        <v>0</v>
      </c>
      <c r="BS225" s="14">
        <v>0</v>
      </c>
      <c r="BT225" s="14">
        <v>0</v>
      </c>
      <c r="BU225" s="14">
        <v>0</v>
      </c>
      <c r="BV225" s="14">
        <v>0</v>
      </c>
      <c r="BW225" s="14">
        <v>0</v>
      </c>
      <c r="BX225" s="14">
        <v>0</v>
      </c>
      <c r="BY225" s="14">
        <v>0</v>
      </c>
      <c r="BZ225" s="14">
        <v>0</v>
      </c>
      <c r="CA225" s="14">
        <v>0</v>
      </c>
      <c r="CB225" s="14">
        <v>0</v>
      </c>
      <c r="CC225" s="14">
        <v>0</v>
      </c>
      <c r="CD225" s="14">
        <v>0</v>
      </c>
      <c r="CE225" s="14">
        <v>0</v>
      </c>
      <c r="CF225" s="14">
        <v>0</v>
      </c>
      <c r="CG225" s="14">
        <v>11492</v>
      </c>
      <c r="CH225" s="14">
        <v>1</v>
      </c>
      <c r="CI225" s="14">
        <v>0</v>
      </c>
      <c r="CJ225" s="14">
        <v>0</v>
      </c>
      <c r="CK225" s="14">
        <v>0</v>
      </c>
      <c r="CL225" s="14">
        <v>1.1100000000000001</v>
      </c>
      <c r="CM225" s="14">
        <v>5.2</v>
      </c>
      <c r="CN225" s="14">
        <v>0</v>
      </c>
      <c r="CO225" s="14">
        <v>17.84</v>
      </c>
      <c r="CP225" s="14">
        <v>0</v>
      </c>
      <c r="CQ225" s="14">
        <v>0</v>
      </c>
      <c r="CR225" s="14" t="s">
        <v>108</v>
      </c>
      <c r="CS225" s="14">
        <v>220</v>
      </c>
      <c r="CT225" s="14" t="s">
        <v>109</v>
      </c>
      <c r="CU225" s="14">
        <v>201</v>
      </c>
      <c r="CV225" s="14" t="s">
        <v>109</v>
      </c>
      <c r="CW225" s="14">
        <v>231</v>
      </c>
      <c r="CX225" s="14" t="s">
        <v>109</v>
      </c>
    </row>
    <row r="226" spans="1:102" x14ac:dyDescent="0.25">
      <c r="A226" s="14">
        <v>471553</v>
      </c>
      <c r="B226" s="14">
        <v>23</v>
      </c>
      <c r="C226" s="14" t="s">
        <v>110</v>
      </c>
      <c r="D226" s="14" t="s">
        <v>100</v>
      </c>
      <c r="E226" s="14">
        <v>5302790001</v>
      </c>
      <c r="F226" s="14" t="s">
        <v>113</v>
      </c>
      <c r="G226" s="14" t="s">
        <v>102</v>
      </c>
      <c r="H226" s="14" t="s">
        <v>103</v>
      </c>
      <c r="I226" s="14">
        <v>70362030</v>
      </c>
      <c r="J226" s="14">
        <v>0</v>
      </c>
      <c r="K226" s="14">
        <v>1230287</v>
      </c>
      <c r="L226" s="14">
        <v>40</v>
      </c>
      <c r="M226" s="14">
        <v>201711</v>
      </c>
      <c r="N226" s="14">
        <v>20171004</v>
      </c>
      <c r="O226" s="14">
        <v>17505</v>
      </c>
      <c r="P226" s="14">
        <v>20171104</v>
      </c>
      <c r="Q226" s="14">
        <v>17700</v>
      </c>
      <c r="R226" s="14">
        <v>31</v>
      </c>
      <c r="S226" s="14">
        <v>20171204</v>
      </c>
      <c r="T226" s="14">
        <v>20171218</v>
      </c>
      <c r="U226" s="14">
        <v>3995.24</v>
      </c>
      <c r="V226" s="14">
        <v>1331.74</v>
      </c>
      <c r="W226" s="14">
        <v>25</v>
      </c>
      <c r="X226" s="14">
        <v>693.17</v>
      </c>
      <c r="Y226" s="14">
        <v>159.80000000000001</v>
      </c>
      <c r="Z226" s="14">
        <v>63.92</v>
      </c>
      <c r="AA226" s="14">
        <v>53.26</v>
      </c>
      <c r="AB226" s="14">
        <v>34.619999999999997</v>
      </c>
      <c r="AC226" s="14">
        <v>0</v>
      </c>
      <c r="AD226" s="14">
        <v>0</v>
      </c>
      <c r="AE226" s="14">
        <v>0</v>
      </c>
      <c r="AF226" s="14">
        <v>5326.98</v>
      </c>
      <c r="AG226" s="14">
        <v>1526.16</v>
      </c>
      <c r="AH226" s="14">
        <v>2597.11</v>
      </c>
      <c r="AI226" s="14">
        <v>562.14</v>
      </c>
      <c r="AJ226" s="14">
        <v>55.87</v>
      </c>
      <c r="AK226" s="14">
        <v>585.70000000000005</v>
      </c>
      <c r="AL226" s="14">
        <v>5708.55</v>
      </c>
      <c r="AM226" s="14">
        <v>6020.15</v>
      </c>
      <c r="AN226" s="14">
        <v>7800</v>
      </c>
      <c r="AO226" s="14">
        <v>7800</v>
      </c>
      <c r="AP226" s="14">
        <v>8016</v>
      </c>
      <c r="AQ226" s="14" t="s">
        <v>104</v>
      </c>
      <c r="AR226" s="14">
        <v>0</v>
      </c>
      <c r="AS226" s="14">
        <v>0</v>
      </c>
      <c r="AT226" s="14">
        <v>0</v>
      </c>
      <c r="AU226" s="14">
        <v>0</v>
      </c>
      <c r="AV226" s="14">
        <v>0</v>
      </c>
      <c r="AW226" s="14">
        <v>0</v>
      </c>
      <c r="AX226" s="14">
        <v>0</v>
      </c>
      <c r="AY226" s="14" t="s">
        <v>107</v>
      </c>
      <c r="AZ226" s="14" t="s">
        <v>107</v>
      </c>
      <c r="BA226" s="14" t="s">
        <v>107</v>
      </c>
      <c r="BB226" s="14">
        <v>0</v>
      </c>
      <c r="BC226" s="14">
        <v>0</v>
      </c>
      <c r="BD226" s="14">
        <v>0</v>
      </c>
      <c r="BE226" s="14">
        <v>0</v>
      </c>
      <c r="BF226" s="14">
        <v>0</v>
      </c>
      <c r="BG226" s="14">
        <v>0</v>
      </c>
      <c r="BH226" s="14">
        <v>0</v>
      </c>
      <c r="BI226" s="14">
        <v>0</v>
      </c>
      <c r="BJ226" s="14">
        <v>0</v>
      </c>
      <c r="BK226" s="14">
        <v>0</v>
      </c>
      <c r="BL226" s="14">
        <v>0</v>
      </c>
      <c r="BM226" s="14">
        <v>0</v>
      </c>
      <c r="BN226" s="14">
        <v>0</v>
      </c>
      <c r="BO226" s="14">
        <v>0</v>
      </c>
      <c r="BP226" s="14">
        <v>0</v>
      </c>
      <c r="BQ226" s="14">
        <v>0</v>
      </c>
      <c r="BR226" s="14">
        <v>0</v>
      </c>
      <c r="BS226" s="14">
        <v>0</v>
      </c>
      <c r="BT226" s="14">
        <v>0</v>
      </c>
      <c r="BU226" s="14">
        <v>0</v>
      </c>
      <c r="BV226" s="14">
        <v>0</v>
      </c>
      <c r="BW226" s="14">
        <v>0</v>
      </c>
      <c r="BX226" s="14">
        <v>0</v>
      </c>
      <c r="BY226" s="14">
        <v>0</v>
      </c>
      <c r="BZ226" s="14">
        <v>0</v>
      </c>
      <c r="CA226" s="14">
        <v>0</v>
      </c>
      <c r="CB226" s="14">
        <v>0</v>
      </c>
      <c r="CC226" s="14">
        <v>0</v>
      </c>
      <c r="CD226" s="14">
        <v>0</v>
      </c>
      <c r="CE226" s="14">
        <v>0</v>
      </c>
      <c r="CF226" s="14">
        <v>0</v>
      </c>
      <c r="CG226" s="14">
        <v>11494</v>
      </c>
      <c r="CH226" s="14">
        <v>40</v>
      </c>
      <c r="CI226" s="14">
        <v>0</v>
      </c>
      <c r="CJ226" s="14">
        <v>40</v>
      </c>
      <c r="CK226" s="14">
        <v>0</v>
      </c>
      <c r="CL226" s="14">
        <v>13.31</v>
      </c>
      <c r="CM226" s="14">
        <v>62.32</v>
      </c>
      <c r="CN226" s="14">
        <v>0</v>
      </c>
      <c r="CO226" s="14">
        <v>213.87</v>
      </c>
      <c r="CP226" s="14">
        <v>0</v>
      </c>
      <c r="CQ226" s="14">
        <v>0</v>
      </c>
      <c r="CR226" s="14" t="s">
        <v>108</v>
      </c>
      <c r="CS226" s="14">
        <v>220</v>
      </c>
      <c r="CT226" s="14">
        <v>380</v>
      </c>
      <c r="CU226" s="14">
        <v>201</v>
      </c>
      <c r="CV226" s="14">
        <v>348</v>
      </c>
      <c r="CW226" s="14">
        <v>231</v>
      </c>
      <c r="CX226" s="14">
        <v>399</v>
      </c>
    </row>
    <row r="227" spans="1:102" x14ac:dyDescent="0.25">
      <c r="A227" s="14">
        <v>471554</v>
      </c>
      <c r="B227" s="14">
        <v>21</v>
      </c>
      <c r="C227" s="14" t="s">
        <v>105</v>
      </c>
      <c r="D227" s="14" t="s">
        <v>100</v>
      </c>
      <c r="E227" s="14">
        <v>5302790001</v>
      </c>
      <c r="F227" s="14" t="s">
        <v>114</v>
      </c>
      <c r="G227" s="14" t="s">
        <v>102</v>
      </c>
      <c r="H227" s="14" t="s">
        <v>103</v>
      </c>
      <c r="I227" s="14">
        <v>70362040</v>
      </c>
      <c r="J227" s="14">
        <v>0</v>
      </c>
      <c r="K227" s="14">
        <v>77130</v>
      </c>
      <c r="L227" s="14">
        <v>1</v>
      </c>
      <c r="M227" s="14">
        <v>201711</v>
      </c>
      <c r="N227" s="14">
        <v>20171004</v>
      </c>
      <c r="O227" s="14">
        <v>644</v>
      </c>
      <c r="P227" s="14">
        <v>20171104</v>
      </c>
      <c r="Q227" s="14">
        <v>1607</v>
      </c>
      <c r="R227" s="14">
        <v>31</v>
      </c>
      <c r="S227" s="14">
        <v>20171204</v>
      </c>
      <c r="T227" s="14">
        <v>20171218</v>
      </c>
      <c r="U227" s="14">
        <v>493.26</v>
      </c>
      <c r="V227" s="14">
        <v>164.41</v>
      </c>
      <c r="W227" s="14">
        <v>25</v>
      </c>
      <c r="X227" s="14">
        <v>57.23</v>
      </c>
      <c r="Y227" s="14">
        <v>19.73</v>
      </c>
      <c r="Z227" s="14">
        <v>7.89</v>
      </c>
      <c r="AA227" s="14">
        <v>6.57</v>
      </c>
      <c r="AB227" s="14">
        <v>4.2699999999999996</v>
      </c>
      <c r="AC227" s="14">
        <v>0</v>
      </c>
      <c r="AD227" s="14">
        <v>0</v>
      </c>
      <c r="AE227" s="14">
        <v>0</v>
      </c>
      <c r="AF227" s="14">
        <v>657.67</v>
      </c>
      <c r="AG227" s="14">
        <v>188.41</v>
      </c>
      <c r="AH227" s="14">
        <v>320.66000000000003</v>
      </c>
      <c r="AI227" s="14">
        <v>69.400000000000006</v>
      </c>
      <c r="AJ227" s="14">
        <v>6.89</v>
      </c>
      <c r="AK227" s="14">
        <v>72.31</v>
      </c>
      <c r="AL227" s="14">
        <v>676.44</v>
      </c>
      <c r="AM227" s="14">
        <v>714.9</v>
      </c>
      <c r="AN227" s="14">
        <v>963</v>
      </c>
      <c r="AO227" s="14">
        <v>963</v>
      </c>
      <c r="AP227" s="14">
        <v>712</v>
      </c>
      <c r="AQ227" s="14" t="s">
        <v>104</v>
      </c>
      <c r="AR227" s="14">
        <v>0</v>
      </c>
      <c r="AS227" s="14">
        <v>0</v>
      </c>
      <c r="AT227" s="14">
        <v>0</v>
      </c>
      <c r="AU227" s="14">
        <v>0</v>
      </c>
      <c r="AV227" s="14">
        <v>0</v>
      </c>
      <c r="AW227" s="14">
        <v>0</v>
      </c>
      <c r="AX227" s="14">
        <v>0</v>
      </c>
      <c r="AY227" s="14" t="s">
        <v>107</v>
      </c>
      <c r="AZ227" s="14" t="s">
        <v>107</v>
      </c>
      <c r="BA227" s="14" t="s">
        <v>107</v>
      </c>
      <c r="BB227" s="14">
        <v>0</v>
      </c>
      <c r="BC227" s="14">
        <v>0</v>
      </c>
      <c r="BD227" s="14">
        <v>0</v>
      </c>
      <c r="BE227" s="14">
        <v>0</v>
      </c>
      <c r="BF227" s="14">
        <v>0</v>
      </c>
      <c r="BG227" s="14">
        <v>0</v>
      </c>
      <c r="BH227" s="14">
        <v>0</v>
      </c>
      <c r="BI227" s="14">
        <v>0</v>
      </c>
      <c r="BJ227" s="14">
        <v>0</v>
      </c>
      <c r="BK227" s="14">
        <v>0</v>
      </c>
      <c r="BL227" s="14">
        <v>0</v>
      </c>
      <c r="BM227" s="14">
        <v>0</v>
      </c>
      <c r="BN227" s="14">
        <v>0</v>
      </c>
      <c r="BO227" s="14">
        <v>0</v>
      </c>
      <c r="BP227" s="14">
        <v>0</v>
      </c>
      <c r="BQ227" s="14">
        <v>0</v>
      </c>
      <c r="BR227" s="14">
        <v>0</v>
      </c>
      <c r="BS227" s="14">
        <v>0</v>
      </c>
      <c r="BT227" s="14">
        <v>0</v>
      </c>
      <c r="BU227" s="14">
        <v>0</v>
      </c>
      <c r="BV227" s="14">
        <v>0</v>
      </c>
      <c r="BW227" s="14">
        <v>0</v>
      </c>
      <c r="BX227" s="14">
        <v>0</v>
      </c>
      <c r="BY227" s="14">
        <v>0</v>
      </c>
      <c r="BZ227" s="14">
        <v>0</v>
      </c>
      <c r="CA227" s="14">
        <v>0</v>
      </c>
      <c r="CB227" s="14">
        <v>0</v>
      </c>
      <c r="CC227" s="14">
        <v>0</v>
      </c>
      <c r="CD227" s="14">
        <v>0</v>
      </c>
      <c r="CE227" s="14">
        <v>0</v>
      </c>
      <c r="CF227" s="14">
        <v>0</v>
      </c>
      <c r="CG227" s="14">
        <v>11525</v>
      </c>
      <c r="CH227" s="14">
        <v>1</v>
      </c>
      <c r="CI227" s="14">
        <v>0</v>
      </c>
      <c r="CJ227" s="14">
        <v>0</v>
      </c>
      <c r="CK227" s="14">
        <v>0</v>
      </c>
      <c r="CL227" s="14">
        <v>1.64</v>
      </c>
      <c r="CM227" s="14">
        <v>7.69</v>
      </c>
      <c r="CN227" s="14">
        <v>0</v>
      </c>
      <c r="CO227" s="14">
        <v>26.4</v>
      </c>
      <c r="CP227" s="14">
        <v>0</v>
      </c>
      <c r="CQ227" s="14">
        <v>0</v>
      </c>
      <c r="CR227" s="14" t="s">
        <v>108</v>
      </c>
      <c r="CS227" s="14">
        <v>220</v>
      </c>
      <c r="CT227" s="14" t="s">
        <v>109</v>
      </c>
      <c r="CU227" s="14">
        <v>201</v>
      </c>
      <c r="CV227" s="14" t="s">
        <v>109</v>
      </c>
      <c r="CW227" s="14">
        <v>231</v>
      </c>
      <c r="CX227" s="14" t="s">
        <v>109</v>
      </c>
    </row>
    <row r="228" spans="1:102" x14ac:dyDescent="0.25">
      <c r="A228" s="14">
        <v>471555</v>
      </c>
      <c r="B228" s="14">
        <v>23</v>
      </c>
      <c r="C228" s="14" t="s">
        <v>110</v>
      </c>
      <c r="D228" s="14" t="s">
        <v>100</v>
      </c>
      <c r="E228" s="14">
        <v>5302790001</v>
      </c>
      <c r="F228" s="14" t="s">
        <v>115</v>
      </c>
      <c r="G228" s="14" t="s">
        <v>102</v>
      </c>
      <c r="H228" s="14" t="s">
        <v>103</v>
      </c>
      <c r="I228" s="14">
        <v>70362040</v>
      </c>
      <c r="J228" s="14">
        <v>0</v>
      </c>
      <c r="K228" s="14">
        <v>1230258</v>
      </c>
      <c r="L228" s="14">
        <v>60</v>
      </c>
      <c r="M228" s="14">
        <v>201711</v>
      </c>
      <c r="N228" s="14">
        <v>20171004</v>
      </c>
      <c r="O228" s="14">
        <v>10223</v>
      </c>
      <c r="P228" s="14">
        <v>20171104</v>
      </c>
      <c r="Q228" s="14">
        <v>10339</v>
      </c>
      <c r="R228" s="14">
        <v>31</v>
      </c>
      <c r="S228" s="14">
        <v>20171204</v>
      </c>
      <c r="T228" s="14">
        <v>20171218</v>
      </c>
      <c r="U228" s="14">
        <v>3564.99</v>
      </c>
      <c r="V228" s="14">
        <v>1188.32</v>
      </c>
      <c r="W228" s="14">
        <v>25</v>
      </c>
      <c r="X228" s="14">
        <v>589.80999999999995</v>
      </c>
      <c r="Y228" s="14">
        <v>142.59</v>
      </c>
      <c r="Z228" s="14">
        <v>57.03</v>
      </c>
      <c r="AA228" s="14">
        <v>47.53</v>
      </c>
      <c r="AB228" s="14">
        <v>30.89</v>
      </c>
      <c r="AC228" s="14">
        <v>0</v>
      </c>
      <c r="AD228" s="14">
        <v>0</v>
      </c>
      <c r="AE228" s="14">
        <v>0</v>
      </c>
      <c r="AF228" s="14">
        <v>4753.3100000000004</v>
      </c>
      <c r="AG228" s="14">
        <v>1361.8</v>
      </c>
      <c r="AH228" s="14">
        <v>2317.4299999999998</v>
      </c>
      <c r="AI228" s="14">
        <v>501.6</v>
      </c>
      <c r="AJ228" s="14">
        <v>49.85</v>
      </c>
      <c r="AK228" s="14">
        <v>522.63</v>
      </c>
      <c r="AL228" s="14">
        <v>5065.08</v>
      </c>
      <c r="AM228" s="14">
        <v>5343.12</v>
      </c>
      <c r="AN228" s="14">
        <v>6960</v>
      </c>
      <c r="AO228" s="14">
        <v>6960</v>
      </c>
      <c r="AP228" s="14">
        <v>6590</v>
      </c>
      <c r="AQ228" s="14" t="s">
        <v>104</v>
      </c>
      <c r="AR228" s="14">
        <v>0</v>
      </c>
      <c r="AS228" s="14">
        <v>0</v>
      </c>
      <c r="AT228" s="14">
        <v>0</v>
      </c>
      <c r="AU228" s="14">
        <v>0</v>
      </c>
      <c r="AV228" s="14">
        <v>0</v>
      </c>
      <c r="AW228" s="14">
        <v>0</v>
      </c>
      <c r="AX228" s="14">
        <v>0</v>
      </c>
      <c r="AY228" s="14" t="s">
        <v>107</v>
      </c>
      <c r="AZ228" s="14" t="s">
        <v>107</v>
      </c>
      <c r="BA228" s="14" t="s">
        <v>107</v>
      </c>
      <c r="BB228" s="14">
        <v>0</v>
      </c>
      <c r="BC228" s="14">
        <v>0</v>
      </c>
      <c r="BD228" s="14">
        <v>0</v>
      </c>
      <c r="BE228" s="14">
        <v>0</v>
      </c>
      <c r="BF228" s="14">
        <v>0</v>
      </c>
      <c r="BG228" s="14">
        <v>0</v>
      </c>
      <c r="BH228" s="14">
        <v>0</v>
      </c>
      <c r="BI228" s="14">
        <v>0</v>
      </c>
      <c r="BJ228" s="14">
        <v>0</v>
      </c>
      <c r="BK228" s="14">
        <v>0</v>
      </c>
      <c r="BL228" s="14">
        <v>0</v>
      </c>
      <c r="BM228" s="14">
        <v>0</v>
      </c>
      <c r="BN228" s="14">
        <v>0</v>
      </c>
      <c r="BO228" s="14">
        <v>0</v>
      </c>
      <c r="BP228" s="14">
        <v>0</v>
      </c>
      <c r="BQ228" s="14">
        <v>0</v>
      </c>
      <c r="BR228" s="14">
        <v>0</v>
      </c>
      <c r="BS228" s="14">
        <v>0</v>
      </c>
      <c r="BT228" s="14">
        <v>0</v>
      </c>
      <c r="BU228" s="14">
        <v>0</v>
      </c>
      <c r="BV228" s="14">
        <v>0</v>
      </c>
      <c r="BW228" s="14">
        <v>0</v>
      </c>
      <c r="BX228" s="14">
        <v>0</v>
      </c>
      <c r="BY228" s="14">
        <v>0</v>
      </c>
      <c r="BZ228" s="14">
        <v>0</v>
      </c>
      <c r="CA228" s="14">
        <v>0</v>
      </c>
      <c r="CB228" s="14">
        <v>0</v>
      </c>
      <c r="CC228" s="14">
        <v>0</v>
      </c>
      <c r="CD228" s="14">
        <v>0</v>
      </c>
      <c r="CE228" s="14">
        <v>0</v>
      </c>
      <c r="CF228" s="14">
        <v>0</v>
      </c>
      <c r="CG228" s="14">
        <v>11526</v>
      </c>
      <c r="CH228" s="14">
        <v>60</v>
      </c>
      <c r="CI228" s="14">
        <v>0</v>
      </c>
      <c r="CJ228" s="14">
        <v>60</v>
      </c>
      <c r="CK228" s="14">
        <v>0</v>
      </c>
      <c r="CL228" s="14">
        <v>11.88</v>
      </c>
      <c r="CM228" s="14">
        <v>55.61</v>
      </c>
      <c r="CN228" s="14">
        <v>0</v>
      </c>
      <c r="CO228" s="14">
        <v>190.83</v>
      </c>
      <c r="CP228" s="14">
        <v>0</v>
      </c>
      <c r="CQ228" s="14">
        <v>0</v>
      </c>
      <c r="CR228" s="14" t="s">
        <v>108</v>
      </c>
      <c r="CS228" s="14">
        <v>220</v>
      </c>
      <c r="CT228" s="14">
        <v>380</v>
      </c>
      <c r="CU228" s="14">
        <v>201</v>
      </c>
      <c r="CV228" s="14">
        <v>348</v>
      </c>
      <c r="CW228" s="14">
        <v>231</v>
      </c>
      <c r="CX228" s="14">
        <v>399</v>
      </c>
    </row>
    <row r="229" spans="1:102" x14ac:dyDescent="0.25">
      <c r="A229" s="14">
        <v>472913</v>
      </c>
      <c r="B229" s="14">
        <v>23</v>
      </c>
      <c r="C229" s="14" t="s">
        <v>110</v>
      </c>
      <c r="D229" s="14" t="s">
        <v>100</v>
      </c>
      <c r="E229" s="14">
        <v>5302790001</v>
      </c>
      <c r="F229" s="14" t="s">
        <v>116</v>
      </c>
      <c r="G229" s="14" t="s">
        <v>102</v>
      </c>
      <c r="H229" s="14" t="s">
        <v>103</v>
      </c>
      <c r="I229" s="14">
        <v>71630315</v>
      </c>
      <c r="J229" s="14">
        <v>0</v>
      </c>
      <c r="K229" s="14">
        <v>147550</v>
      </c>
      <c r="L229" s="14">
        <v>10</v>
      </c>
      <c r="M229" s="14">
        <v>201711</v>
      </c>
      <c r="N229" s="14">
        <v>20171023</v>
      </c>
      <c r="O229" s="14">
        <v>9422</v>
      </c>
      <c r="P229" s="14">
        <v>20171122</v>
      </c>
      <c r="Q229" s="14">
        <v>72</v>
      </c>
      <c r="R229" s="14">
        <v>30</v>
      </c>
      <c r="S229" s="14">
        <v>20171204</v>
      </c>
      <c r="T229" s="14">
        <v>20171218</v>
      </c>
      <c r="U229" s="14">
        <v>3501.15</v>
      </c>
      <c r="V229" s="14">
        <v>1167.04</v>
      </c>
      <c r="W229" s="14">
        <v>25</v>
      </c>
      <c r="X229" s="14">
        <v>693.17</v>
      </c>
      <c r="Y229" s="14">
        <v>140.04</v>
      </c>
      <c r="Z229" s="14">
        <v>56.01</v>
      </c>
      <c r="AA229" s="14">
        <v>46.68</v>
      </c>
      <c r="AB229" s="14">
        <v>30.34</v>
      </c>
      <c r="AC229" s="14">
        <v>0</v>
      </c>
      <c r="AD229" s="14">
        <v>0</v>
      </c>
      <c r="AE229" s="14">
        <v>5.57</v>
      </c>
      <c r="AF229" s="14">
        <v>4668.1899999999996</v>
      </c>
      <c r="AG229" s="14">
        <v>1337.42</v>
      </c>
      <c r="AH229" s="14">
        <v>2275.92</v>
      </c>
      <c r="AI229" s="14">
        <v>492.62</v>
      </c>
      <c r="AJ229" s="14">
        <v>48.96</v>
      </c>
      <c r="AK229" s="14">
        <v>513.27</v>
      </c>
      <c r="AL229" s="14">
        <v>5082.72</v>
      </c>
      <c r="AM229" s="14">
        <v>5355.79</v>
      </c>
      <c r="AN229" s="14">
        <v>6500</v>
      </c>
      <c r="AO229" s="14">
        <v>6500</v>
      </c>
      <c r="AP229" s="14">
        <v>7102</v>
      </c>
      <c r="AQ229" s="14" t="s">
        <v>104</v>
      </c>
      <c r="AR229" s="14">
        <v>0</v>
      </c>
      <c r="AS229" s="14">
        <v>0</v>
      </c>
      <c r="AT229" s="14">
        <v>0</v>
      </c>
      <c r="AU229" s="14">
        <v>0</v>
      </c>
      <c r="AV229" s="14">
        <v>0</v>
      </c>
      <c r="AW229" s="14">
        <v>0</v>
      </c>
      <c r="AX229" s="14">
        <v>0</v>
      </c>
      <c r="AY229" s="14" t="s">
        <v>107</v>
      </c>
      <c r="AZ229" s="14" t="s">
        <v>107</v>
      </c>
      <c r="BA229" s="14" t="s">
        <v>107</v>
      </c>
      <c r="BB229" s="14">
        <v>0</v>
      </c>
      <c r="BC229" s="14">
        <v>0</v>
      </c>
      <c r="BD229" s="14">
        <v>0</v>
      </c>
      <c r="BE229" s="14">
        <v>0</v>
      </c>
      <c r="BF229" s="14">
        <v>0</v>
      </c>
      <c r="BG229" s="14">
        <v>0</v>
      </c>
      <c r="BH229" s="14">
        <v>0</v>
      </c>
      <c r="BI229" s="14">
        <v>0</v>
      </c>
      <c r="BJ229" s="14">
        <v>0</v>
      </c>
      <c r="BK229" s="14">
        <v>0</v>
      </c>
      <c r="BL229" s="14">
        <v>0</v>
      </c>
      <c r="BM229" s="14">
        <v>0</v>
      </c>
      <c r="BN229" s="14">
        <v>0</v>
      </c>
      <c r="BO229" s="14">
        <v>0</v>
      </c>
      <c r="BP229" s="14">
        <v>0</v>
      </c>
      <c r="BQ229" s="14">
        <v>0</v>
      </c>
      <c r="BR229" s="14">
        <v>0</v>
      </c>
      <c r="BS229" s="14">
        <v>0</v>
      </c>
      <c r="BT229" s="14">
        <v>0</v>
      </c>
      <c r="BU229" s="14">
        <v>0</v>
      </c>
      <c r="BV229" s="14">
        <v>0</v>
      </c>
      <c r="BW229" s="14">
        <v>0</v>
      </c>
      <c r="BX229" s="14">
        <v>0</v>
      </c>
      <c r="BY229" s="14">
        <v>0</v>
      </c>
      <c r="BZ229" s="14">
        <v>0</v>
      </c>
      <c r="CA229" s="14">
        <v>0</v>
      </c>
      <c r="CB229" s="14">
        <v>0</v>
      </c>
      <c r="CC229" s="14">
        <v>0</v>
      </c>
      <c r="CD229" s="14">
        <v>0</v>
      </c>
      <c r="CE229" s="14">
        <v>0</v>
      </c>
      <c r="CF229" s="14">
        <v>0</v>
      </c>
      <c r="CG229" s="14">
        <v>71559</v>
      </c>
      <c r="CH229" s="14">
        <v>10</v>
      </c>
      <c r="CI229" s="14">
        <v>0</v>
      </c>
      <c r="CJ229" s="14">
        <v>0</v>
      </c>
      <c r="CK229" s="14">
        <v>0</v>
      </c>
      <c r="CL229" s="14">
        <v>11.67</v>
      </c>
      <c r="CM229" s="14">
        <v>54.61</v>
      </c>
      <c r="CN229" s="14">
        <v>0</v>
      </c>
      <c r="CO229" s="14">
        <v>86.66</v>
      </c>
      <c r="CP229" s="14">
        <v>0</v>
      </c>
      <c r="CQ229" s="14">
        <v>0</v>
      </c>
      <c r="CR229" s="14" t="s">
        <v>108</v>
      </c>
      <c r="CS229" s="14">
        <v>220</v>
      </c>
      <c r="CT229" s="14">
        <v>380</v>
      </c>
      <c r="CU229" s="14">
        <v>201</v>
      </c>
      <c r="CV229" s="14">
        <v>348</v>
      </c>
      <c r="CW229" s="14">
        <v>231</v>
      </c>
      <c r="CX229" s="14">
        <v>399</v>
      </c>
    </row>
    <row r="230" spans="1:102" x14ac:dyDescent="0.25">
      <c r="A230" s="14">
        <v>491042</v>
      </c>
      <c r="B230" s="14">
        <v>76</v>
      </c>
      <c r="C230" s="14" t="s">
        <v>117</v>
      </c>
      <c r="D230" s="14" t="s">
        <v>100</v>
      </c>
      <c r="E230" s="14">
        <v>5302790001</v>
      </c>
      <c r="F230" s="14" t="s">
        <v>118</v>
      </c>
      <c r="G230" s="14" t="s">
        <v>102</v>
      </c>
      <c r="H230" s="14" t="s">
        <v>103</v>
      </c>
      <c r="I230" s="14">
        <v>70800000</v>
      </c>
      <c r="J230" s="14">
        <v>0</v>
      </c>
      <c r="K230" s="14">
        <v>1511930</v>
      </c>
      <c r="L230" s="14">
        <v>0</v>
      </c>
      <c r="M230" s="14">
        <v>201711</v>
      </c>
      <c r="N230" s="14">
        <v>20171010</v>
      </c>
      <c r="O230" s="14">
        <v>0</v>
      </c>
      <c r="P230" s="14">
        <v>20171110</v>
      </c>
      <c r="Q230" s="14">
        <v>0</v>
      </c>
      <c r="R230" s="14">
        <v>31</v>
      </c>
      <c r="S230" s="14">
        <v>20171120</v>
      </c>
      <c r="T230" s="14">
        <v>20171218</v>
      </c>
      <c r="U230" s="14">
        <v>250628</v>
      </c>
      <c r="V230" s="14">
        <v>46018.5</v>
      </c>
      <c r="W230" s="14">
        <v>25</v>
      </c>
      <c r="X230" s="14">
        <v>702.62</v>
      </c>
      <c r="Y230" s="14">
        <v>5522.22</v>
      </c>
      <c r="Z230" s="14">
        <v>2208.88</v>
      </c>
      <c r="AA230" s="14">
        <v>1840.74</v>
      </c>
      <c r="AB230" s="14">
        <v>1196.48</v>
      </c>
      <c r="AC230" s="14">
        <v>0</v>
      </c>
      <c r="AD230" s="14">
        <v>0</v>
      </c>
      <c r="AE230" s="14">
        <v>0</v>
      </c>
      <c r="AF230" s="14">
        <v>184074.09</v>
      </c>
      <c r="AG230" s="14">
        <v>52737.2</v>
      </c>
      <c r="AH230" s="14">
        <v>142698.72</v>
      </c>
      <c r="AI230" s="14">
        <v>30887.07</v>
      </c>
      <c r="AJ230" s="14">
        <v>3069.91</v>
      </c>
      <c r="AK230" s="14">
        <v>32181.86</v>
      </c>
      <c r="AL230" s="14">
        <v>174008.39</v>
      </c>
      <c r="AM230" s="14">
        <v>184776.71</v>
      </c>
      <c r="AN230" s="14">
        <v>0</v>
      </c>
      <c r="AO230" s="14">
        <v>0</v>
      </c>
      <c r="AP230" s="14">
        <v>0</v>
      </c>
      <c r="AQ230" s="14" t="s">
        <v>104</v>
      </c>
      <c r="AR230" s="14">
        <v>0</v>
      </c>
      <c r="AS230" s="14">
        <v>0</v>
      </c>
      <c r="AT230" s="14">
        <v>0</v>
      </c>
      <c r="AU230" s="14">
        <v>0</v>
      </c>
      <c r="AV230" s="14">
        <v>0</v>
      </c>
      <c r="AW230" s="14">
        <v>0</v>
      </c>
      <c r="AX230" s="14">
        <v>0</v>
      </c>
      <c r="AY230" s="14">
        <v>0</v>
      </c>
      <c r="AZ230" s="14">
        <v>0</v>
      </c>
      <c r="BA230" s="14">
        <v>0</v>
      </c>
      <c r="BB230" s="14">
        <v>29770</v>
      </c>
      <c r="BC230" s="14">
        <v>220858</v>
      </c>
      <c r="BD230" s="14">
        <v>0</v>
      </c>
      <c r="BE230" s="14">
        <v>0</v>
      </c>
      <c r="BF230" s="14">
        <v>745</v>
      </c>
      <c r="BG230" s="14">
        <v>755</v>
      </c>
      <c r="BH230" s="14">
        <v>0</v>
      </c>
      <c r="BI230" s="14">
        <v>0</v>
      </c>
      <c r="BJ230" s="14">
        <v>0</v>
      </c>
      <c r="BK230" s="14">
        <v>148</v>
      </c>
      <c r="BL230" s="14">
        <v>266</v>
      </c>
      <c r="BM230" s="14">
        <v>0</v>
      </c>
      <c r="BN230" s="14">
        <v>0</v>
      </c>
      <c r="BO230" s="14">
        <v>0</v>
      </c>
      <c r="BP230" s="14">
        <v>0</v>
      </c>
      <c r="BQ230" s="14">
        <v>41.74</v>
      </c>
      <c r="BR230" s="14">
        <v>75.03</v>
      </c>
      <c r="BS230" s="14">
        <v>45703.28</v>
      </c>
      <c r="BT230" s="14">
        <v>84025.47</v>
      </c>
      <c r="BU230" s="14">
        <v>0</v>
      </c>
      <c r="BV230" s="14">
        <v>0</v>
      </c>
      <c r="BW230" s="14">
        <v>0</v>
      </c>
      <c r="BX230" s="14">
        <v>8210.07</v>
      </c>
      <c r="BY230" s="14">
        <v>0</v>
      </c>
      <c r="BZ230" s="14">
        <v>0</v>
      </c>
      <c r="CA230" s="14">
        <v>0</v>
      </c>
      <c r="CB230" s="14">
        <v>0</v>
      </c>
      <c r="CC230" s="14">
        <v>0</v>
      </c>
      <c r="CD230" s="14">
        <v>755</v>
      </c>
      <c r="CE230" s="14">
        <v>650</v>
      </c>
      <c r="CF230" s="14">
        <v>730</v>
      </c>
      <c r="CG230" s="14">
        <v>4422</v>
      </c>
      <c r="CH230" s="14">
        <v>0.09</v>
      </c>
      <c r="CI230" s="14">
        <v>0.36</v>
      </c>
      <c r="CJ230" s="14">
        <v>0.09</v>
      </c>
      <c r="CK230" s="14">
        <v>0</v>
      </c>
      <c r="CL230" s="14">
        <v>460.18</v>
      </c>
      <c r="CM230" s="14">
        <v>2153.66</v>
      </c>
      <c r="CN230" s="14">
        <v>0</v>
      </c>
      <c r="CO230" s="14">
        <v>4446.6000000000004</v>
      </c>
      <c r="CP230" s="14">
        <v>0</v>
      </c>
      <c r="CQ230" s="14">
        <v>0</v>
      </c>
      <c r="CR230" s="14" t="s">
        <v>108</v>
      </c>
      <c r="CS230" s="14">
        <v>0</v>
      </c>
      <c r="CT230" s="14">
        <v>0</v>
      </c>
      <c r="CU230" s="14">
        <v>0</v>
      </c>
      <c r="CV230" s="14">
        <v>0</v>
      </c>
      <c r="CW230" s="14">
        <v>0</v>
      </c>
      <c r="CX230" s="14">
        <v>0</v>
      </c>
    </row>
    <row r="231" spans="1:102" x14ac:dyDescent="0.25">
      <c r="A231" s="14">
        <v>491747</v>
      </c>
      <c r="B231" s="14">
        <v>76</v>
      </c>
      <c r="C231" s="14" t="s">
        <v>117</v>
      </c>
      <c r="D231" s="14" t="s">
        <v>100</v>
      </c>
      <c r="E231" s="14">
        <v>5302790001</v>
      </c>
      <c r="F231" s="14" t="s">
        <v>119</v>
      </c>
      <c r="G231" s="14" t="s">
        <v>102</v>
      </c>
      <c r="H231" s="14" t="s">
        <v>103</v>
      </c>
      <c r="I231" s="14">
        <v>70800000</v>
      </c>
      <c r="J231" s="14">
        <v>0</v>
      </c>
      <c r="K231" s="14">
        <v>53166065</v>
      </c>
      <c r="L231" s="14">
        <v>0</v>
      </c>
      <c r="M231" s="14">
        <v>201711</v>
      </c>
      <c r="N231" s="14">
        <v>20171010</v>
      </c>
      <c r="O231" s="14">
        <v>0</v>
      </c>
      <c r="P231" s="14">
        <v>20171110</v>
      </c>
      <c r="Q231" s="14">
        <v>0</v>
      </c>
      <c r="R231" s="14">
        <v>31</v>
      </c>
      <c r="S231" s="14">
        <v>20171120</v>
      </c>
      <c r="T231" s="14">
        <v>20171218</v>
      </c>
      <c r="U231" s="14">
        <v>122856</v>
      </c>
      <c r="V231" s="14">
        <v>22290.3</v>
      </c>
      <c r="W231" s="14">
        <v>25</v>
      </c>
      <c r="X231" s="14">
        <v>702.62</v>
      </c>
      <c r="Y231" s="14">
        <v>2674.83</v>
      </c>
      <c r="Z231" s="14">
        <v>1069.93</v>
      </c>
      <c r="AA231" s="14">
        <v>891.61</v>
      </c>
      <c r="AB231" s="14">
        <v>579.54</v>
      </c>
      <c r="AC231" s="14">
        <v>0</v>
      </c>
      <c r="AD231" s="14">
        <v>0</v>
      </c>
      <c r="AE231" s="14">
        <v>0</v>
      </c>
      <c r="AF231" s="14">
        <v>89161.23</v>
      </c>
      <c r="AG231" s="14">
        <v>25544.67</v>
      </c>
      <c r="AH231" s="14">
        <v>71347.360000000001</v>
      </c>
      <c r="AI231" s="14">
        <v>15443.1</v>
      </c>
      <c r="AJ231" s="14">
        <v>1534.91</v>
      </c>
      <c r="AK231" s="14">
        <v>16090.48</v>
      </c>
      <c r="AL231" s="14">
        <v>84647.94</v>
      </c>
      <c r="AM231" s="14">
        <v>89863.85</v>
      </c>
      <c r="AN231" s="14">
        <v>0</v>
      </c>
      <c r="AO231" s="14">
        <v>0</v>
      </c>
      <c r="AP231" s="14">
        <v>0</v>
      </c>
      <c r="AQ231" s="14" t="s">
        <v>104</v>
      </c>
      <c r="AR231" s="14">
        <v>0</v>
      </c>
      <c r="AS231" s="14">
        <v>0</v>
      </c>
      <c r="AT231" s="14">
        <v>0</v>
      </c>
      <c r="AU231" s="14">
        <v>0</v>
      </c>
      <c r="AV231" s="14">
        <v>0</v>
      </c>
      <c r="AW231" s="14">
        <v>0</v>
      </c>
      <c r="AX231" s="14">
        <v>0</v>
      </c>
      <c r="AY231" s="14">
        <v>0</v>
      </c>
      <c r="AZ231" s="14">
        <v>0</v>
      </c>
      <c r="BA231" s="14">
        <v>0</v>
      </c>
      <c r="BB231" s="14">
        <v>12200</v>
      </c>
      <c r="BC231" s="14">
        <v>110656</v>
      </c>
      <c r="BD231" s="14">
        <v>0</v>
      </c>
      <c r="BE231" s="14">
        <v>0</v>
      </c>
      <c r="BF231" s="14">
        <v>464</v>
      </c>
      <c r="BG231" s="14">
        <v>490</v>
      </c>
      <c r="BH231" s="14">
        <v>0</v>
      </c>
      <c r="BI231" s="14">
        <v>0</v>
      </c>
      <c r="BJ231" s="14">
        <v>0</v>
      </c>
      <c r="BK231" s="14">
        <v>160</v>
      </c>
      <c r="BL231" s="14">
        <v>2371</v>
      </c>
      <c r="BM231" s="14">
        <v>0</v>
      </c>
      <c r="BN231" s="14">
        <v>0</v>
      </c>
      <c r="BO231" s="14">
        <v>0</v>
      </c>
      <c r="BP231" s="14">
        <v>0</v>
      </c>
      <c r="BQ231" s="14">
        <v>45.12</v>
      </c>
      <c r="BR231" s="14">
        <v>668.73</v>
      </c>
      <c r="BS231" s="14">
        <v>18729.599999999999</v>
      </c>
      <c r="BT231" s="14">
        <v>42099.09</v>
      </c>
      <c r="BU231" s="14">
        <v>0</v>
      </c>
      <c r="BV231" s="14">
        <v>0</v>
      </c>
      <c r="BW231" s="14">
        <v>0</v>
      </c>
      <c r="BX231" s="14">
        <v>5328.39</v>
      </c>
      <c r="BY231" s="14">
        <v>0</v>
      </c>
      <c r="BZ231" s="14">
        <v>0</v>
      </c>
      <c r="CA231" s="14">
        <v>0</v>
      </c>
      <c r="CB231" s="14">
        <v>0</v>
      </c>
      <c r="CC231" s="14">
        <v>0</v>
      </c>
      <c r="CD231" s="14">
        <v>490</v>
      </c>
      <c r="CE231" s="14">
        <v>410</v>
      </c>
      <c r="CF231" s="14">
        <v>450</v>
      </c>
      <c r="CG231" s="14">
        <v>4485</v>
      </c>
      <c r="CH231" s="14">
        <v>0.09</v>
      </c>
      <c r="CI231" s="14">
        <v>0.36</v>
      </c>
      <c r="CJ231" s="14">
        <v>0.09</v>
      </c>
      <c r="CK231" s="14">
        <v>0</v>
      </c>
      <c r="CL231" s="14">
        <v>222.9</v>
      </c>
      <c r="CM231" s="14">
        <v>1043.18</v>
      </c>
      <c r="CN231" s="14">
        <v>0</v>
      </c>
      <c r="CO231" s="14">
        <v>2179.6799999999998</v>
      </c>
      <c r="CP231" s="14">
        <v>0</v>
      </c>
      <c r="CQ231" s="14">
        <v>0</v>
      </c>
      <c r="CR231" s="14" t="s">
        <v>108</v>
      </c>
      <c r="CS231" s="14">
        <v>0</v>
      </c>
      <c r="CT231" s="14">
        <v>0</v>
      </c>
      <c r="CU231" s="14">
        <v>0</v>
      </c>
      <c r="CV231" s="14">
        <v>0</v>
      </c>
      <c r="CW231" s="14">
        <v>0</v>
      </c>
      <c r="CX231" s="14">
        <v>0</v>
      </c>
    </row>
    <row r="232" spans="1:102" x14ac:dyDescent="0.25">
      <c r="A232" s="14">
        <v>491750</v>
      </c>
      <c r="B232" s="14">
        <v>66</v>
      </c>
      <c r="C232" s="14" t="s">
        <v>117</v>
      </c>
      <c r="D232" s="14" t="s">
        <v>100</v>
      </c>
      <c r="E232" s="14">
        <v>5302790001</v>
      </c>
      <c r="F232" s="14" t="s">
        <v>120</v>
      </c>
      <c r="G232" s="14" t="s">
        <v>102</v>
      </c>
      <c r="H232" s="14" t="s">
        <v>103</v>
      </c>
      <c r="I232" s="14">
        <v>70800000</v>
      </c>
      <c r="J232" s="14">
        <v>0</v>
      </c>
      <c r="K232" s="14">
        <v>1439402</v>
      </c>
      <c r="L232" s="14">
        <v>0</v>
      </c>
      <c r="M232" s="14">
        <v>201711</v>
      </c>
      <c r="N232" s="14">
        <v>20171010</v>
      </c>
      <c r="O232" s="14">
        <v>0</v>
      </c>
      <c r="P232" s="14">
        <v>20171110</v>
      </c>
      <c r="Q232" s="14">
        <v>0</v>
      </c>
      <c r="R232" s="14">
        <v>31</v>
      </c>
      <c r="S232" s="14">
        <v>20171120</v>
      </c>
      <c r="T232" s="14">
        <v>20171218</v>
      </c>
      <c r="U232" s="14">
        <v>366753</v>
      </c>
      <c r="V232" s="14">
        <v>62123.22</v>
      </c>
      <c r="W232" s="14">
        <v>25</v>
      </c>
      <c r="X232" s="14">
        <v>702.62</v>
      </c>
      <c r="Y232" s="14">
        <v>7454.78</v>
      </c>
      <c r="Z232" s="14">
        <v>2981.91</v>
      </c>
      <c r="AA232" s="14">
        <v>2484.92</v>
      </c>
      <c r="AB232" s="14">
        <v>1615.2</v>
      </c>
      <c r="AC232" s="14">
        <v>0</v>
      </c>
      <c r="AD232" s="14">
        <v>0</v>
      </c>
      <c r="AE232" s="14">
        <v>0</v>
      </c>
      <c r="AF232" s="14">
        <v>248492.91</v>
      </c>
      <c r="AG232" s="14">
        <v>71193.2</v>
      </c>
      <c r="AH232" s="14">
        <v>201956.03</v>
      </c>
      <c r="AI232" s="14">
        <v>43713.29</v>
      </c>
      <c r="AJ232" s="14">
        <v>4344.72</v>
      </c>
      <c r="AK232" s="14">
        <v>45545.760000000002</v>
      </c>
      <c r="AL232" s="14">
        <v>234658.72</v>
      </c>
      <c r="AM232" s="14">
        <v>249195.53</v>
      </c>
      <c r="AN232" s="14">
        <v>0</v>
      </c>
      <c r="AO232" s="14">
        <v>0</v>
      </c>
      <c r="AP232" s="14">
        <v>0</v>
      </c>
      <c r="AQ232" s="14" t="s">
        <v>104</v>
      </c>
      <c r="AR232" s="14">
        <v>0</v>
      </c>
      <c r="AS232" s="14">
        <v>0</v>
      </c>
      <c r="AT232" s="14">
        <v>0</v>
      </c>
      <c r="AU232" s="14">
        <v>0</v>
      </c>
      <c r="AV232" s="14">
        <v>0</v>
      </c>
      <c r="AW232" s="14">
        <v>0</v>
      </c>
      <c r="AX232" s="14">
        <v>0</v>
      </c>
      <c r="AY232" s="14">
        <v>0</v>
      </c>
      <c r="AZ232" s="14">
        <v>0</v>
      </c>
      <c r="BA232" s="14">
        <v>0</v>
      </c>
      <c r="BB232" s="14">
        <v>33235</v>
      </c>
      <c r="BC232" s="14">
        <v>333518</v>
      </c>
      <c r="BD232" s="14">
        <v>0</v>
      </c>
      <c r="BE232" s="14">
        <v>729</v>
      </c>
      <c r="BF232" s="14">
        <v>861</v>
      </c>
      <c r="BG232" s="14">
        <v>0</v>
      </c>
      <c r="BH232" s="14">
        <v>785</v>
      </c>
      <c r="BI232" s="14">
        <v>861</v>
      </c>
      <c r="BJ232" s="14">
        <v>0</v>
      </c>
      <c r="BK232" s="14">
        <v>0</v>
      </c>
      <c r="BL232" s="14">
        <v>0</v>
      </c>
      <c r="BM232" s="14">
        <v>0</v>
      </c>
      <c r="BN232" s="14">
        <v>0</v>
      </c>
      <c r="BO232" s="14">
        <v>0</v>
      </c>
      <c r="BP232" s="14">
        <v>0</v>
      </c>
      <c r="BQ232" s="14">
        <v>0</v>
      </c>
      <c r="BR232" s="14">
        <v>0</v>
      </c>
      <c r="BS232" s="14">
        <v>17707.2</v>
      </c>
      <c r="BT232" s="14">
        <v>126886.98</v>
      </c>
      <c r="BU232" s="14">
        <v>0</v>
      </c>
      <c r="BV232" s="14">
        <v>0</v>
      </c>
      <c r="BW232" s="14">
        <v>0</v>
      </c>
      <c r="BX232" s="14">
        <v>0</v>
      </c>
      <c r="BY232" s="14">
        <v>32412.76</v>
      </c>
      <c r="BZ232" s="14">
        <v>9362.75</v>
      </c>
      <c r="CA232" s="14">
        <v>0</v>
      </c>
      <c r="CB232" s="14">
        <v>0</v>
      </c>
      <c r="CC232" s="14">
        <v>0</v>
      </c>
      <c r="CD232" s="14">
        <v>0</v>
      </c>
      <c r="CE232" s="14">
        <v>785</v>
      </c>
      <c r="CF232" s="14">
        <v>845</v>
      </c>
      <c r="CG232" s="14">
        <v>4450</v>
      </c>
      <c r="CH232" s="14">
        <v>0.06</v>
      </c>
      <c r="CI232" s="14">
        <v>0.24</v>
      </c>
      <c r="CJ232" s="14">
        <v>0.06</v>
      </c>
      <c r="CK232" s="14">
        <v>0</v>
      </c>
      <c r="CL232" s="14">
        <v>621.23</v>
      </c>
      <c r="CM232" s="14">
        <v>2907.36</v>
      </c>
      <c r="CN232" s="14">
        <v>0</v>
      </c>
      <c r="CO232" s="14">
        <v>6506.88</v>
      </c>
      <c r="CP232" s="14">
        <v>0</v>
      </c>
      <c r="CQ232" s="14">
        <v>0</v>
      </c>
      <c r="CR232" s="14" t="s">
        <v>108</v>
      </c>
      <c r="CS232" s="14">
        <v>0</v>
      </c>
      <c r="CT232" s="14">
        <v>0</v>
      </c>
      <c r="CU232" s="14">
        <v>0</v>
      </c>
      <c r="CV232" s="14">
        <v>0</v>
      </c>
      <c r="CW232" s="14">
        <v>0</v>
      </c>
      <c r="CX232" s="14">
        <v>0</v>
      </c>
    </row>
    <row r="233" spans="1:102" x14ac:dyDescent="0.25">
      <c r="A233" s="14">
        <v>493169</v>
      </c>
      <c r="B233" s="14">
        <v>76</v>
      </c>
      <c r="C233" s="14" t="s">
        <v>117</v>
      </c>
      <c r="D233" s="14" t="s">
        <v>100</v>
      </c>
      <c r="E233" s="14">
        <v>5302790001</v>
      </c>
      <c r="F233" s="14" t="s">
        <v>121</v>
      </c>
      <c r="G233" s="14" t="s">
        <v>102</v>
      </c>
      <c r="H233" s="14" t="s">
        <v>103</v>
      </c>
      <c r="I233" s="14">
        <v>70800000</v>
      </c>
      <c r="J233" s="14">
        <v>0</v>
      </c>
      <c r="K233" s="14">
        <v>53166067</v>
      </c>
      <c r="L233" s="14">
        <v>0</v>
      </c>
      <c r="M233" s="14">
        <v>201711</v>
      </c>
      <c r="N233" s="14">
        <v>20171010</v>
      </c>
      <c r="O233" s="14">
        <v>0</v>
      </c>
      <c r="P233" s="14">
        <v>20171110</v>
      </c>
      <c r="Q233" s="14">
        <v>0</v>
      </c>
      <c r="R233" s="14">
        <v>31</v>
      </c>
      <c r="S233" s="14">
        <v>20171120</v>
      </c>
      <c r="T233" s="14">
        <v>20171218</v>
      </c>
      <c r="U233" s="14">
        <v>163817</v>
      </c>
      <c r="V233" s="14">
        <v>28605.07</v>
      </c>
      <c r="W233" s="14">
        <v>25</v>
      </c>
      <c r="X233" s="14">
        <v>702.62</v>
      </c>
      <c r="Y233" s="14">
        <v>3432.61</v>
      </c>
      <c r="Z233" s="14">
        <v>1373.04</v>
      </c>
      <c r="AA233" s="14">
        <v>1144.2</v>
      </c>
      <c r="AB233" s="14">
        <v>743.73</v>
      </c>
      <c r="AC233" s="14">
        <v>0</v>
      </c>
      <c r="AD233" s="14">
        <v>0</v>
      </c>
      <c r="AE233" s="14">
        <v>0</v>
      </c>
      <c r="AF233" s="14">
        <v>114420.35</v>
      </c>
      <c r="AG233" s="14">
        <v>32781.410000000003</v>
      </c>
      <c r="AH233" s="14">
        <v>94093.93</v>
      </c>
      <c r="AI233" s="14">
        <v>20366.59</v>
      </c>
      <c r="AJ233" s="14">
        <v>2024.26</v>
      </c>
      <c r="AK233" s="14">
        <v>21220.36</v>
      </c>
      <c r="AL233" s="14">
        <v>108429.39</v>
      </c>
      <c r="AM233" s="14">
        <v>115122.97</v>
      </c>
      <c r="AN233" s="14">
        <v>0</v>
      </c>
      <c r="AO233" s="14">
        <v>0</v>
      </c>
      <c r="AP233" s="14">
        <v>0</v>
      </c>
      <c r="AQ233" s="14" t="s">
        <v>104</v>
      </c>
      <c r="AR233" s="14">
        <v>0</v>
      </c>
      <c r="AS233" s="14">
        <v>0</v>
      </c>
      <c r="AT233" s="14">
        <v>0</v>
      </c>
      <c r="AU233" s="14">
        <v>0</v>
      </c>
      <c r="AV233" s="14">
        <v>0</v>
      </c>
      <c r="AW233" s="14">
        <v>0</v>
      </c>
      <c r="AX233" s="14">
        <v>0</v>
      </c>
      <c r="AY233" s="14">
        <v>0</v>
      </c>
      <c r="AZ233" s="14">
        <v>0</v>
      </c>
      <c r="BA233" s="14">
        <v>0</v>
      </c>
      <c r="BB233" s="14">
        <v>16011</v>
      </c>
      <c r="BC233" s="14">
        <v>147806</v>
      </c>
      <c r="BD233" s="14">
        <v>0</v>
      </c>
      <c r="BE233" s="14">
        <v>0</v>
      </c>
      <c r="BF233" s="14">
        <v>0</v>
      </c>
      <c r="BG233" s="14">
        <v>460</v>
      </c>
      <c r="BH233" s="14">
        <v>0</v>
      </c>
      <c r="BI233" s="14">
        <v>0</v>
      </c>
      <c r="BJ233" s="14">
        <v>0</v>
      </c>
      <c r="BK233" s="14">
        <v>0</v>
      </c>
      <c r="BL233" s="14">
        <v>0</v>
      </c>
      <c r="BM233" s="14">
        <v>0</v>
      </c>
      <c r="BN233" s="14">
        <v>0</v>
      </c>
      <c r="BO233" s="14">
        <v>0</v>
      </c>
      <c r="BP233" s="14">
        <v>0</v>
      </c>
      <c r="BQ233" s="14">
        <v>0</v>
      </c>
      <c r="BR233" s="14">
        <v>0</v>
      </c>
      <c r="BS233" s="14">
        <v>24580.29</v>
      </c>
      <c r="BT233" s="14">
        <v>56232.82</v>
      </c>
      <c r="BU233" s="14">
        <v>0</v>
      </c>
      <c r="BV233" s="14">
        <v>0</v>
      </c>
      <c r="BW233" s="14">
        <v>0</v>
      </c>
      <c r="BX233" s="14">
        <v>5002.17</v>
      </c>
      <c r="BY233" s="14">
        <v>0</v>
      </c>
      <c r="BZ233" s="14">
        <v>0</v>
      </c>
      <c r="CA233" s="14">
        <v>0</v>
      </c>
      <c r="CB233" s="14">
        <v>0</v>
      </c>
      <c r="CC233" s="14">
        <v>0</v>
      </c>
      <c r="CD233" s="14">
        <v>460</v>
      </c>
      <c r="CE233" s="14">
        <v>380</v>
      </c>
      <c r="CF233" s="14">
        <v>410</v>
      </c>
      <c r="CG233" s="14">
        <v>4498</v>
      </c>
      <c r="CH233" s="14">
        <v>0.18</v>
      </c>
      <c r="CI233" s="14">
        <v>0.72</v>
      </c>
      <c r="CJ233" s="14">
        <v>0.18</v>
      </c>
      <c r="CK233" s="14">
        <v>0</v>
      </c>
      <c r="CL233" s="14">
        <v>286.05</v>
      </c>
      <c r="CM233" s="14">
        <v>1338.71</v>
      </c>
      <c r="CN233" s="14">
        <v>0</v>
      </c>
      <c r="CO233" s="14">
        <v>2906.41</v>
      </c>
      <c r="CP233" s="14">
        <v>0</v>
      </c>
      <c r="CQ233" s="14">
        <v>0</v>
      </c>
      <c r="CR233" s="14" t="s">
        <v>108</v>
      </c>
      <c r="CS233" s="14">
        <v>0</v>
      </c>
      <c r="CT233" s="14">
        <v>0</v>
      </c>
      <c r="CU233" s="14">
        <v>0</v>
      </c>
      <c r="CV233" s="14">
        <v>0</v>
      </c>
      <c r="CW233" s="14">
        <v>0</v>
      </c>
      <c r="CX233" s="14">
        <v>0</v>
      </c>
    </row>
    <row r="234" spans="1:102" x14ac:dyDescent="0.25">
      <c r="A234" s="14">
        <v>510213</v>
      </c>
      <c r="B234" s="14">
        <v>23</v>
      </c>
      <c r="C234" s="14" t="s">
        <v>110</v>
      </c>
      <c r="D234" s="14" t="s">
        <v>100</v>
      </c>
      <c r="E234" s="14">
        <v>5302790001</v>
      </c>
      <c r="F234" s="14" t="s">
        <v>122</v>
      </c>
      <c r="G234" s="14" t="s">
        <v>102</v>
      </c>
      <c r="H234" s="14" t="s">
        <v>103</v>
      </c>
      <c r="I234" s="14">
        <v>70070000</v>
      </c>
      <c r="J234" s="14">
        <v>0</v>
      </c>
      <c r="K234" s="14">
        <v>671714</v>
      </c>
      <c r="L234" s="14">
        <v>1</v>
      </c>
      <c r="M234" s="14">
        <v>201711</v>
      </c>
      <c r="N234" s="14">
        <v>20171004</v>
      </c>
      <c r="O234" s="14">
        <v>89354</v>
      </c>
      <c r="P234" s="14">
        <v>20171104</v>
      </c>
      <c r="Q234" s="14">
        <v>7003</v>
      </c>
      <c r="R234" s="14">
        <v>31</v>
      </c>
      <c r="S234" s="14">
        <v>20171204</v>
      </c>
      <c r="T234" s="14">
        <v>20171218</v>
      </c>
      <c r="U234" s="14">
        <v>9040</v>
      </c>
      <c r="V234" s="14">
        <v>3013.33</v>
      </c>
      <c r="W234" s="14">
        <v>25</v>
      </c>
      <c r="X234" s="14">
        <v>702.62</v>
      </c>
      <c r="Y234" s="14">
        <v>361.59</v>
      </c>
      <c r="Z234" s="14">
        <v>144.63</v>
      </c>
      <c r="AA234" s="14">
        <v>120.53</v>
      </c>
      <c r="AB234" s="14">
        <v>78.34</v>
      </c>
      <c r="AC234" s="14">
        <v>0</v>
      </c>
      <c r="AD234" s="14">
        <v>0</v>
      </c>
      <c r="AE234" s="14">
        <v>0</v>
      </c>
      <c r="AF234" s="14">
        <v>12053.33</v>
      </c>
      <c r="AG234" s="14">
        <v>3453.26</v>
      </c>
      <c r="AH234" s="14">
        <v>5876.43</v>
      </c>
      <c r="AI234" s="14">
        <v>1271.95</v>
      </c>
      <c r="AJ234" s="14">
        <v>126.42</v>
      </c>
      <c r="AK234" s="14">
        <v>1325.27</v>
      </c>
      <c r="AL234" s="14">
        <v>12050.86</v>
      </c>
      <c r="AM234" s="14">
        <v>12755.95</v>
      </c>
      <c r="AN234" s="14">
        <v>17649</v>
      </c>
      <c r="AO234" s="14">
        <v>17649</v>
      </c>
      <c r="AP234" s="14">
        <v>17869</v>
      </c>
      <c r="AQ234" s="14" t="s">
        <v>104</v>
      </c>
      <c r="AR234" s="14">
        <v>0</v>
      </c>
      <c r="AS234" s="14">
        <v>0</v>
      </c>
      <c r="AT234" s="14">
        <v>0</v>
      </c>
      <c r="AU234" s="14">
        <v>0</v>
      </c>
      <c r="AV234" s="14">
        <v>0</v>
      </c>
      <c r="AW234" s="14">
        <v>0</v>
      </c>
      <c r="AX234" s="14">
        <v>0</v>
      </c>
      <c r="AY234" s="14" t="s">
        <v>107</v>
      </c>
      <c r="AZ234" s="14" t="s">
        <v>107</v>
      </c>
      <c r="BA234" s="14" t="s">
        <v>107</v>
      </c>
      <c r="BB234" s="14">
        <v>0</v>
      </c>
      <c r="BC234" s="14">
        <v>0</v>
      </c>
      <c r="BD234" s="14">
        <v>0</v>
      </c>
      <c r="BE234" s="14">
        <v>0</v>
      </c>
      <c r="BF234" s="14">
        <v>0</v>
      </c>
      <c r="BG234" s="14">
        <v>0</v>
      </c>
      <c r="BH234" s="14">
        <v>0</v>
      </c>
      <c r="BI234" s="14">
        <v>0</v>
      </c>
      <c r="BJ234" s="14">
        <v>0</v>
      </c>
      <c r="BK234" s="14">
        <v>0</v>
      </c>
      <c r="BL234" s="14">
        <v>0</v>
      </c>
      <c r="BM234" s="14">
        <v>0</v>
      </c>
      <c r="BN234" s="14">
        <v>0</v>
      </c>
      <c r="BO234" s="14">
        <v>0</v>
      </c>
      <c r="BP234" s="14">
        <v>0</v>
      </c>
      <c r="BQ234" s="14">
        <v>0</v>
      </c>
      <c r="BR234" s="14">
        <v>0</v>
      </c>
      <c r="BS234" s="14">
        <v>0</v>
      </c>
      <c r="BT234" s="14">
        <v>0</v>
      </c>
      <c r="BU234" s="14">
        <v>0</v>
      </c>
      <c r="BV234" s="14">
        <v>0</v>
      </c>
      <c r="BW234" s="14">
        <v>0</v>
      </c>
      <c r="BX234" s="14">
        <v>0</v>
      </c>
      <c r="BY234" s="14">
        <v>0</v>
      </c>
      <c r="BZ234" s="14">
        <v>0</v>
      </c>
      <c r="CA234" s="14">
        <v>0</v>
      </c>
      <c r="CB234" s="14">
        <v>0</v>
      </c>
      <c r="CC234" s="14">
        <v>0</v>
      </c>
      <c r="CD234" s="14">
        <v>0</v>
      </c>
      <c r="CE234" s="14">
        <v>0</v>
      </c>
      <c r="CF234" s="14">
        <v>0</v>
      </c>
      <c r="CG234" s="14">
        <v>12197</v>
      </c>
      <c r="CH234" s="14">
        <v>1</v>
      </c>
      <c r="CI234" s="14">
        <v>0</v>
      </c>
      <c r="CJ234" s="14">
        <v>0</v>
      </c>
      <c r="CK234" s="14">
        <v>0</v>
      </c>
      <c r="CL234" s="14">
        <v>30.13</v>
      </c>
      <c r="CM234" s="14">
        <v>141.02000000000001</v>
      </c>
      <c r="CN234" s="14">
        <v>0</v>
      </c>
      <c r="CO234" s="14">
        <v>483.92</v>
      </c>
      <c r="CP234" s="14">
        <v>0</v>
      </c>
      <c r="CQ234" s="14">
        <v>0</v>
      </c>
      <c r="CR234" s="14" t="s">
        <v>108</v>
      </c>
      <c r="CS234" s="14">
        <v>220</v>
      </c>
      <c r="CT234" s="14">
        <v>380</v>
      </c>
      <c r="CU234" s="14">
        <v>201</v>
      </c>
      <c r="CV234" s="14">
        <v>348</v>
      </c>
      <c r="CW234" s="14">
        <v>231</v>
      </c>
      <c r="CX234" s="14">
        <v>399</v>
      </c>
    </row>
    <row r="235" spans="1:102" x14ac:dyDescent="0.25">
      <c r="A235" s="14">
        <v>605120</v>
      </c>
      <c r="B235" s="14">
        <v>75</v>
      </c>
      <c r="C235" s="14" t="s">
        <v>99</v>
      </c>
      <c r="D235" s="14" t="s">
        <v>100</v>
      </c>
      <c r="E235" s="14">
        <v>5302790001</v>
      </c>
      <c r="F235" s="14" t="s">
        <v>303</v>
      </c>
      <c r="G235" s="14" t="s">
        <v>102</v>
      </c>
      <c r="H235" s="14" t="s">
        <v>103</v>
      </c>
      <c r="I235" s="14">
        <v>70800000</v>
      </c>
      <c r="J235" s="14">
        <v>0</v>
      </c>
      <c r="K235" s="14">
        <v>1167030</v>
      </c>
      <c r="L235" s="14">
        <v>0</v>
      </c>
      <c r="M235" s="14">
        <v>201711</v>
      </c>
      <c r="N235" s="14">
        <v>20171010</v>
      </c>
      <c r="O235" s="14">
        <v>0</v>
      </c>
      <c r="P235" s="14">
        <v>20171110</v>
      </c>
      <c r="Q235" s="14">
        <v>0</v>
      </c>
      <c r="R235" s="14">
        <v>31</v>
      </c>
      <c r="S235" s="14">
        <v>20171120</v>
      </c>
      <c r="T235" s="14">
        <v>20171218</v>
      </c>
      <c r="U235" s="14">
        <v>302699</v>
      </c>
      <c r="V235" s="14">
        <v>44668.38</v>
      </c>
      <c r="W235" s="14">
        <v>25</v>
      </c>
      <c r="X235" s="14">
        <v>702.62</v>
      </c>
      <c r="Y235" s="14">
        <v>5360.2</v>
      </c>
      <c r="Z235" s="14">
        <v>2144.08</v>
      </c>
      <c r="AA235" s="14">
        <v>1786.73</v>
      </c>
      <c r="AB235" s="14">
        <v>1161.3699999999999</v>
      </c>
      <c r="AC235" s="14">
        <v>0</v>
      </c>
      <c r="AD235" s="14">
        <v>0</v>
      </c>
      <c r="AE235" s="14">
        <v>0</v>
      </c>
      <c r="AF235" s="14">
        <v>178673.59</v>
      </c>
      <c r="AG235" s="14">
        <v>51189.95</v>
      </c>
      <c r="AH235" s="14">
        <v>178769.03</v>
      </c>
      <c r="AI235" s="14">
        <v>38694.47</v>
      </c>
      <c r="AJ235" s="14">
        <v>3845.9</v>
      </c>
      <c r="AK235" s="14">
        <v>40316.559999999998</v>
      </c>
      <c r="AL235" s="14">
        <v>168923.83</v>
      </c>
      <c r="AM235" s="14">
        <v>179376.21</v>
      </c>
      <c r="AN235" s="14">
        <v>0</v>
      </c>
      <c r="AO235" s="14">
        <v>0</v>
      </c>
      <c r="AP235" s="14">
        <v>0</v>
      </c>
      <c r="AQ235" s="14" t="s">
        <v>104</v>
      </c>
      <c r="AR235" s="14">
        <v>0</v>
      </c>
      <c r="AS235" s="14">
        <v>0</v>
      </c>
      <c r="AT235" s="14">
        <v>0</v>
      </c>
      <c r="AU235" s="14">
        <v>0</v>
      </c>
      <c r="AV235" s="14">
        <v>0</v>
      </c>
      <c r="AW235" s="14">
        <v>0</v>
      </c>
      <c r="AX235" s="14">
        <v>0</v>
      </c>
      <c r="AY235" s="14">
        <v>0</v>
      </c>
      <c r="AZ235" s="14">
        <v>0</v>
      </c>
      <c r="BA235" s="14">
        <v>0</v>
      </c>
      <c r="BB235" s="14">
        <v>25238</v>
      </c>
      <c r="BC235" s="14">
        <v>277461</v>
      </c>
      <c r="BD235" s="14">
        <v>0</v>
      </c>
      <c r="BE235" s="14">
        <v>0</v>
      </c>
      <c r="BF235" s="14">
        <v>967</v>
      </c>
      <c r="BG235" s="14">
        <v>967</v>
      </c>
      <c r="BH235" s="14">
        <v>0</v>
      </c>
      <c r="BI235" s="14">
        <v>0</v>
      </c>
      <c r="BJ235" s="14">
        <v>0</v>
      </c>
      <c r="BK235" s="14">
        <v>0</v>
      </c>
      <c r="BL235" s="14">
        <v>0</v>
      </c>
      <c r="BM235" s="14">
        <v>0</v>
      </c>
      <c r="BN235" s="14">
        <v>0</v>
      </c>
      <c r="BO235" s="14">
        <v>0</v>
      </c>
      <c r="BP235" s="14">
        <v>0</v>
      </c>
      <c r="BQ235" s="14">
        <v>0</v>
      </c>
      <c r="BR235" s="14">
        <v>0</v>
      </c>
      <c r="BS235" s="14">
        <v>25962.52</v>
      </c>
      <c r="BT235" s="14">
        <v>100455</v>
      </c>
      <c r="BU235" s="14">
        <v>0</v>
      </c>
      <c r="BV235" s="14">
        <v>0</v>
      </c>
      <c r="BW235" s="14">
        <v>0</v>
      </c>
      <c r="BX235" s="14">
        <v>7587.69</v>
      </c>
      <c r="BY235" s="14">
        <v>0</v>
      </c>
      <c r="BZ235" s="14">
        <v>0</v>
      </c>
      <c r="CA235" s="14">
        <v>0</v>
      </c>
      <c r="CB235" s="14">
        <v>0</v>
      </c>
      <c r="CC235" s="14">
        <v>0</v>
      </c>
      <c r="CD235" s="14">
        <v>945</v>
      </c>
      <c r="CE235" s="14">
        <v>870</v>
      </c>
      <c r="CF235" s="14">
        <v>990</v>
      </c>
      <c r="CG235" s="14">
        <v>4493</v>
      </c>
      <c r="CH235" s="14">
        <v>0.24</v>
      </c>
      <c r="CI235" s="14">
        <v>0.96</v>
      </c>
      <c r="CJ235" s="14">
        <v>0.24</v>
      </c>
      <c r="CK235" s="14">
        <v>0</v>
      </c>
      <c r="CL235" s="14">
        <v>446.68</v>
      </c>
      <c r="CM235" s="14">
        <v>2090.48</v>
      </c>
      <c r="CN235" s="14">
        <v>0</v>
      </c>
      <c r="CO235" s="14">
        <v>5370.43</v>
      </c>
      <c r="CP235" s="14">
        <v>0</v>
      </c>
      <c r="CQ235" s="14">
        <v>0</v>
      </c>
      <c r="CR235" s="14">
        <v>7587.69</v>
      </c>
      <c r="CS235" s="14">
        <v>0</v>
      </c>
      <c r="CT235" s="14">
        <v>0</v>
      </c>
      <c r="CU235" s="14">
        <v>0</v>
      </c>
      <c r="CV235" s="14">
        <v>0</v>
      </c>
      <c r="CW235" s="14">
        <v>0</v>
      </c>
      <c r="CX235" s="14">
        <v>0</v>
      </c>
    </row>
    <row r="236" spans="1:102" x14ac:dyDescent="0.25">
      <c r="A236" s="14">
        <v>623849</v>
      </c>
      <c r="B236" s="14">
        <v>76</v>
      </c>
      <c r="C236" s="14" t="s">
        <v>117</v>
      </c>
      <c r="D236" s="14" t="s">
        <v>100</v>
      </c>
      <c r="E236" s="14">
        <v>5302790001</v>
      </c>
      <c r="F236" s="14" t="s">
        <v>124</v>
      </c>
      <c r="G236" s="14" t="s">
        <v>102</v>
      </c>
      <c r="H236" s="14" t="s">
        <v>103</v>
      </c>
      <c r="I236" s="14">
        <v>70800000</v>
      </c>
      <c r="J236" s="14">
        <v>0</v>
      </c>
      <c r="K236" s="14">
        <v>53166135</v>
      </c>
      <c r="L236" s="14">
        <v>0</v>
      </c>
      <c r="M236" s="14">
        <v>201711</v>
      </c>
      <c r="N236" s="14">
        <v>20171010</v>
      </c>
      <c r="O236" s="14">
        <v>0</v>
      </c>
      <c r="P236" s="14">
        <v>20171110</v>
      </c>
      <c r="Q236" s="14">
        <v>0</v>
      </c>
      <c r="R236" s="14">
        <v>31</v>
      </c>
      <c r="S236" s="14">
        <v>20171120</v>
      </c>
      <c r="T236" s="14">
        <v>20171218</v>
      </c>
      <c r="U236" s="14">
        <v>202153</v>
      </c>
      <c r="V236" s="14">
        <v>37823.5</v>
      </c>
      <c r="W236" s="14">
        <v>25</v>
      </c>
      <c r="X236" s="14">
        <v>702.62</v>
      </c>
      <c r="Y236" s="14">
        <v>4538.82</v>
      </c>
      <c r="Z236" s="14">
        <v>1815.52</v>
      </c>
      <c r="AA236" s="14">
        <v>1512.94</v>
      </c>
      <c r="AB236" s="14">
        <v>983.41</v>
      </c>
      <c r="AC236" s="14">
        <v>0</v>
      </c>
      <c r="AD236" s="14">
        <v>0</v>
      </c>
      <c r="AE236" s="14">
        <v>0</v>
      </c>
      <c r="AF236" s="14">
        <v>151294.07</v>
      </c>
      <c r="AG236" s="14">
        <v>43345.73</v>
      </c>
      <c r="AH236" s="14">
        <v>116983.67</v>
      </c>
      <c r="AI236" s="14">
        <v>25321.06</v>
      </c>
      <c r="AJ236" s="14">
        <v>2516.69</v>
      </c>
      <c r="AK236" s="14">
        <v>26382.52</v>
      </c>
      <c r="AL236" s="14">
        <v>143146</v>
      </c>
      <c r="AM236" s="14">
        <v>151996.69</v>
      </c>
      <c r="AN236" s="14">
        <v>0</v>
      </c>
      <c r="AO236" s="14">
        <v>0</v>
      </c>
      <c r="AP236" s="14">
        <v>0</v>
      </c>
      <c r="AQ236" s="14" t="s">
        <v>104</v>
      </c>
      <c r="AR236" s="14">
        <v>0</v>
      </c>
      <c r="AS236" s="14">
        <v>0</v>
      </c>
      <c r="AT236" s="14">
        <v>0</v>
      </c>
      <c r="AU236" s="14">
        <v>0</v>
      </c>
      <c r="AV236" s="14">
        <v>0</v>
      </c>
      <c r="AW236" s="14">
        <v>0</v>
      </c>
      <c r="AX236" s="14">
        <v>0</v>
      </c>
      <c r="AY236" s="14">
        <v>0</v>
      </c>
      <c r="AZ236" s="14">
        <v>0</v>
      </c>
      <c r="BA236" s="14">
        <v>0</v>
      </c>
      <c r="BB236" s="14">
        <v>23121</v>
      </c>
      <c r="BC236" s="14">
        <v>179032</v>
      </c>
      <c r="BD236" s="14">
        <v>0</v>
      </c>
      <c r="BE236" s="14">
        <v>0</v>
      </c>
      <c r="BF236" s="14">
        <v>0</v>
      </c>
      <c r="BG236" s="14">
        <v>855</v>
      </c>
      <c r="BH236" s="14">
        <v>0</v>
      </c>
      <c r="BI236" s="14">
        <v>0</v>
      </c>
      <c r="BJ236" s="14">
        <v>0</v>
      </c>
      <c r="BK236" s="14">
        <v>291</v>
      </c>
      <c r="BL236" s="14">
        <v>1711</v>
      </c>
      <c r="BM236" s="14">
        <v>0</v>
      </c>
      <c r="BN236" s="14">
        <v>0</v>
      </c>
      <c r="BO236" s="14">
        <v>0</v>
      </c>
      <c r="BP236" s="14">
        <v>0</v>
      </c>
      <c r="BQ236" s="14">
        <v>82.08</v>
      </c>
      <c r="BR236" s="14">
        <v>482.58</v>
      </c>
      <c r="BS236" s="14">
        <v>35495.65</v>
      </c>
      <c r="BT236" s="14">
        <v>68112.75</v>
      </c>
      <c r="BU236" s="14">
        <v>0</v>
      </c>
      <c r="BV236" s="14">
        <v>0</v>
      </c>
      <c r="BW236" s="14">
        <v>0</v>
      </c>
      <c r="BX236" s="14">
        <v>9297.51</v>
      </c>
      <c r="BY236" s="14">
        <v>0</v>
      </c>
      <c r="BZ236" s="14">
        <v>0</v>
      </c>
      <c r="CA236" s="14">
        <v>0</v>
      </c>
      <c r="CB236" s="14">
        <v>0</v>
      </c>
      <c r="CC236" s="14">
        <v>0</v>
      </c>
      <c r="CD236" s="14">
        <v>855</v>
      </c>
      <c r="CE236" s="14">
        <v>730</v>
      </c>
      <c r="CF236" s="14">
        <v>850</v>
      </c>
      <c r="CG236" s="14">
        <v>4499</v>
      </c>
      <c r="CH236" s="14">
        <v>0.15</v>
      </c>
      <c r="CI236" s="14">
        <v>0.6</v>
      </c>
      <c r="CJ236" s="14">
        <v>0.15</v>
      </c>
      <c r="CK236" s="14">
        <v>0</v>
      </c>
      <c r="CL236" s="14">
        <v>378.23</v>
      </c>
      <c r="CM236" s="14">
        <v>1770.14</v>
      </c>
      <c r="CN236" s="14">
        <v>0</v>
      </c>
      <c r="CO236" s="14">
        <v>3586.56</v>
      </c>
      <c r="CP236" s="14">
        <v>0</v>
      </c>
      <c r="CQ236" s="14">
        <v>0</v>
      </c>
      <c r="CR236" s="14" t="s">
        <v>108</v>
      </c>
      <c r="CS236" s="14">
        <v>0</v>
      </c>
      <c r="CT236" s="14">
        <v>0</v>
      </c>
      <c r="CU236" s="14">
        <v>0</v>
      </c>
      <c r="CV236" s="14">
        <v>0</v>
      </c>
      <c r="CW236" s="14">
        <v>0</v>
      </c>
      <c r="CX236" s="14">
        <v>0</v>
      </c>
    </row>
    <row r="237" spans="1:102" x14ac:dyDescent="0.25">
      <c r="A237" s="14">
        <v>675051</v>
      </c>
      <c r="B237" s="14">
        <v>66</v>
      </c>
      <c r="C237" s="14" t="s">
        <v>117</v>
      </c>
      <c r="D237" s="14" t="s">
        <v>100</v>
      </c>
      <c r="E237" s="14">
        <v>5302790001</v>
      </c>
      <c r="F237" s="14" t="s">
        <v>125</v>
      </c>
      <c r="G237" s="14" t="s">
        <v>102</v>
      </c>
      <c r="H237" s="14" t="s">
        <v>103</v>
      </c>
      <c r="I237" s="14">
        <v>70800000</v>
      </c>
      <c r="J237" s="14">
        <v>0</v>
      </c>
      <c r="K237" s="14">
        <v>1159616</v>
      </c>
      <c r="L237" s="14">
        <v>0</v>
      </c>
      <c r="M237" s="14">
        <v>201711</v>
      </c>
      <c r="N237" s="14">
        <v>20171010</v>
      </c>
      <c r="O237" s="14">
        <v>0</v>
      </c>
      <c r="P237" s="14">
        <v>20171110</v>
      </c>
      <c r="Q237" s="14">
        <v>0</v>
      </c>
      <c r="R237" s="14">
        <v>31</v>
      </c>
      <c r="S237" s="14">
        <v>20171120</v>
      </c>
      <c r="T237" s="14">
        <v>20171218</v>
      </c>
      <c r="U237" s="14">
        <v>221660</v>
      </c>
      <c r="V237" s="14">
        <v>37652.730000000003</v>
      </c>
      <c r="W237" s="14">
        <v>25</v>
      </c>
      <c r="X237" s="14">
        <v>702.62</v>
      </c>
      <c r="Y237" s="14">
        <v>4518.32</v>
      </c>
      <c r="Z237" s="14">
        <v>1807.33</v>
      </c>
      <c r="AA237" s="14">
        <v>1506.1</v>
      </c>
      <c r="AB237" s="14">
        <v>978.97</v>
      </c>
      <c r="AC237" s="14">
        <v>0</v>
      </c>
      <c r="AD237" s="14">
        <v>0</v>
      </c>
      <c r="AE237" s="14">
        <v>0</v>
      </c>
      <c r="AF237" s="14">
        <v>150610.99</v>
      </c>
      <c r="AG237" s="14">
        <v>43150.02</v>
      </c>
      <c r="AH237" s="14">
        <v>121975.89</v>
      </c>
      <c r="AI237" s="14">
        <v>26401.62</v>
      </c>
      <c r="AJ237" s="14">
        <v>2624.09</v>
      </c>
      <c r="AK237" s="14">
        <v>27508.38</v>
      </c>
      <c r="AL237" s="14">
        <v>142502.89000000001</v>
      </c>
      <c r="AM237" s="14">
        <v>151313.60999999999</v>
      </c>
      <c r="AN237" s="14">
        <v>0</v>
      </c>
      <c r="AO237" s="14">
        <v>0</v>
      </c>
      <c r="AP237" s="14">
        <v>0</v>
      </c>
      <c r="AQ237" s="14" t="s">
        <v>104</v>
      </c>
      <c r="AR237" s="14">
        <v>0</v>
      </c>
      <c r="AS237" s="14">
        <v>0</v>
      </c>
      <c r="AT237" s="14">
        <v>0</v>
      </c>
      <c r="AU237" s="14">
        <v>0</v>
      </c>
      <c r="AV237" s="14">
        <v>0</v>
      </c>
      <c r="AW237" s="14">
        <v>0</v>
      </c>
      <c r="AX237" s="14">
        <v>0</v>
      </c>
      <c r="AY237" s="14">
        <v>0</v>
      </c>
      <c r="AZ237" s="14">
        <v>0</v>
      </c>
      <c r="BA237" s="14">
        <v>0</v>
      </c>
      <c r="BB237" s="14">
        <v>22774</v>
      </c>
      <c r="BC237" s="14">
        <v>198886</v>
      </c>
      <c r="BD237" s="14">
        <v>0</v>
      </c>
      <c r="BE237" s="14">
        <v>437</v>
      </c>
      <c r="BF237" s="14">
        <v>475</v>
      </c>
      <c r="BG237" s="14">
        <v>0</v>
      </c>
      <c r="BH237" s="14">
        <v>455</v>
      </c>
      <c r="BI237" s="14">
        <v>475</v>
      </c>
      <c r="BJ237" s="14">
        <v>0</v>
      </c>
      <c r="BK237" s="14">
        <v>0</v>
      </c>
      <c r="BL237" s="14">
        <v>35</v>
      </c>
      <c r="BM237" s="14">
        <v>0</v>
      </c>
      <c r="BN237" s="14">
        <v>0</v>
      </c>
      <c r="BO237" s="14">
        <v>0</v>
      </c>
      <c r="BP237" s="14">
        <v>0</v>
      </c>
      <c r="BQ237" s="14">
        <v>0</v>
      </c>
      <c r="BR237" s="14">
        <v>9.8699999999999992</v>
      </c>
      <c r="BS237" s="14">
        <v>12133.71</v>
      </c>
      <c r="BT237" s="14">
        <v>75666.210000000006</v>
      </c>
      <c r="BU237" s="14">
        <v>0</v>
      </c>
      <c r="BV237" s="14">
        <v>0</v>
      </c>
      <c r="BW237" s="14">
        <v>0</v>
      </c>
      <c r="BX237" s="14">
        <v>0</v>
      </c>
      <c r="BY237" s="14">
        <v>18787.02</v>
      </c>
      <c r="BZ237" s="14">
        <v>5165.28</v>
      </c>
      <c r="CA237" s="14">
        <v>0</v>
      </c>
      <c r="CB237" s="14">
        <v>0</v>
      </c>
      <c r="CC237" s="14">
        <v>1196.17</v>
      </c>
      <c r="CD237" s="14">
        <v>0</v>
      </c>
      <c r="CE237" s="14">
        <v>455</v>
      </c>
      <c r="CF237" s="14">
        <v>420</v>
      </c>
      <c r="CG237" s="14">
        <v>4462</v>
      </c>
      <c r="CH237" s="14">
        <v>0.06</v>
      </c>
      <c r="CI237" s="14">
        <v>0.24</v>
      </c>
      <c r="CJ237" s="14">
        <v>0.06</v>
      </c>
      <c r="CK237" s="14">
        <v>0</v>
      </c>
      <c r="CL237" s="14">
        <v>376.52</v>
      </c>
      <c r="CM237" s="14">
        <v>1762.14</v>
      </c>
      <c r="CN237" s="14">
        <v>0</v>
      </c>
      <c r="CO237" s="14">
        <v>3932.66</v>
      </c>
      <c r="CP237" s="14">
        <v>0</v>
      </c>
      <c r="CQ237" s="14">
        <v>0</v>
      </c>
      <c r="CR237" s="14" t="s">
        <v>108</v>
      </c>
      <c r="CS237" s="14">
        <v>0</v>
      </c>
      <c r="CT237" s="14">
        <v>0</v>
      </c>
      <c r="CU237" s="14">
        <v>0</v>
      </c>
      <c r="CV237" s="14">
        <v>0</v>
      </c>
      <c r="CW237" s="14">
        <v>0</v>
      </c>
      <c r="CX237" s="14">
        <v>0</v>
      </c>
    </row>
    <row r="238" spans="1:102" x14ac:dyDescent="0.25">
      <c r="A238" s="14">
        <v>856960</v>
      </c>
      <c r="B238" s="14">
        <v>23</v>
      </c>
      <c r="C238" s="14" t="s">
        <v>110</v>
      </c>
      <c r="D238" s="14" t="s">
        <v>100</v>
      </c>
      <c r="E238" s="14">
        <v>5302790001</v>
      </c>
      <c r="F238" s="14" t="s">
        <v>126</v>
      </c>
      <c r="G238" s="14" t="s">
        <v>102</v>
      </c>
      <c r="H238" s="14" t="s">
        <v>103</v>
      </c>
      <c r="I238" s="14">
        <v>70362030</v>
      </c>
      <c r="J238" s="14">
        <v>0</v>
      </c>
      <c r="K238" s="14">
        <v>1010284</v>
      </c>
      <c r="L238" s="14">
        <v>1</v>
      </c>
      <c r="M238" s="14">
        <v>201711</v>
      </c>
      <c r="N238" s="14">
        <v>20171004</v>
      </c>
      <c r="O238" s="14">
        <v>387</v>
      </c>
      <c r="P238" s="14">
        <v>20171104</v>
      </c>
      <c r="Q238" s="14">
        <v>387</v>
      </c>
      <c r="R238" s="14">
        <v>31</v>
      </c>
      <c r="S238" s="14">
        <v>20171204</v>
      </c>
      <c r="T238" s="14">
        <v>20171218</v>
      </c>
      <c r="U238" s="14">
        <v>51.08</v>
      </c>
      <c r="V238" s="14">
        <v>6.96</v>
      </c>
      <c r="W238" s="14">
        <v>12</v>
      </c>
      <c r="X238" s="14">
        <v>2.35</v>
      </c>
      <c r="Y238" s="14">
        <v>1.74</v>
      </c>
      <c r="Z238" s="14">
        <v>0.69</v>
      </c>
      <c r="AA238" s="14">
        <v>0.57999999999999996</v>
      </c>
      <c r="AB238" s="14">
        <v>0.37</v>
      </c>
      <c r="AC238" s="14">
        <v>0</v>
      </c>
      <c r="AD238" s="14">
        <v>0</v>
      </c>
      <c r="AE238" s="14">
        <v>0</v>
      </c>
      <c r="AF238" s="14">
        <v>58.04</v>
      </c>
      <c r="AG238" s="14">
        <v>9.07</v>
      </c>
      <c r="AH238" s="14">
        <v>33.479999999999997</v>
      </c>
      <c r="AI238" s="14">
        <v>7.24</v>
      </c>
      <c r="AJ238" s="14">
        <v>0.71</v>
      </c>
      <c r="AK238" s="14">
        <v>7.54</v>
      </c>
      <c r="AL238" s="14">
        <v>57.01</v>
      </c>
      <c r="AM238" s="14">
        <v>60.39</v>
      </c>
      <c r="AN238" s="14">
        <v>0</v>
      </c>
      <c r="AO238" s="14">
        <v>100</v>
      </c>
      <c r="AP238" s="14">
        <v>0</v>
      </c>
      <c r="AQ238" s="14" t="s">
        <v>104</v>
      </c>
      <c r="AR238" s="14">
        <v>0</v>
      </c>
      <c r="AS238" s="14">
        <v>0</v>
      </c>
      <c r="AT238" s="14">
        <v>0</v>
      </c>
      <c r="AU238" s="14">
        <v>0</v>
      </c>
      <c r="AV238" s="14">
        <v>0</v>
      </c>
      <c r="AW238" s="14">
        <v>0</v>
      </c>
      <c r="AX238" s="14">
        <v>0</v>
      </c>
      <c r="AY238" s="14" t="s">
        <v>107</v>
      </c>
      <c r="AZ238" s="14" t="s">
        <v>107</v>
      </c>
      <c r="BA238" s="14" t="s">
        <v>107</v>
      </c>
      <c r="BB238" s="14">
        <v>0</v>
      </c>
      <c r="BC238" s="14">
        <v>0</v>
      </c>
      <c r="BD238" s="14">
        <v>0</v>
      </c>
      <c r="BE238" s="14">
        <v>0</v>
      </c>
      <c r="BF238" s="14">
        <v>0</v>
      </c>
      <c r="BG238" s="14">
        <v>0</v>
      </c>
      <c r="BH238" s="14">
        <v>0</v>
      </c>
      <c r="BI238" s="14">
        <v>0</v>
      </c>
      <c r="BJ238" s="14">
        <v>0</v>
      </c>
      <c r="BK238" s="14">
        <v>0</v>
      </c>
      <c r="BL238" s="14">
        <v>0</v>
      </c>
      <c r="BM238" s="14">
        <v>0</v>
      </c>
      <c r="BN238" s="14">
        <v>0</v>
      </c>
      <c r="BO238" s="14">
        <v>0</v>
      </c>
      <c r="BP238" s="14">
        <v>0</v>
      </c>
      <c r="BQ238" s="14">
        <v>0</v>
      </c>
      <c r="BR238" s="14">
        <v>0</v>
      </c>
      <c r="BS238" s="14">
        <v>0</v>
      </c>
      <c r="BT238" s="14">
        <v>0</v>
      </c>
      <c r="BU238" s="14">
        <v>0</v>
      </c>
      <c r="BV238" s="14">
        <v>0</v>
      </c>
      <c r="BW238" s="14">
        <v>0</v>
      </c>
      <c r="BX238" s="14">
        <v>0</v>
      </c>
      <c r="BY238" s="14">
        <v>0</v>
      </c>
      <c r="BZ238" s="14">
        <v>0</v>
      </c>
      <c r="CA238" s="14">
        <v>0</v>
      </c>
      <c r="CB238" s="14">
        <v>0</v>
      </c>
      <c r="CC238" s="14">
        <v>0</v>
      </c>
      <c r="CD238" s="14">
        <v>0</v>
      </c>
      <c r="CE238" s="14">
        <v>0</v>
      </c>
      <c r="CF238" s="14">
        <v>0</v>
      </c>
      <c r="CG238" s="14">
        <v>11491</v>
      </c>
      <c r="CH238" s="14">
        <v>1</v>
      </c>
      <c r="CI238" s="14">
        <v>0</v>
      </c>
      <c r="CJ238" s="14">
        <v>0</v>
      </c>
      <c r="CK238" s="14">
        <v>0</v>
      </c>
      <c r="CL238" s="14">
        <v>0.14000000000000001</v>
      </c>
      <c r="CM238" s="14">
        <v>0.67</v>
      </c>
      <c r="CN238" s="14">
        <v>0</v>
      </c>
      <c r="CO238" s="14">
        <v>2.74</v>
      </c>
      <c r="CP238" s="14">
        <v>0</v>
      </c>
      <c r="CQ238" s="14">
        <v>0</v>
      </c>
      <c r="CR238" s="14" t="s">
        <v>108</v>
      </c>
      <c r="CS238" s="14">
        <v>220</v>
      </c>
      <c r="CT238" s="14">
        <v>380</v>
      </c>
      <c r="CU238" s="14">
        <v>201</v>
      </c>
      <c r="CV238" s="14">
        <v>348</v>
      </c>
      <c r="CW238" s="14">
        <v>231</v>
      </c>
      <c r="CX238" s="14">
        <v>399</v>
      </c>
    </row>
    <row r="239" spans="1:102" x14ac:dyDescent="0.25">
      <c r="A239" s="14">
        <v>856967</v>
      </c>
      <c r="B239" s="14">
        <v>23</v>
      </c>
      <c r="C239" s="14" t="s">
        <v>110</v>
      </c>
      <c r="D239" s="14" t="s">
        <v>100</v>
      </c>
      <c r="E239" s="14">
        <v>5302790001</v>
      </c>
      <c r="F239" s="14" t="s">
        <v>127</v>
      </c>
      <c r="G239" s="14" t="s">
        <v>102</v>
      </c>
      <c r="H239" s="14" t="s">
        <v>103</v>
      </c>
      <c r="I239" s="14">
        <v>70362040</v>
      </c>
      <c r="J239" s="14">
        <v>0</v>
      </c>
      <c r="K239" s="14">
        <v>1010286</v>
      </c>
      <c r="L239" s="14">
        <v>1</v>
      </c>
      <c r="M239" s="14">
        <v>201711</v>
      </c>
      <c r="N239" s="14">
        <v>20171004</v>
      </c>
      <c r="O239" s="14">
        <v>67</v>
      </c>
      <c r="P239" s="14">
        <v>20171104</v>
      </c>
      <c r="Q239" s="14">
        <v>67</v>
      </c>
      <c r="R239" s="14">
        <v>31</v>
      </c>
      <c r="S239" s="14">
        <v>20171204</v>
      </c>
      <c r="T239" s="14">
        <v>20171218</v>
      </c>
      <c r="U239" s="14">
        <v>51.08</v>
      </c>
      <c r="V239" s="14">
        <v>6.96</v>
      </c>
      <c r="W239" s="14">
        <v>12</v>
      </c>
      <c r="X239" s="14">
        <v>2.35</v>
      </c>
      <c r="Y239" s="14">
        <v>1.74</v>
      </c>
      <c r="Z239" s="14">
        <v>0.69</v>
      </c>
      <c r="AA239" s="14">
        <v>0.57999999999999996</v>
      </c>
      <c r="AB239" s="14">
        <v>0.37</v>
      </c>
      <c r="AC239" s="14">
        <v>0</v>
      </c>
      <c r="AD239" s="14">
        <v>0</v>
      </c>
      <c r="AE239" s="14">
        <v>0</v>
      </c>
      <c r="AF239" s="14">
        <v>58.04</v>
      </c>
      <c r="AG239" s="14">
        <v>9.07</v>
      </c>
      <c r="AH239" s="14">
        <v>33.479999999999997</v>
      </c>
      <c r="AI239" s="14">
        <v>7.24</v>
      </c>
      <c r="AJ239" s="14">
        <v>0.71</v>
      </c>
      <c r="AK239" s="14">
        <v>7.54</v>
      </c>
      <c r="AL239" s="14">
        <v>57.01</v>
      </c>
      <c r="AM239" s="14">
        <v>60.39</v>
      </c>
      <c r="AN239" s="14">
        <v>0</v>
      </c>
      <c r="AO239" s="14">
        <v>100</v>
      </c>
      <c r="AP239" s="14">
        <v>0</v>
      </c>
      <c r="AQ239" s="14" t="s">
        <v>104</v>
      </c>
      <c r="AR239" s="14">
        <v>0</v>
      </c>
      <c r="AS239" s="14">
        <v>0</v>
      </c>
      <c r="AT239" s="14">
        <v>0</v>
      </c>
      <c r="AU239" s="14">
        <v>0</v>
      </c>
      <c r="AV239" s="14">
        <v>0</v>
      </c>
      <c r="AW239" s="14">
        <v>0</v>
      </c>
      <c r="AX239" s="14">
        <v>0</v>
      </c>
      <c r="AY239" s="14" t="s">
        <v>107</v>
      </c>
      <c r="AZ239" s="14" t="s">
        <v>107</v>
      </c>
      <c r="BA239" s="14" t="s">
        <v>107</v>
      </c>
      <c r="BB239" s="14">
        <v>0</v>
      </c>
      <c r="BC239" s="14">
        <v>0</v>
      </c>
      <c r="BD239" s="14">
        <v>0</v>
      </c>
      <c r="BE239" s="14">
        <v>0</v>
      </c>
      <c r="BF239" s="14">
        <v>0</v>
      </c>
      <c r="BG239" s="14">
        <v>0</v>
      </c>
      <c r="BH239" s="14">
        <v>0</v>
      </c>
      <c r="BI239" s="14">
        <v>0</v>
      </c>
      <c r="BJ239" s="14">
        <v>0</v>
      </c>
      <c r="BK239" s="14">
        <v>0</v>
      </c>
      <c r="BL239" s="14">
        <v>0</v>
      </c>
      <c r="BM239" s="14">
        <v>0</v>
      </c>
      <c r="BN239" s="14">
        <v>0</v>
      </c>
      <c r="BO239" s="14">
        <v>0</v>
      </c>
      <c r="BP239" s="14">
        <v>0</v>
      </c>
      <c r="BQ239" s="14">
        <v>0</v>
      </c>
      <c r="BR239" s="14">
        <v>0</v>
      </c>
      <c r="BS239" s="14">
        <v>0</v>
      </c>
      <c r="BT239" s="14">
        <v>0</v>
      </c>
      <c r="BU239" s="14">
        <v>0</v>
      </c>
      <c r="BV239" s="14">
        <v>0</v>
      </c>
      <c r="BW239" s="14">
        <v>0</v>
      </c>
      <c r="BX239" s="14">
        <v>0</v>
      </c>
      <c r="BY239" s="14">
        <v>0</v>
      </c>
      <c r="BZ239" s="14">
        <v>0</v>
      </c>
      <c r="CA239" s="14">
        <v>0</v>
      </c>
      <c r="CB239" s="14">
        <v>0</v>
      </c>
      <c r="CC239" s="14">
        <v>0</v>
      </c>
      <c r="CD239" s="14">
        <v>0</v>
      </c>
      <c r="CE239" s="14">
        <v>0</v>
      </c>
      <c r="CF239" s="14">
        <v>0</v>
      </c>
      <c r="CG239" s="14">
        <v>11524</v>
      </c>
      <c r="CH239" s="14">
        <v>1</v>
      </c>
      <c r="CI239" s="14">
        <v>0</v>
      </c>
      <c r="CJ239" s="14">
        <v>0</v>
      </c>
      <c r="CK239" s="14">
        <v>0</v>
      </c>
      <c r="CL239" s="14">
        <v>0.14000000000000001</v>
      </c>
      <c r="CM239" s="14">
        <v>0.67</v>
      </c>
      <c r="CN239" s="14">
        <v>0</v>
      </c>
      <c r="CO239" s="14">
        <v>2.74</v>
      </c>
      <c r="CP239" s="14">
        <v>0</v>
      </c>
      <c r="CQ239" s="14">
        <v>0</v>
      </c>
      <c r="CR239" s="14" t="s">
        <v>108</v>
      </c>
      <c r="CS239" s="14">
        <v>220</v>
      </c>
      <c r="CT239" s="14">
        <v>380</v>
      </c>
      <c r="CU239" s="14">
        <v>201</v>
      </c>
      <c r="CV239" s="14">
        <v>348</v>
      </c>
      <c r="CW239" s="14">
        <v>231</v>
      </c>
      <c r="CX239" s="14">
        <v>399</v>
      </c>
    </row>
    <row r="240" spans="1:102" x14ac:dyDescent="0.25">
      <c r="A240" s="14">
        <v>856969</v>
      </c>
      <c r="B240" s="14">
        <v>23</v>
      </c>
      <c r="C240" s="14" t="s">
        <v>110</v>
      </c>
      <c r="D240" s="14" t="s">
        <v>100</v>
      </c>
      <c r="E240" s="14">
        <v>5302790001</v>
      </c>
      <c r="F240" s="14" t="s">
        <v>128</v>
      </c>
      <c r="G240" s="14" t="s">
        <v>102</v>
      </c>
      <c r="H240" s="14" t="s">
        <v>103</v>
      </c>
      <c r="I240" s="14">
        <v>70362070</v>
      </c>
      <c r="J240" s="14">
        <v>0</v>
      </c>
      <c r="K240" s="14">
        <v>1116288</v>
      </c>
      <c r="L240" s="14">
        <v>1</v>
      </c>
      <c r="M240" s="14">
        <v>201711</v>
      </c>
      <c r="N240" s="14">
        <v>20171004</v>
      </c>
      <c r="O240" s="14">
        <v>12268</v>
      </c>
      <c r="P240" s="14">
        <v>20171104</v>
      </c>
      <c r="Q240" s="14">
        <v>12268</v>
      </c>
      <c r="R240" s="14">
        <v>31</v>
      </c>
      <c r="S240" s="14">
        <v>20171204</v>
      </c>
      <c r="T240" s="14">
        <v>20171218</v>
      </c>
      <c r="U240" s="14">
        <v>51.08</v>
      </c>
      <c r="V240" s="14">
        <v>6.96</v>
      </c>
      <c r="W240" s="14">
        <v>12</v>
      </c>
      <c r="X240" s="14">
        <v>2.35</v>
      </c>
      <c r="Y240" s="14">
        <v>1.74</v>
      </c>
      <c r="Z240" s="14">
        <v>0.69</v>
      </c>
      <c r="AA240" s="14">
        <v>0.57999999999999996</v>
      </c>
      <c r="AB240" s="14">
        <v>0.37</v>
      </c>
      <c r="AC240" s="14">
        <v>0</v>
      </c>
      <c r="AD240" s="14">
        <v>0</v>
      </c>
      <c r="AE240" s="14">
        <v>0</v>
      </c>
      <c r="AF240" s="14">
        <v>58.04</v>
      </c>
      <c r="AG240" s="14">
        <v>9.07</v>
      </c>
      <c r="AH240" s="14">
        <v>33.479999999999997</v>
      </c>
      <c r="AI240" s="14">
        <v>7.24</v>
      </c>
      <c r="AJ240" s="14">
        <v>0.71</v>
      </c>
      <c r="AK240" s="14">
        <v>7.54</v>
      </c>
      <c r="AL240" s="14">
        <v>57.01</v>
      </c>
      <c r="AM240" s="14">
        <v>60.39</v>
      </c>
      <c r="AN240" s="14">
        <v>0</v>
      </c>
      <c r="AO240" s="14">
        <v>100</v>
      </c>
      <c r="AP240" s="14">
        <v>0</v>
      </c>
      <c r="AQ240" s="14" t="s">
        <v>104</v>
      </c>
      <c r="AR240" s="14">
        <v>0</v>
      </c>
      <c r="AS240" s="14">
        <v>0</v>
      </c>
      <c r="AT240" s="14">
        <v>0</v>
      </c>
      <c r="AU240" s="14">
        <v>0</v>
      </c>
      <c r="AV240" s="14">
        <v>0</v>
      </c>
      <c r="AW240" s="14">
        <v>0</v>
      </c>
      <c r="AX240" s="14">
        <v>0</v>
      </c>
      <c r="AY240" s="14" t="s">
        <v>107</v>
      </c>
      <c r="AZ240" s="14" t="s">
        <v>107</v>
      </c>
      <c r="BA240" s="14" t="s">
        <v>107</v>
      </c>
      <c r="BB240" s="14">
        <v>0</v>
      </c>
      <c r="BC240" s="14">
        <v>0</v>
      </c>
      <c r="BD240" s="14">
        <v>0</v>
      </c>
      <c r="BE240" s="14">
        <v>0</v>
      </c>
      <c r="BF240" s="14">
        <v>0</v>
      </c>
      <c r="BG240" s="14">
        <v>0</v>
      </c>
      <c r="BH240" s="14">
        <v>0</v>
      </c>
      <c r="BI240" s="14">
        <v>0</v>
      </c>
      <c r="BJ240" s="14">
        <v>0</v>
      </c>
      <c r="BK240" s="14">
        <v>0</v>
      </c>
      <c r="BL240" s="14">
        <v>0</v>
      </c>
      <c r="BM240" s="14">
        <v>0</v>
      </c>
      <c r="BN240" s="14">
        <v>0</v>
      </c>
      <c r="BO240" s="14">
        <v>0</v>
      </c>
      <c r="BP240" s="14">
        <v>0</v>
      </c>
      <c r="BQ240" s="14">
        <v>0</v>
      </c>
      <c r="BR240" s="14">
        <v>0</v>
      </c>
      <c r="BS240" s="14">
        <v>0</v>
      </c>
      <c r="BT240" s="14">
        <v>0</v>
      </c>
      <c r="BU240" s="14">
        <v>0</v>
      </c>
      <c r="BV240" s="14">
        <v>0</v>
      </c>
      <c r="BW240" s="14">
        <v>0</v>
      </c>
      <c r="BX240" s="14">
        <v>0</v>
      </c>
      <c r="BY240" s="14">
        <v>0</v>
      </c>
      <c r="BZ240" s="14">
        <v>0</v>
      </c>
      <c r="CA240" s="14">
        <v>0</v>
      </c>
      <c r="CB240" s="14">
        <v>0</v>
      </c>
      <c r="CC240" s="14">
        <v>0</v>
      </c>
      <c r="CD240" s="14">
        <v>0</v>
      </c>
      <c r="CE240" s="14">
        <v>0</v>
      </c>
      <c r="CF240" s="14">
        <v>0</v>
      </c>
      <c r="CG240" s="14">
        <v>11466</v>
      </c>
      <c r="CH240" s="14">
        <v>1</v>
      </c>
      <c r="CI240" s="14">
        <v>0</v>
      </c>
      <c r="CJ240" s="14">
        <v>0</v>
      </c>
      <c r="CK240" s="14">
        <v>0</v>
      </c>
      <c r="CL240" s="14">
        <v>0.14000000000000001</v>
      </c>
      <c r="CM240" s="14">
        <v>0.67</v>
      </c>
      <c r="CN240" s="14">
        <v>0</v>
      </c>
      <c r="CO240" s="14">
        <v>2.74</v>
      </c>
      <c r="CP240" s="14">
        <v>0</v>
      </c>
      <c r="CQ240" s="14">
        <v>0</v>
      </c>
      <c r="CR240" s="14" t="s">
        <v>108</v>
      </c>
      <c r="CS240" s="14">
        <v>220</v>
      </c>
      <c r="CT240" s="14">
        <v>380</v>
      </c>
      <c r="CU240" s="14">
        <v>201</v>
      </c>
      <c r="CV240" s="14">
        <v>348</v>
      </c>
      <c r="CW240" s="14">
        <v>231</v>
      </c>
      <c r="CX240" s="14">
        <v>399</v>
      </c>
    </row>
    <row r="241" spans="1:102" x14ac:dyDescent="0.25">
      <c r="A241" s="14">
        <v>966027</v>
      </c>
      <c r="B241" s="14">
        <v>66</v>
      </c>
      <c r="C241" s="14" t="s">
        <v>117</v>
      </c>
      <c r="D241" s="14" t="s">
        <v>100</v>
      </c>
      <c r="E241" s="14">
        <v>5302790001</v>
      </c>
      <c r="F241" s="14" t="s">
        <v>129</v>
      </c>
      <c r="G241" s="14" t="s">
        <v>102</v>
      </c>
      <c r="H241" s="14" t="s">
        <v>103</v>
      </c>
      <c r="I241" s="14">
        <v>70000000</v>
      </c>
      <c r="J241" s="14">
        <v>0</v>
      </c>
      <c r="K241" s="14">
        <v>53155342</v>
      </c>
      <c r="L241" s="14">
        <v>0</v>
      </c>
      <c r="M241" s="14">
        <v>201711</v>
      </c>
      <c r="N241" s="14">
        <v>20171010</v>
      </c>
      <c r="O241" s="14">
        <v>0</v>
      </c>
      <c r="P241" s="14">
        <v>20171110</v>
      </c>
      <c r="Q241" s="14">
        <v>0</v>
      </c>
      <c r="R241" s="14">
        <v>31</v>
      </c>
      <c r="S241" s="14">
        <v>20171120</v>
      </c>
      <c r="T241" s="14">
        <v>20171218</v>
      </c>
      <c r="U241" s="14">
        <v>92128</v>
      </c>
      <c r="V241" s="14">
        <v>17194.89</v>
      </c>
      <c r="W241" s="14">
        <v>25</v>
      </c>
      <c r="X241" s="14">
        <v>702.62</v>
      </c>
      <c r="Y241" s="14">
        <v>2063.38</v>
      </c>
      <c r="Z241" s="14">
        <v>825.35</v>
      </c>
      <c r="AA241" s="14">
        <v>687.79</v>
      </c>
      <c r="AB241" s="14">
        <v>447.06</v>
      </c>
      <c r="AC241" s="14">
        <v>0</v>
      </c>
      <c r="AD241" s="14">
        <v>0</v>
      </c>
      <c r="AE241" s="14">
        <v>0</v>
      </c>
      <c r="AF241" s="14">
        <v>68779.61</v>
      </c>
      <c r="AG241" s="14">
        <v>19705.330000000002</v>
      </c>
      <c r="AH241" s="14">
        <v>49486.42</v>
      </c>
      <c r="AI241" s="14">
        <v>10711.31</v>
      </c>
      <c r="AJ241" s="14">
        <v>1064.6099999999999</v>
      </c>
      <c r="AK241" s="14">
        <v>11160.33</v>
      </c>
      <c r="AL241" s="14">
        <v>65458.65</v>
      </c>
      <c r="AM241" s="14">
        <v>69482.23</v>
      </c>
      <c r="AN241" s="14">
        <v>0</v>
      </c>
      <c r="AO241" s="14">
        <v>0</v>
      </c>
      <c r="AP241" s="14">
        <v>0</v>
      </c>
      <c r="AQ241" s="14" t="s">
        <v>104</v>
      </c>
      <c r="AR241" s="14">
        <v>0</v>
      </c>
      <c r="AS241" s="14">
        <v>0</v>
      </c>
      <c r="AT241" s="14">
        <v>0</v>
      </c>
      <c r="AU241" s="14">
        <v>0</v>
      </c>
      <c r="AV241" s="14">
        <v>0</v>
      </c>
      <c r="AW241" s="14">
        <v>0</v>
      </c>
      <c r="AX241" s="14">
        <v>0</v>
      </c>
      <c r="AY241" s="14">
        <v>0</v>
      </c>
      <c r="AZ241" s="14">
        <v>0</v>
      </c>
      <c r="BA241" s="14">
        <v>0</v>
      </c>
      <c r="BB241" s="14">
        <v>10511</v>
      </c>
      <c r="BC241" s="14">
        <v>81617</v>
      </c>
      <c r="BD241" s="14">
        <v>0</v>
      </c>
      <c r="BE241" s="14">
        <v>235</v>
      </c>
      <c r="BF241" s="14">
        <v>301</v>
      </c>
      <c r="BG241" s="14">
        <v>0</v>
      </c>
      <c r="BH241" s="14">
        <v>245</v>
      </c>
      <c r="BI241" s="14">
        <v>301</v>
      </c>
      <c r="BJ241" s="14">
        <v>0</v>
      </c>
      <c r="BK241" s="14">
        <v>0</v>
      </c>
      <c r="BL241" s="14">
        <v>0</v>
      </c>
      <c r="BM241" s="14">
        <v>0</v>
      </c>
      <c r="BN241" s="14">
        <v>0</v>
      </c>
      <c r="BO241" s="14">
        <v>0</v>
      </c>
      <c r="BP241" s="14">
        <v>0</v>
      </c>
      <c r="BQ241" s="14">
        <v>0</v>
      </c>
      <c r="BR241" s="14">
        <v>0</v>
      </c>
      <c r="BS241" s="14">
        <v>5600.13</v>
      </c>
      <c r="BT241" s="14">
        <v>31051.200000000001</v>
      </c>
      <c r="BU241" s="14">
        <v>0</v>
      </c>
      <c r="BV241" s="14">
        <v>0</v>
      </c>
      <c r="BW241" s="14">
        <v>0</v>
      </c>
      <c r="BX241" s="14">
        <v>0</v>
      </c>
      <c r="BY241" s="14">
        <v>10116.09</v>
      </c>
      <c r="BZ241" s="14">
        <v>3273.15</v>
      </c>
      <c r="CA241" s="14">
        <v>0</v>
      </c>
      <c r="CB241" s="14">
        <v>0</v>
      </c>
      <c r="CC241" s="14">
        <v>1544.15</v>
      </c>
      <c r="CD241" s="14">
        <v>0</v>
      </c>
      <c r="CE241" s="14">
        <v>245</v>
      </c>
      <c r="CF241" s="14">
        <v>230</v>
      </c>
      <c r="CG241" s="14">
        <v>4454</v>
      </c>
      <c r="CH241" s="14">
        <v>0.09</v>
      </c>
      <c r="CI241" s="14">
        <v>0.36</v>
      </c>
      <c r="CJ241" s="14">
        <v>0.09</v>
      </c>
      <c r="CK241" s="14">
        <v>0</v>
      </c>
      <c r="CL241" s="14">
        <v>171.94</v>
      </c>
      <c r="CM241" s="14">
        <v>804.72</v>
      </c>
      <c r="CN241" s="14">
        <v>0</v>
      </c>
      <c r="CO241" s="14">
        <v>1634.51</v>
      </c>
      <c r="CP241" s="14">
        <v>0</v>
      </c>
      <c r="CQ241" s="14">
        <v>0</v>
      </c>
      <c r="CR241" s="14" t="s">
        <v>108</v>
      </c>
      <c r="CS241" s="14">
        <v>0</v>
      </c>
      <c r="CT241" s="14">
        <v>0</v>
      </c>
      <c r="CU241" s="14">
        <v>0</v>
      </c>
      <c r="CV241" s="14">
        <v>0</v>
      </c>
      <c r="CW241" s="14">
        <v>0</v>
      </c>
      <c r="CX241" s="14">
        <v>0</v>
      </c>
    </row>
    <row r="242" spans="1:102" x14ac:dyDescent="0.25">
      <c r="A242" s="14">
        <v>1089425</v>
      </c>
      <c r="B242" s="14">
        <v>65</v>
      </c>
      <c r="C242" s="14" t="s">
        <v>99</v>
      </c>
      <c r="D242" s="14" t="s">
        <v>100</v>
      </c>
      <c r="E242" s="14">
        <v>5302790001</v>
      </c>
      <c r="F242" s="14" t="s">
        <v>130</v>
      </c>
      <c r="G242" s="14" t="s">
        <v>102</v>
      </c>
      <c r="H242" s="14" t="s">
        <v>103</v>
      </c>
      <c r="I242" s="14">
        <v>73007990</v>
      </c>
      <c r="J242" s="14">
        <v>0</v>
      </c>
      <c r="K242" s="14">
        <v>1159901</v>
      </c>
      <c r="L242" s="14">
        <v>0</v>
      </c>
      <c r="M242" s="14">
        <v>201711</v>
      </c>
      <c r="N242" s="14">
        <v>20171014</v>
      </c>
      <c r="O242" s="14">
        <v>0</v>
      </c>
      <c r="P242" s="14">
        <v>20171114</v>
      </c>
      <c r="Q242" s="14">
        <v>0</v>
      </c>
      <c r="R242" s="14">
        <v>31</v>
      </c>
      <c r="S242" s="14">
        <v>20171123</v>
      </c>
      <c r="T242" s="14">
        <v>20171218</v>
      </c>
      <c r="U242" s="14">
        <v>105949</v>
      </c>
      <c r="V242" s="14">
        <v>16851.5</v>
      </c>
      <c r="W242" s="14">
        <v>25</v>
      </c>
      <c r="X242" s="14">
        <v>702.62</v>
      </c>
      <c r="Y242" s="14">
        <v>2022.18</v>
      </c>
      <c r="Z242" s="14">
        <v>808.87</v>
      </c>
      <c r="AA242" s="14">
        <v>674.06</v>
      </c>
      <c r="AB242" s="14">
        <v>438.13</v>
      </c>
      <c r="AC242" s="14">
        <v>0</v>
      </c>
      <c r="AD242" s="14">
        <v>0</v>
      </c>
      <c r="AE242" s="14">
        <v>0</v>
      </c>
      <c r="AF242" s="14">
        <v>67406.06</v>
      </c>
      <c r="AG242" s="14">
        <v>19311.810000000001</v>
      </c>
      <c r="AH242" s="14">
        <v>59199.199999999997</v>
      </c>
      <c r="AI242" s="14">
        <v>12813.64</v>
      </c>
      <c r="AJ242" s="14">
        <v>1273.56</v>
      </c>
      <c r="AK242" s="14">
        <v>13350.79</v>
      </c>
      <c r="AL242" s="14">
        <v>64165.440000000002</v>
      </c>
      <c r="AM242" s="14">
        <v>68108.679999999993</v>
      </c>
      <c r="AN242" s="14">
        <v>0</v>
      </c>
      <c r="AO242" s="14">
        <v>0</v>
      </c>
      <c r="AP242" s="14">
        <v>0</v>
      </c>
      <c r="AQ242" s="14" t="s">
        <v>104</v>
      </c>
      <c r="AR242" s="14">
        <v>0</v>
      </c>
      <c r="AS242" s="14">
        <v>0</v>
      </c>
      <c r="AT242" s="14">
        <v>0</v>
      </c>
      <c r="AU242" s="14">
        <v>0</v>
      </c>
      <c r="AV242" s="14">
        <v>0</v>
      </c>
      <c r="AW242" s="14">
        <v>0</v>
      </c>
      <c r="AX242" s="14">
        <v>0</v>
      </c>
      <c r="AY242" s="14">
        <v>0</v>
      </c>
      <c r="AZ242" s="14">
        <v>0</v>
      </c>
      <c r="BA242" s="14">
        <v>0</v>
      </c>
      <c r="BB242" s="14">
        <v>8949</v>
      </c>
      <c r="BC242" s="14">
        <v>97000</v>
      </c>
      <c r="BD242" s="14">
        <v>0</v>
      </c>
      <c r="BE242" s="14">
        <v>192</v>
      </c>
      <c r="BF242" s="14">
        <v>201</v>
      </c>
      <c r="BG242" s="14">
        <v>0</v>
      </c>
      <c r="BH242" s="14">
        <v>350</v>
      </c>
      <c r="BI242" s="14">
        <v>350</v>
      </c>
      <c r="BJ242" s="14">
        <v>0</v>
      </c>
      <c r="BK242" s="14">
        <v>0</v>
      </c>
      <c r="BL242" s="14">
        <v>0</v>
      </c>
      <c r="BM242" s="14">
        <v>0</v>
      </c>
      <c r="BN242" s="14">
        <v>0</v>
      </c>
      <c r="BO242" s="14">
        <v>0</v>
      </c>
      <c r="BP242" s="14">
        <v>0</v>
      </c>
      <c r="BQ242" s="14">
        <v>0</v>
      </c>
      <c r="BR242" s="14">
        <v>0</v>
      </c>
      <c r="BS242" s="14">
        <v>4650.6000000000004</v>
      </c>
      <c r="BT242" s="14">
        <v>35406.74</v>
      </c>
      <c r="BU242" s="14">
        <v>0</v>
      </c>
      <c r="BV242" s="14">
        <v>0</v>
      </c>
      <c r="BW242" s="14">
        <v>0</v>
      </c>
      <c r="BX242" s="14">
        <v>0</v>
      </c>
      <c r="BY242" s="14">
        <v>7604.05</v>
      </c>
      <c r="BZ242" s="14">
        <v>2893.17</v>
      </c>
      <c r="CA242" s="14">
        <v>0</v>
      </c>
      <c r="CB242" s="14">
        <v>0</v>
      </c>
      <c r="CC242" s="14">
        <v>0</v>
      </c>
      <c r="CD242" s="14">
        <v>0</v>
      </c>
      <c r="CE242" s="14">
        <v>350</v>
      </c>
      <c r="CF242" s="14">
        <v>350</v>
      </c>
      <c r="CG242" s="14">
        <v>8274</v>
      </c>
      <c r="CH242" s="14">
        <v>9.6000000000000002E-2</v>
      </c>
      <c r="CI242" s="14">
        <v>0.38400000000000001</v>
      </c>
      <c r="CJ242" s="14">
        <v>9.6000000000000002E-2</v>
      </c>
      <c r="CK242" s="14">
        <v>0</v>
      </c>
      <c r="CL242" s="14">
        <v>168.51</v>
      </c>
      <c r="CM242" s="14">
        <v>788.65</v>
      </c>
      <c r="CN242" s="14">
        <v>0</v>
      </c>
      <c r="CO242" s="14">
        <v>1196.18</v>
      </c>
      <c r="CP242" s="14">
        <v>0</v>
      </c>
      <c r="CQ242" s="14">
        <v>0</v>
      </c>
      <c r="CR242" s="14" t="s">
        <v>108</v>
      </c>
      <c r="CS242" s="14">
        <v>0</v>
      </c>
      <c r="CT242" s="14">
        <v>0</v>
      </c>
      <c r="CU242" s="14">
        <v>0</v>
      </c>
      <c r="CV242" s="14">
        <v>0</v>
      </c>
      <c r="CW242" s="14">
        <v>0</v>
      </c>
      <c r="CX242" s="14">
        <v>0</v>
      </c>
    </row>
    <row r="243" spans="1:102" x14ac:dyDescent="0.25">
      <c r="A243" s="14">
        <v>1100496</v>
      </c>
      <c r="B243" s="14">
        <v>21</v>
      </c>
      <c r="C243" s="14" t="s">
        <v>105</v>
      </c>
      <c r="D243" s="14" t="s">
        <v>100</v>
      </c>
      <c r="E243" s="14">
        <v>5302790001</v>
      </c>
      <c r="F243" s="14" t="s">
        <v>131</v>
      </c>
      <c r="G243" s="14" t="s">
        <v>102</v>
      </c>
      <c r="H243" s="14" t="s">
        <v>103</v>
      </c>
      <c r="I243" s="14">
        <v>70300000</v>
      </c>
      <c r="J243" s="14">
        <v>0</v>
      </c>
      <c r="K243" s="14">
        <v>98380</v>
      </c>
      <c r="L243" s="14">
        <v>1</v>
      </c>
      <c r="M243" s="14">
        <v>201711</v>
      </c>
      <c r="N243" s="14">
        <v>20171010</v>
      </c>
      <c r="O243" s="14">
        <v>1776</v>
      </c>
      <c r="P243" s="14">
        <v>20171109</v>
      </c>
      <c r="Q243" s="14">
        <v>1777</v>
      </c>
      <c r="R243" s="14">
        <v>30</v>
      </c>
      <c r="S243" s="14">
        <v>20171204</v>
      </c>
      <c r="T243" s="14">
        <v>20171218</v>
      </c>
      <c r="U243" s="14">
        <v>15.57</v>
      </c>
      <c r="V243" s="14">
        <v>2.12</v>
      </c>
      <c r="W243" s="14">
        <v>12</v>
      </c>
      <c r="X243" s="14">
        <v>2.35</v>
      </c>
      <c r="Y243" s="14">
        <v>0.53</v>
      </c>
      <c r="Z243" s="14">
        <v>0.21</v>
      </c>
      <c r="AA243" s="14">
        <v>0.17</v>
      </c>
      <c r="AB243" s="14">
        <v>0.11</v>
      </c>
      <c r="AC243" s="14">
        <v>0</v>
      </c>
      <c r="AD243" s="14">
        <v>0</v>
      </c>
      <c r="AE243" s="14">
        <v>0</v>
      </c>
      <c r="AF243" s="14">
        <v>17.690000000000001</v>
      </c>
      <c r="AG243" s="14">
        <v>2.76</v>
      </c>
      <c r="AH243" s="14">
        <v>10.220000000000001</v>
      </c>
      <c r="AI243" s="14">
        <v>2.2000000000000002</v>
      </c>
      <c r="AJ243" s="14">
        <v>0.21</v>
      </c>
      <c r="AK243" s="14">
        <v>2.2999999999999998</v>
      </c>
      <c r="AL243" s="14">
        <v>19.02</v>
      </c>
      <c r="AM243" s="14">
        <v>20.04</v>
      </c>
      <c r="AN243" s="14">
        <v>1</v>
      </c>
      <c r="AO243" s="14">
        <v>30</v>
      </c>
      <c r="AP243" s="14">
        <v>2</v>
      </c>
      <c r="AQ243" s="14" t="s">
        <v>104</v>
      </c>
      <c r="AR243" s="14">
        <v>0</v>
      </c>
      <c r="AS243" s="14">
        <v>0</v>
      </c>
      <c r="AT243" s="14">
        <v>0</v>
      </c>
      <c r="AU243" s="14">
        <v>0</v>
      </c>
      <c r="AV243" s="14">
        <v>0</v>
      </c>
      <c r="AW243" s="14">
        <v>0</v>
      </c>
      <c r="AX243" s="14">
        <v>0</v>
      </c>
      <c r="AY243" s="14" t="s">
        <v>107</v>
      </c>
      <c r="AZ243" s="14" t="s">
        <v>107</v>
      </c>
      <c r="BA243" s="14" t="s">
        <v>107</v>
      </c>
      <c r="BB243" s="14">
        <v>0</v>
      </c>
      <c r="BC243" s="14">
        <v>0</v>
      </c>
      <c r="BD243" s="14">
        <v>0</v>
      </c>
      <c r="BE243" s="14">
        <v>0</v>
      </c>
      <c r="BF243" s="14">
        <v>0</v>
      </c>
      <c r="BG243" s="14">
        <v>0</v>
      </c>
      <c r="BH243" s="14">
        <v>0</v>
      </c>
      <c r="BI243" s="14">
        <v>0</v>
      </c>
      <c r="BJ243" s="14">
        <v>0</v>
      </c>
      <c r="BK243" s="14">
        <v>0</v>
      </c>
      <c r="BL243" s="14">
        <v>0</v>
      </c>
      <c r="BM243" s="14">
        <v>0</v>
      </c>
      <c r="BN243" s="14">
        <v>0</v>
      </c>
      <c r="BO243" s="14">
        <v>0</v>
      </c>
      <c r="BP243" s="14">
        <v>0</v>
      </c>
      <c r="BQ243" s="14">
        <v>0</v>
      </c>
      <c r="BR243" s="14">
        <v>0</v>
      </c>
      <c r="BS243" s="14">
        <v>0</v>
      </c>
      <c r="BT243" s="14">
        <v>0</v>
      </c>
      <c r="BU243" s="14">
        <v>0</v>
      </c>
      <c r="BV243" s="14">
        <v>0</v>
      </c>
      <c r="BW243" s="14">
        <v>0</v>
      </c>
      <c r="BX243" s="14">
        <v>0</v>
      </c>
      <c r="BY243" s="14">
        <v>0</v>
      </c>
      <c r="BZ243" s="14">
        <v>0</v>
      </c>
      <c r="CA243" s="14">
        <v>0</v>
      </c>
      <c r="CB243" s="14">
        <v>0</v>
      </c>
      <c r="CC243" s="14">
        <v>0</v>
      </c>
      <c r="CD243" s="14">
        <v>0</v>
      </c>
      <c r="CE243" s="14">
        <v>0</v>
      </c>
      <c r="CF243" s="14">
        <v>0</v>
      </c>
      <c r="CG243" s="14">
        <v>31340</v>
      </c>
      <c r="CH243" s="14">
        <v>1</v>
      </c>
      <c r="CI243" s="14">
        <v>0</v>
      </c>
      <c r="CJ243" s="14">
        <v>0</v>
      </c>
      <c r="CK243" s="14">
        <v>0</v>
      </c>
      <c r="CL243" s="14">
        <v>0.04</v>
      </c>
      <c r="CM243" s="14">
        <v>0.2</v>
      </c>
      <c r="CN243" s="14">
        <v>0</v>
      </c>
      <c r="CO243" s="14">
        <v>0.54</v>
      </c>
      <c r="CP243" s="14">
        <v>0</v>
      </c>
      <c r="CQ243" s="14">
        <v>0</v>
      </c>
      <c r="CR243" s="14" t="s">
        <v>108</v>
      </c>
      <c r="CS243" s="14">
        <v>220</v>
      </c>
      <c r="CT243" s="14" t="s">
        <v>109</v>
      </c>
      <c r="CU243" s="14">
        <v>201</v>
      </c>
      <c r="CV243" s="14" t="s">
        <v>109</v>
      </c>
      <c r="CW243" s="14">
        <v>231</v>
      </c>
      <c r="CX243" s="14" t="s">
        <v>109</v>
      </c>
    </row>
    <row r="244" spans="1:102" x14ac:dyDescent="0.25">
      <c r="A244" s="14">
        <v>466453</v>
      </c>
      <c r="B244" s="14">
        <v>75</v>
      </c>
      <c r="C244" s="14" t="s">
        <v>99</v>
      </c>
      <c r="D244" s="14" t="s">
        <v>100</v>
      </c>
      <c r="E244" s="14">
        <v>5302790001</v>
      </c>
      <c r="F244" s="14" t="s">
        <v>101</v>
      </c>
      <c r="G244" s="14" t="s">
        <v>102</v>
      </c>
      <c r="H244" s="14" t="s">
        <v>103</v>
      </c>
      <c r="I244" s="14">
        <v>70610000</v>
      </c>
      <c r="J244" s="14">
        <v>0</v>
      </c>
      <c r="K244" s="14">
        <v>1211223</v>
      </c>
      <c r="L244" s="14">
        <v>0</v>
      </c>
      <c r="M244" s="14">
        <v>201712</v>
      </c>
      <c r="N244" s="14">
        <v>20171110</v>
      </c>
      <c r="O244" s="14">
        <v>0</v>
      </c>
      <c r="P244" s="14">
        <v>20171210</v>
      </c>
      <c r="Q244" s="14">
        <v>0</v>
      </c>
      <c r="R244" s="14">
        <v>30</v>
      </c>
      <c r="S244" s="14">
        <v>20171219</v>
      </c>
      <c r="T244" s="14">
        <v>20180118</v>
      </c>
      <c r="U244" s="14">
        <v>14547</v>
      </c>
      <c r="V244" s="14">
        <v>2275.98</v>
      </c>
      <c r="W244" s="14">
        <v>25</v>
      </c>
      <c r="X244" s="14">
        <v>702.62</v>
      </c>
      <c r="Y244" s="14">
        <v>273.11</v>
      </c>
      <c r="Z244" s="14">
        <v>109.24</v>
      </c>
      <c r="AA244" s="14">
        <v>91.03</v>
      </c>
      <c r="AB244" s="14">
        <v>59.17</v>
      </c>
      <c r="AC244" s="14">
        <v>0</v>
      </c>
      <c r="AD244" s="14">
        <v>0</v>
      </c>
      <c r="AE244" s="14">
        <v>0</v>
      </c>
      <c r="AF244" s="14">
        <v>9103.9500000000007</v>
      </c>
      <c r="AG244" s="14">
        <v>2608.2600000000002</v>
      </c>
      <c r="AH244" s="14">
        <v>8607.2800000000007</v>
      </c>
      <c r="AI244" s="14">
        <v>1863.04</v>
      </c>
      <c r="AJ244" s="14">
        <v>185.17</v>
      </c>
      <c r="AK244" s="14">
        <v>1941.13</v>
      </c>
      <c r="AL244" s="14">
        <v>9274.02</v>
      </c>
      <c r="AM244" s="14">
        <v>9806.57</v>
      </c>
      <c r="AN244" s="14">
        <v>0</v>
      </c>
      <c r="AO244" s="14">
        <v>0</v>
      </c>
      <c r="AP244" s="14">
        <v>0</v>
      </c>
      <c r="AQ244" s="14" t="s">
        <v>104</v>
      </c>
      <c r="AR244" s="14">
        <v>0</v>
      </c>
      <c r="AS244" s="14">
        <v>0</v>
      </c>
      <c r="AT244" s="14">
        <v>0</v>
      </c>
      <c r="AU244" s="14">
        <v>0</v>
      </c>
      <c r="AV244" s="14">
        <v>0</v>
      </c>
      <c r="AW244" s="14">
        <v>0</v>
      </c>
      <c r="AX244" s="14">
        <v>0</v>
      </c>
      <c r="AY244" s="14">
        <v>0</v>
      </c>
      <c r="AZ244" s="14">
        <v>0</v>
      </c>
      <c r="BA244" s="14">
        <v>0</v>
      </c>
      <c r="BB244" s="14">
        <v>1408</v>
      </c>
      <c r="BC244" s="14">
        <v>13139</v>
      </c>
      <c r="BD244" s="14">
        <v>0</v>
      </c>
      <c r="BE244" s="14">
        <v>0</v>
      </c>
      <c r="BF244" s="14">
        <v>54</v>
      </c>
      <c r="BG244" s="14">
        <v>55</v>
      </c>
      <c r="BH244" s="14">
        <v>0</v>
      </c>
      <c r="BI244" s="14">
        <v>0</v>
      </c>
      <c r="BJ244" s="14">
        <v>0</v>
      </c>
      <c r="BK244" s="14">
        <v>0</v>
      </c>
      <c r="BL244" s="14">
        <v>0</v>
      </c>
      <c r="BM244" s="14">
        <v>0</v>
      </c>
      <c r="BN244" s="14">
        <v>0</v>
      </c>
      <c r="BO244" s="14">
        <v>0</v>
      </c>
      <c r="BP244" s="14">
        <v>0</v>
      </c>
      <c r="BQ244" s="14">
        <v>0</v>
      </c>
      <c r="BR244" s="14">
        <v>0</v>
      </c>
      <c r="BS244" s="14">
        <v>1510.58</v>
      </c>
      <c r="BT244" s="14">
        <v>4823.9799999999996</v>
      </c>
      <c r="BU244" s="14">
        <v>0</v>
      </c>
      <c r="BV244" s="14">
        <v>0</v>
      </c>
      <c r="BW244" s="14">
        <v>0</v>
      </c>
      <c r="BX244" s="14">
        <v>493.41</v>
      </c>
      <c r="BY244" s="14">
        <v>0</v>
      </c>
      <c r="BZ244" s="14">
        <v>0</v>
      </c>
      <c r="CA244" s="14">
        <v>0</v>
      </c>
      <c r="CB244" s="14">
        <v>0</v>
      </c>
      <c r="CC244" s="14">
        <v>0</v>
      </c>
      <c r="CD244" s="14">
        <v>55</v>
      </c>
      <c r="CE244" s="14">
        <v>0</v>
      </c>
      <c r="CF244" s="14">
        <v>0</v>
      </c>
      <c r="CG244" s="14">
        <v>9858</v>
      </c>
      <c r="CH244" s="14">
        <v>7.1999999999999995E-2</v>
      </c>
      <c r="CI244" s="14">
        <v>0.28799999999999998</v>
      </c>
      <c r="CJ244" s="14">
        <v>7.1999999999999995E-2</v>
      </c>
      <c r="CK244" s="14">
        <v>0</v>
      </c>
      <c r="CL244" s="14">
        <v>19.11</v>
      </c>
      <c r="CM244" s="14">
        <v>88.3</v>
      </c>
      <c r="CN244" s="14">
        <v>0</v>
      </c>
      <c r="CO244" s="14">
        <v>290.92</v>
      </c>
      <c r="CP244" s="14">
        <v>0</v>
      </c>
      <c r="CQ244" s="14">
        <v>0</v>
      </c>
      <c r="CR244" s="14">
        <v>493.41</v>
      </c>
      <c r="CS244" s="14">
        <v>0</v>
      </c>
      <c r="CT244" s="14">
        <v>0</v>
      </c>
      <c r="CU244" s="14">
        <v>0</v>
      </c>
      <c r="CV244" s="14">
        <v>0</v>
      </c>
      <c r="CW244" s="14">
        <v>0</v>
      </c>
      <c r="CX244" s="14">
        <v>0</v>
      </c>
    </row>
    <row r="245" spans="1:102" x14ac:dyDescent="0.25">
      <c r="A245" s="14">
        <v>471550</v>
      </c>
      <c r="B245" s="14">
        <v>21</v>
      </c>
      <c r="C245" s="14" t="s">
        <v>105</v>
      </c>
      <c r="D245" s="14" t="s">
        <v>100</v>
      </c>
      <c r="E245" s="14">
        <v>5302790001</v>
      </c>
      <c r="F245" s="14" t="s">
        <v>106</v>
      </c>
      <c r="G245" s="14" t="s">
        <v>102</v>
      </c>
      <c r="H245" s="14" t="s">
        <v>103</v>
      </c>
      <c r="I245" s="14">
        <v>70362070</v>
      </c>
      <c r="J245" s="14">
        <v>0</v>
      </c>
      <c r="K245" s="14">
        <v>76645</v>
      </c>
      <c r="L245" s="14">
        <v>1</v>
      </c>
      <c r="M245" s="14">
        <v>201712</v>
      </c>
      <c r="N245" s="14">
        <v>20171104</v>
      </c>
      <c r="O245" s="14">
        <v>4638</v>
      </c>
      <c r="P245" s="14">
        <v>20171205</v>
      </c>
      <c r="Q245" s="14">
        <v>5174</v>
      </c>
      <c r="R245" s="14">
        <v>31</v>
      </c>
      <c r="S245" s="14">
        <v>20180105</v>
      </c>
      <c r="T245" s="14">
        <v>20180118</v>
      </c>
      <c r="U245" s="14">
        <v>288.19</v>
      </c>
      <c r="V245" s="14">
        <v>96.06</v>
      </c>
      <c r="W245" s="14">
        <v>25</v>
      </c>
      <c r="X245" s="14">
        <v>48.22</v>
      </c>
      <c r="Y245" s="14">
        <v>11.52</v>
      </c>
      <c r="Z245" s="14">
        <v>4.6100000000000003</v>
      </c>
      <c r="AA245" s="14">
        <v>3.84</v>
      </c>
      <c r="AB245" s="14">
        <v>2.4900000000000002</v>
      </c>
      <c r="AC245" s="14">
        <v>0</v>
      </c>
      <c r="AD245" s="14">
        <v>0</v>
      </c>
      <c r="AE245" s="14">
        <v>0</v>
      </c>
      <c r="AF245" s="14">
        <v>384.25</v>
      </c>
      <c r="AG245" s="14">
        <v>110.07</v>
      </c>
      <c r="AH245" s="14">
        <v>187.35</v>
      </c>
      <c r="AI245" s="14">
        <v>40.549999999999997</v>
      </c>
      <c r="AJ245" s="14">
        <v>4.03</v>
      </c>
      <c r="AK245" s="14">
        <v>42.25</v>
      </c>
      <c r="AL245" s="14">
        <v>410.01</v>
      </c>
      <c r="AM245" s="14">
        <v>432.47</v>
      </c>
      <c r="AN245" s="14">
        <v>536</v>
      </c>
      <c r="AO245" s="14">
        <v>536</v>
      </c>
      <c r="AP245" s="14">
        <v>570</v>
      </c>
      <c r="AQ245" s="14" t="s">
        <v>104</v>
      </c>
      <c r="AR245" s="14">
        <v>0</v>
      </c>
      <c r="AS245" s="14">
        <v>0</v>
      </c>
      <c r="AT245" s="14">
        <v>0</v>
      </c>
      <c r="AU245" s="14">
        <v>0</v>
      </c>
      <c r="AV245" s="14">
        <v>0</v>
      </c>
      <c r="AW245" s="14">
        <v>0</v>
      </c>
      <c r="AX245" s="14">
        <v>0</v>
      </c>
      <c r="AY245" s="14" t="s">
        <v>107</v>
      </c>
      <c r="AZ245" s="14" t="s">
        <v>107</v>
      </c>
      <c r="BA245" s="14" t="s">
        <v>107</v>
      </c>
      <c r="BB245" s="14">
        <v>0</v>
      </c>
      <c r="BC245" s="14">
        <v>0</v>
      </c>
      <c r="BD245" s="14">
        <v>0</v>
      </c>
      <c r="BE245" s="14">
        <v>0</v>
      </c>
      <c r="BF245" s="14">
        <v>0</v>
      </c>
      <c r="BG245" s="14">
        <v>0</v>
      </c>
      <c r="BH245" s="14">
        <v>0</v>
      </c>
      <c r="BI245" s="14">
        <v>0</v>
      </c>
      <c r="BJ245" s="14">
        <v>0</v>
      </c>
      <c r="BK245" s="14">
        <v>0</v>
      </c>
      <c r="BL245" s="14">
        <v>0</v>
      </c>
      <c r="BM245" s="14">
        <v>0</v>
      </c>
      <c r="BN245" s="14">
        <v>0</v>
      </c>
      <c r="BO245" s="14">
        <v>0</v>
      </c>
      <c r="BP245" s="14">
        <v>0</v>
      </c>
      <c r="BQ245" s="14">
        <v>0</v>
      </c>
      <c r="BR245" s="14">
        <v>0</v>
      </c>
      <c r="BS245" s="14">
        <v>0</v>
      </c>
      <c r="BT245" s="14">
        <v>0</v>
      </c>
      <c r="BU245" s="14">
        <v>0</v>
      </c>
      <c r="BV245" s="14">
        <v>0</v>
      </c>
      <c r="BW245" s="14">
        <v>0</v>
      </c>
      <c r="BX245" s="14">
        <v>0</v>
      </c>
      <c r="BY245" s="14">
        <v>0</v>
      </c>
      <c r="BZ245" s="14">
        <v>0</v>
      </c>
      <c r="CA245" s="14">
        <v>0</v>
      </c>
      <c r="CB245" s="14">
        <v>0</v>
      </c>
      <c r="CC245" s="14">
        <v>0</v>
      </c>
      <c r="CD245" s="14">
        <v>0</v>
      </c>
      <c r="CE245" s="14">
        <v>0</v>
      </c>
      <c r="CF245" s="14">
        <v>0</v>
      </c>
      <c r="CG245" s="14">
        <v>9736</v>
      </c>
      <c r="CH245" s="14">
        <v>1</v>
      </c>
      <c r="CI245" s="14">
        <v>0</v>
      </c>
      <c r="CJ245" s="14">
        <v>0</v>
      </c>
      <c r="CK245" s="14">
        <v>0</v>
      </c>
      <c r="CL245" s="14">
        <v>0.8</v>
      </c>
      <c r="CM245" s="14">
        <v>3.72</v>
      </c>
      <c r="CN245" s="14">
        <v>0</v>
      </c>
      <c r="CO245" s="14">
        <v>13.48</v>
      </c>
      <c r="CP245" s="14">
        <v>0</v>
      </c>
      <c r="CQ245" s="14">
        <v>0</v>
      </c>
      <c r="CR245" s="14" t="s">
        <v>108</v>
      </c>
      <c r="CS245" s="14">
        <v>220</v>
      </c>
      <c r="CT245" s="14" t="s">
        <v>109</v>
      </c>
      <c r="CU245" s="14">
        <v>201</v>
      </c>
      <c r="CV245" s="14" t="s">
        <v>109</v>
      </c>
      <c r="CW245" s="14">
        <v>231</v>
      </c>
      <c r="CX245" s="14" t="s">
        <v>109</v>
      </c>
    </row>
    <row r="246" spans="1:102" x14ac:dyDescent="0.25">
      <c r="A246" s="14">
        <v>471551</v>
      </c>
      <c r="B246" s="14">
        <v>23</v>
      </c>
      <c r="C246" s="14" t="s">
        <v>110</v>
      </c>
      <c r="D246" s="14" t="s">
        <v>100</v>
      </c>
      <c r="E246" s="14">
        <v>5302790001</v>
      </c>
      <c r="F246" s="14" t="s">
        <v>111</v>
      </c>
      <c r="G246" s="14" t="s">
        <v>102</v>
      </c>
      <c r="H246" s="14" t="s">
        <v>103</v>
      </c>
      <c r="I246" s="14">
        <v>70362070</v>
      </c>
      <c r="J246" s="14">
        <v>0</v>
      </c>
      <c r="K246" s="14">
        <v>1229984</v>
      </c>
      <c r="L246" s="14">
        <v>40</v>
      </c>
      <c r="M246" s="14">
        <v>201712</v>
      </c>
      <c r="N246" s="14">
        <v>20171104</v>
      </c>
      <c r="O246" s="14">
        <v>17963</v>
      </c>
      <c r="P246" s="14">
        <v>20171205</v>
      </c>
      <c r="Q246" s="14">
        <v>18140</v>
      </c>
      <c r="R246" s="14">
        <v>31</v>
      </c>
      <c r="S246" s="14">
        <v>20180105</v>
      </c>
      <c r="T246" s="14">
        <v>20180118</v>
      </c>
      <c r="U246" s="14">
        <v>3806.73</v>
      </c>
      <c r="V246" s="14">
        <v>1268.9000000000001</v>
      </c>
      <c r="W246" s="14">
        <v>25</v>
      </c>
      <c r="X246" s="14">
        <v>693.17</v>
      </c>
      <c r="Y246" s="14">
        <v>152.26</v>
      </c>
      <c r="Z246" s="14">
        <v>60.9</v>
      </c>
      <c r="AA246" s="14">
        <v>50.75</v>
      </c>
      <c r="AB246" s="14">
        <v>32.99</v>
      </c>
      <c r="AC246" s="14">
        <v>0</v>
      </c>
      <c r="AD246" s="14">
        <v>0</v>
      </c>
      <c r="AE246" s="14">
        <v>0</v>
      </c>
      <c r="AF246" s="14">
        <v>5075.63</v>
      </c>
      <c r="AG246" s="14">
        <v>1454.15</v>
      </c>
      <c r="AH246" s="14">
        <v>2474.5700000000002</v>
      </c>
      <c r="AI246" s="14">
        <v>535.61</v>
      </c>
      <c r="AJ246" s="14">
        <v>53.23</v>
      </c>
      <c r="AK246" s="14">
        <v>558.07000000000005</v>
      </c>
      <c r="AL246" s="14">
        <v>5471.9</v>
      </c>
      <c r="AM246" s="14">
        <v>5768.8</v>
      </c>
      <c r="AN246" s="14">
        <v>7080</v>
      </c>
      <c r="AO246" s="14">
        <v>7080</v>
      </c>
      <c r="AP246" s="14">
        <v>6906</v>
      </c>
      <c r="AQ246" s="14" t="s">
        <v>104</v>
      </c>
      <c r="AR246" s="14">
        <v>0</v>
      </c>
      <c r="AS246" s="14">
        <v>0</v>
      </c>
      <c r="AT246" s="14">
        <v>0</v>
      </c>
      <c r="AU246" s="14">
        <v>0</v>
      </c>
      <c r="AV246" s="14">
        <v>0</v>
      </c>
      <c r="AW246" s="14">
        <v>0</v>
      </c>
      <c r="AX246" s="14">
        <v>0</v>
      </c>
      <c r="AY246" s="14" t="s">
        <v>107</v>
      </c>
      <c r="AZ246" s="14" t="s">
        <v>107</v>
      </c>
      <c r="BA246" s="14" t="s">
        <v>107</v>
      </c>
      <c r="BB246" s="14">
        <v>0</v>
      </c>
      <c r="BC246" s="14">
        <v>0</v>
      </c>
      <c r="BD246" s="14">
        <v>0</v>
      </c>
      <c r="BE246" s="14">
        <v>0</v>
      </c>
      <c r="BF246" s="14">
        <v>0</v>
      </c>
      <c r="BG246" s="14">
        <v>0</v>
      </c>
      <c r="BH246" s="14">
        <v>0</v>
      </c>
      <c r="BI246" s="14">
        <v>0</v>
      </c>
      <c r="BJ246" s="14">
        <v>0</v>
      </c>
      <c r="BK246" s="14">
        <v>0</v>
      </c>
      <c r="BL246" s="14">
        <v>0</v>
      </c>
      <c r="BM246" s="14">
        <v>0</v>
      </c>
      <c r="BN246" s="14">
        <v>0</v>
      </c>
      <c r="BO246" s="14">
        <v>0</v>
      </c>
      <c r="BP246" s="14">
        <v>0</v>
      </c>
      <c r="BQ246" s="14">
        <v>0</v>
      </c>
      <c r="BR246" s="14">
        <v>0</v>
      </c>
      <c r="BS246" s="14">
        <v>0</v>
      </c>
      <c r="BT246" s="14">
        <v>0</v>
      </c>
      <c r="BU246" s="14">
        <v>0</v>
      </c>
      <c r="BV246" s="14">
        <v>0</v>
      </c>
      <c r="BW246" s="14">
        <v>0</v>
      </c>
      <c r="BX246" s="14">
        <v>0</v>
      </c>
      <c r="BY246" s="14">
        <v>0</v>
      </c>
      <c r="BZ246" s="14">
        <v>0</v>
      </c>
      <c r="CA246" s="14">
        <v>0</v>
      </c>
      <c r="CB246" s="14">
        <v>0</v>
      </c>
      <c r="CC246" s="14">
        <v>0</v>
      </c>
      <c r="CD246" s="14">
        <v>0</v>
      </c>
      <c r="CE246" s="14">
        <v>0</v>
      </c>
      <c r="CF246" s="14">
        <v>0</v>
      </c>
      <c r="CG246" s="14">
        <v>9737</v>
      </c>
      <c r="CH246" s="14">
        <v>40</v>
      </c>
      <c r="CI246" s="14">
        <v>0</v>
      </c>
      <c r="CJ246" s="14">
        <v>40</v>
      </c>
      <c r="CK246" s="14">
        <v>0</v>
      </c>
      <c r="CL246" s="14">
        <v>10.65</v>
      </c>
      <c r="CM246" s="14">
        <v>49.23</v>
      </c>
      <c r="CN246" s="14">
        <v>0</v>
      </c>
      <c r="CO246" s="14">
        <v>178.14</v>
      </c>
      <c r="CP246" s="14">
        <v>0</v>
      </c>
      <c r="CQ246" s="14">
        <v>0</v>
      </c>
      <c r="CR246" s="14" t="s">
        <v>108</v>
      </c>
      <c r="CS246" s="14">
        <v>220</v>
      </c>
      <c r="CT246" s="14">
        <v>380</v>
      </c>
      <c r="CU246" s="14">
        <v>201</v>
      </c>
      <c r="CV246" s="14">
        <v>348</v>
      </c>
      <c r="CW246" s="14">
        <v>231</v>
      </c>
      <c r="CX246" s="14">
        <v>399</v>
      </c>
    </row>
    <row r="247" spans="1:102" x14ac:dyDescent="0.25">
      <c r="A247" s="14">
        <v>471552</v>
      </c>
      <c r="B247" s="14">
        <v>21</v>
      </c>
      <c r="C247" s="14" t="s">
        <v>105</v>
      </c>
      <c r="D247" s="14" t="s">
        <v>100</v>
      </c>
      <c r="E247" s="14">
        <v>5302790001</v>
      </c>
      <c r="F247" s="14" t="s">
        <v>112</v>
      </c>
      <c r="G247" s="14" t="s">
        <v>102</v>
      </c>
      <c r="H247" s="14" t="s">
        <v>103</v>
      </c>
      <c r="I247" s="14">
        <v>70362030</v>
      </c>
      <c r="J247" s="14">
        <v>0</v>
      </c>
      <c r="K247" s="14">
        <v>525960</v>
      </c>
      <c r="L247" s="14">
        <v>1</v>
      </c>
      <c r="M247" s="14">
        <v>201712</v>
      </c>
      <c r="N247" s="14">
        <v>20171104</v>
      </c>
      <c r="O247" s="14">
        <v>8059</v>
      </c>
      <c r="P247" s="14">
        <v>20171205</v>
      </c>
      <c r="Q247" s="14">
        <v>8472</v>
      </c>
      <c r="R247" s="14">
        <v>31</v>
      </c>
      <c r="S247" s="14">
        <v>20180105</v>
      </c>
      <c r="T247" s="14">
        <v>20180118</v>
      </c>
      <c r="U247" s="14">
        <v>221.76</v>
      </c>
      <c r="V247" s="14">
        <v>48.67</v>
      </c>
      <c r="W247" s="14">
        <v>18</v>
      </c>
      <c r="X247" s="14">
        <v>40.19</v>
      </c>
      <c r="Y247" s="14">
        <v>8.11</v>
      </c>
      <c r="Z247" s="14">
        <v>3.24</v>
      </c>
      <c r="AA247" s="14">
        <v>2.7</v>
      </c>
      <c r="AB247" s="14">
        <v>1.75</v>
      </c>
      <c r="AC247" s="14">
        <v>0</v>
      </c>
      <c r="AD247" s="14">
        <v>0</v>
      </c>
      <c r="AE247" s="14">
        <v>0</v>
      </c>
      <c r="AF247" s="14">
        <v>270.43</v>
      </c>
      <c r="AG247" s="14">
        <v>58.53</v>
      </c>
      <c r="AH247" s="14">
        <v>144.80000000000001</v>
      </c>
      <c r="AI247" s="14">
        <v>31.34</v>
      </c>
      <c r="AJ247" s="14">
        <v>3.11</v>
      </c>
      <c r="AK247" s="14">
        <v>32.65</v>
      </c>
      <c r="AL247" s="14">
        <v>294.82</v>
      </c>
      <c r="AM247" s="14">
        <v>310.62</v>
      </c>
      <c r="AN247" s="14">
        <v>413</v>
      </c>
      <c r="AO247" s="14">
        <v>413</v>
      </c>
      <c r="AP247" s="14">
        <v>500</v>
      </c>
      <c r="AQ247" s="14" t="s">
        <v>104</v>
      </c>
      <c r="AR247" s="14">
        <v>0</v>
      </c>
      <c r="AS247" s="14">
        <v>0</v>
      </c>
      <c r="AT247" s="14">
        <v>0</v>
      </c>
      <c r="AU247" s="14">
        <v>0</v>
      </c>
      <c r="AV247" s="14">
        <v>0</v>
      </c>
      <c r="AW247" s="14">
        <v>0</v>
      </c>
      <c r="AX247" s="14">
        <v>0</v>
      </c>
      <c r="AY247" s="14" t="s">
        <v>107</v>
      </c>
      <c r="AZ247" s="14" t="s">
        <v>107</v>
      </c>
      <c r="BA247" s="14" t="s">
        <v>107</v>
      </c>
      <c r="BB247" s="14">
        <v>0</v>
      </c>
      <c r="BC247" s="14">
        <v>0</v>
      </c>
      <c r="BD247" s="14">
        <v>0</v>
      </c>
      <c r="BE247" s="14">
        <v>0</v>
      </c>
      <c r="BF247" s="14">
        <v>0</v>
      </c>
      <c r="BG247" s="14">
        <v>0</v>
      </c>
      <c r="BH247" s="14">
        <v>0</v>
      </c>
      <c r="BI247" s="14">
        <v>0</v>
      </c>
      <c r="BJ247" s="14">
        <v>0</v>
      </c>
      <c r="BK247" s="14">
        <v>0</v>
      </c>
      <c r="BL247" s="14">
        <v>0</v>
      </c>
      <c r="BM247" s="14">
        <v>0</v>
      </c>
      <c r="BN247" s="14">
        <v>0</v>
      </c>
      <c r="BO247" s="14">
        <v>0</v>
      </c>
      <c r="BP247" s="14">
        <v>0</v>
      </c>
      <c r="BQ247" s="14">
        <v>0</v>
      </c>
      <c r="BR247" s="14">
        <v>0</v>
      </c>
      <c r="BS247" s="14">
        <v>0</v>
      </c>
      <c r="BT247" s="14">
        <v>0</v>
      </c>
      <c r="BU247" s="14">
        <v>0</v>
      </c>
      <c r="BV247" s="14">
        <v>0</v>
      </c>
      <c r="BW247" s="14">
        <v>0</v>
      </c>
      <c r="BX247" s="14">
        <v>0</v>
      </c>
      <c r="BY247" s="14">
        <v>0</v>
      </c>
      <c r="BZ247" s="14">
        <v>0</v>
      </c>
      <c r="CA247" s="14">
        <v>0</v>
      </c>
      <c r="CB247" s="14">
        <v>0</v>
      </c>
      <c r="CC247" s="14">
        <v>0</v>
      </c>
      <c r="CD247" s="14">
        <v>0</v>
      </c>
      <c r="CE247" s="14">
        <v>0</v>
      </c>
      <c r="CF247" s="14">
        <v>0</v>
      </c>
      <c r="CG247" s="14">
        <v>9761</v>
      </c>
      <c r="CH247" s="14">
        <v>1</v>
      </c>
      <c r="CI247" s="14">
        <v>0</v>
      </c>
      <c r="CJ247" s="14">
        <v>0</v>
      </c>
      <c r="CK247" s="14">
        <v>0</v>
      </c>
      <c r="CL247" s="14">
        <v>0.56000000000000005</v>
      </c>
      <c r="CM247" s="14">
        <v>2.62</v>
      </c>
      <c r="CN247" s="14">
        <v>0</v>
      </c>
      <c r="CO247" s="14">
        <v>10.39</v>
      </c>
      <c r="CP247" s="14">
        <v>0</v>
      </c>
      <c r="CQ247" s="14">
        <v>0</v>
      </c>
      <c r="CR247" s="14" t="s">
        <v>108</v>
      </c>
      <c r="CS247" s="14">
        <v>220</v>
      </c>
      <c r="CT247" s="14" t="s">
        <v>109</v>
      </c>
      <c r="CU247" s="14">
        <v>201</v>
      </c>
      <c r="CV247" s="14" t="s">
        <v>109</v>
      </c>
      <c r="CW247" s="14">
        <v>231</v>
      </c>
      <c r="CX247" s="14" t="s">
        <v>109</v>
      </c>
    </row>
    <row r="248" spans="1:102" x14ac:dyDescent="0.25">
      <c r="A248" s="14">
        <v>471553</v>
      </c>
      <c r="B248" s="14">
        <v>23</v>
      </c>
      <c r="C248" s="14" t="s">
        <v>110</v>
      </c>
      <c r="D248" s="14" t="s">
        <v>100</v>
      </c>
      <c r="E248" s="14">
        <v>5302790001</v>
      </c>
      <c r="F248" s="14" t="s">
        <v>113</v>
      </c>
      <c r="G248" s="14" t="s">
        <v>102</v>
      </c>
      <c r="H248" s="14" t="s">
        <v>103</v>
      </c>
      <c r="I248" s="14">
        <v>70362030</v>
      </c>
      <c r="J248" s="14">
        <v>0</v>
      </c>
      <c r="K248" s="14">
        <v>1230287</v>
      </c>
      <c r="L248" s="14">
        <v>40</v>
      </c>
      <c r="M248" s="14">
        <v>201712</v>
      </c>
      <c r="N248" s="14">
        <v>20171104</v>
      </c>
      <c r="O248" s="14">
        <v>17700</v>
      </c>
      <c r="P248" s="14">
        <v>20171205</v>
      </c>
      <c r="Q248" s="14">
        <v>17915</v>
      </c>
      <c r="R248" s="14">
        <v>31</v>
      </c>
      <c r="S248" s="14">
        <v>20180105</v>
      </c>
      <c r="T248" s="14">
        <v>20180118</v>
      </c>
      <c r="U248" s="14">
        <v>4623.99</v>
      </c>
      <c r="V248" s="14">
        <v>1541.33</v>
      </c>
      <c r="W248" s="14">
        <v>25</v>
      </c>
      <c r="X248" s="14">
        <v>693.17</v>
      </c>
      <c r="Y248" s="14">
        <v>184.95</v>
      </c>
      <c r="Z248" s="14">
        <v>73.98</v>
      </c>
      <c r="AA248" s="14">
        <v>61.65</v>
      </c>
      <c r="AB248" s="14">
        <v>40.07</v>
      </c>
      <c r="AC248" s="14">
        <v>0</v>
      </c>
      <c r="AD248" s="14">
        <v>0</v>
      </c>
      <c r="AE248" s="14">
        <v>0</v>
      </c>
      <c r="AF248" s="14">
        <v>6165.32</v>
      </c>
      <c r="AG248" s="14">
        <v>1766.35</v>
      </c>
      <c r="AH248" s="14">
        <v>3005.83</v>
      </c>
      <c r="AI248" s="14">
        <v>650.6</v>
      </c>
      <c r="AJ248" s="14">
        <v>64.66</v>
      </c>
      <c r="AK248" s="14">
        <v>677.88</v>
      </c>
      <c r="AL248" s="14">
        <v>6497.84</v>
      </c>
      <c r="AM248" s="14">
        <v>6858.49</v>
      </c>
      <c r="AN248" s="14">
        <v>8600</v>
      </c>
      <c r="AO248" s="14">
        <v>8600</v>
      </c>
      <c r="AP248" s="14">
        <v>8080</v>
      </c>
      <c r="AQ248" s="14" t="s">
        <v>104</v>
      </c>
      <c r="AR248" s="14">
        <v>0</v>
      </c>
      <c r="AS248" s="14">
        <v>0</v>
      </c>
      <c r="AT248" s="14">
        <v>0</v>
      </c>
      <c r="AU248" s="14">
        <v>0</v>
      </c>
      <c r="AV248" s="14">
        <v>0</v>
      </c>
      <c r="AW248" s="14">
        <v>0</v>
      </c>
      <c r="AX248" s="14">
        <v>0</v>
      </c>
      <c r="AY248" s="14" t="s">
        <v>107</v>
      </c>
      <c r="AZ248" s="14" t="s">
        <v>107</v>
      </c>
      <c r="BA248" s="14" t="s">
        <v>107</v>
      </c>
      <c r="BB248" s="14">
        <v>0</v>
      </c>
      <c r="BC248" s="14">
        <v>0</v>
      </c>
      <c r="BD248" s="14">
        <v>0</v>
      </c>
      <c r="BE248" s="14">
        <v>0</v>
      </c>
      <c r="BF248" s="14">
        <v>0</v>
      </c>
      <c r="BG248" s="14">
        <v>0</v>
      </c>
      <c r="BH248" s="14">
        <v>0</v>
      </c>
      <c r="BI248" s="14">
        <v>0</v>
      </c>
      <c r="BJ248" s="14">
        <v>0</v>
      </c>
      <c r="BK248" s="14">
        <v>0</v>
      </c>
      <c r="BL248" s="14">
        <v>0</v>
      </c>
      <c r="BM248" s="14">
        <v>0</v>
      </c>
      <c r="BN248" s="14">
        <v>0</v>
      </c>
      <c r="BO248" s="14">
        <v>0</v>
      </c>
      <c r="BP248" s="14">
        <v>0</v>
      </c>
      <c r="BQ248" s="14">
        <v>0</v>
      </c>
      <c r="BR248" s="14">
        <v>0</v>
      </c>
      <c r="BS248" s="14">
        <v>0</v>
      </c>
      <c r="BT248" s="14">
        <v>0</v>
      </c>
      <c r="BU248" s="14">
        <v>0</v>
      </c>
      <c r="BV248" s="14">
        <v>0</v>
      </c>
      <c r="BW248" s="14">
        <v>0</v>
      </c>
      <c r="BX248" s="14">
        <v>0</v>
      </c>
      <c r="BY248" s="14">
        <v>0</v>
      </c>
      <c r="BZ248" s="14">
        <v>0</v>
      </c>
      <c r="CA248" s="14">
        <v>0</v>
      </c>
      <c r="CB248" s="14">
        <v>0</v>
      </c>
      <c r="CC248" s="14">
        <v>0</v>
      </c>
      <c r="CD248" s="14">
        <v>0</v>
      </c>
      <c r="CE248" s="14">
        <v>0</v>
      </c>
      <c r="CF248" s="14">
        <v>0</v>
      </c>
      <c r="CG248" s="14">
        <v>9763</v>
      </c>
      <c r="CH248" s="14">
        <v>40</v>
      </c>
      <c r="CI248" s="14">
        <v>0</v>
      </c>
      <c r="CJ248" s="14">
        <v>40</v>
      </c>
      <c r="CK248" s="14">
        <v>0</v>
      </c>
      <c r="CL248" s="14">
        <v>12.94</v>
      </c>
      <c r="CM248" s="14">
        <v>59.8</v>
      </c>
      <c r="CN248" s="14">
        <v>0</v>
      </c>
      <c r="CO248" s="14">
        <v>216.38</v>
      </c>
      <c r="CP248" s="14">
        <v>0</v>
      </c>
      <c r="CQ248" s="14">
        <v>0</v>
      </c>
      <c r="CR248" s="14" t="s">
        <v>108</v>
      </c>
      <c r="CS248" s="14">
        <v>220</v>
      </c>
      <c r="CT248" s="14">
        <v>380</v>
      </c>
      <c r="CU248" s="14">
        <v>201</v>
      </c>
      <c r="CV248" s="14">
        <v>348</v>
      </c>
      <c r="CW248" s="14">
        <v>231</v>
      </c>
      <c r="CX248" s="14">
        <v>399</v>
      </c>
    </row>
    <row r="249" spans="1:102" x14ac:dyDescent="0.25">
      <c r="A249" s="14">
        <v>471554</v>
      </c>
      <c r="B249" s="14">
        <v>21</v>
      </c>
      <c r="C249" s="14" t="s">
        <v>105</v>
      </c>
      <c r="D249" s="14" t="s">
        <v>100</v>
      </c>
      <c r="E249" s="14">
        <v>5302790001</v>
      </c>
      <c r="F249" s="14" t="s">
        <v>114</v>
      </c>
      <c r="G249" s="14" t="s">
        <v>102</v>
      </c>
      <c r="H249" s="14" t="s">
        <v>103</v>
      </c>
      <c r="I249" s="14">
        <v>70362040</v>
      </c>
      <c r="J249" s="14">
        <v>0</v>
      </c>
      <c r="K249" s="14">
        <v>77130</v>
      </c>
      <c r="L249" s="14">
        <v>1</v>
      </c>
      <c r="M249" s="14">
        <v>201712</v>
      </c>
      <c r="N249" s="14">
        <v>20171104</v>
      </c>
      <c r="O249" s="14">
        <v>1607</v>
      </c>
      <c r="P249" s="14">
        <v>20171205</v>
      </c>
      <c r="Q249" s="14">
        <v>2281</v>
      </c>
      <c r="R249" s="14">
        <v>31</v>
      </c>
      <c r="S249" s="14">
        <v>20180105</v>
      </c>
      <c r="T249" s="14">
        <v>20180118</v>
      </c>
      <c r="U249" s="14">
        <v>362.39</v>
      </c>
      <c r="V249" s="14">
        <v>120.79</v>
      </c>
      <c r="W249" s="14">
        <v>25</v>
      </c>
      <c r="X249" s="14">
        <v>57.23</v>
      </c>
      <c r="Y249" s="14">
        <v>14.49</v>
      </c>
      <c r="Z249" s="14">
        <v>5.79</v>
      </c>
      <c r="AA249" s="14">
        <v>4.83</v>
      </c>
      <c r="AB249" s="14">
        <v>3.14</v>
      </c>
      <c r="AC249" s="14">
        <v>0</v>
      </c>
      <c r="AD249" s="14">
        <v>0</v>
      </c>
      <c r="AE249" s="14">
        <v>0</v>
      </c>
      <c r="AF249" s="14">
        <v>483.18</v>
      </c>
      <c r="AG249" s="14">
        <v>138.41999999999999</v>
      </c>
      <c r="AH249" s="14">
        <v>235.59</v>
      </c>
      <c r="AI249" s="14">
        <v>50.99</v>
      </c>
      <c r="AJ249" s="14">
        <v>5.0599999999999996</v>
      </c>
      <c r="AK249" s="14">
        <v>53.12</v>
      </c>
      <c r="AL249" s="14">
        <v>512.16</v>
      </c>
      <c r="AM249" s="14">
        <v>540.41</v>
      </c>
      <c r="AN249" s="14">
        <v>674</v>
      </c>
      <c r="AO249" s="14">
        <v>674</v>
      </c>
      <c r="AP249" s="14">
        <v>729</v>
      </c>
      <c r="AQ249" s="14" t="s">
        <v>104</v>
      </c>
      <c r="AR249" s="14">
        <v>0</v>
      </c>
      <c r="AS249" s="14">
        <v>0</v>
      </c>
      <c r="AT249" s="14">
        <v>0</v>
      </c>
      <c r="AU249" s="14">
        <v>0</v>
      </c>
      <c r="AV249" s="14">
        <v>0</v>
      </c>
      <c r="AW249" s="14">
        <v>0</v>
      </c>
      <c r="AX249" s="14">
        <v>0</v>
      </c>
      <c r="AY249" s="14" t="s">
        <v>107</v>
      </c>
      <c r="AZ249" s="14" t="s">
        <v>107</v>
      </c>
      <c r="BA249" s="14" t="s">
        <v>107</v>
      </c>
      <c r="BB249" s="14">
        <v>0</v>
      </c>
      <c r="BC249" s="14">
        <v>0</v>
      </c>
      <c r="BD249" s="14">
        <v>0</v>
      </c>
      <c r="BE249" s="14">
        <v>0</v>
      </c>
      <c r="BF249" s="14">
        <v>0</v>
      </c>
      <c r="BG249" s="14">
        <v>0</v>
      </c>
      <c r="BH249" s="14">
        <v>0</v>
      </c>
      <c r="BI249" s="14">
        <v>0</v>
      </c>
      <c r="BJ249" s="14">
        <v>0</v>
      </c>
      <c r="BK249" s="14">
        <v>0</v>
      </c>
      <c r="BL249" s="14">
        <v>0</v>
      </c>
      <c r="BM249" s="14">
        <v>0</v>
      </c>
      <c r="BN249" s="14">
        <v>0</v>
      </c>
      <c r="BO249" s="14">
        <v>0</v>
      </c>
      <c r="BP249" s="14">
        <v>0</v>
      </c>
      <c r="BQ249" s="14">
        <v>0</v>
      </c>
      <c r="BR249" s="14">
        <v>0</v>
      </c>
      <c r="BS249" s="14">
        <v>0</v>
      </c>
      <c r="BT249" s="14">
        <v>0</v>
      </c>
      <c r="BU249" s="14">
        <v>0</v>
      </c>
      <c r="BV249" s="14">
        <v>0</v>
      </c>
      <c r="BW249" s="14">
        <v>0</v>
      </c>
      <c r="BX249" s="14">
        <v>0</v>
      </c>
      <c r="BY249" s="14">
        <v>0</v>
      </c>
      <c r="BZ249" s="14">
        <v>0</v>
      </c>
      <c r="CA249" s="14">
        <v>0</v>
      </c>
      <c r="CB249" s="14">
        <v>0</v>
      </c>
      <c r="CC249" s="14">
        <v>0</v>
      </c>
      <c r="CD249" s="14">
        <v>0</v>
      </c>
      <c r="CE249" s="14">
        <v>0</v>
      </c>
      <c r="CF249" s="14">
        <v>0</v>
      </c>
      <c r="CG249" s="14">
        <v>9791</v>
      </c>
      <c r="CH249" s="14">
        <v>1</v>
      </c>
      <c r="CI249" s="14">
        <v>0</v>
      </c>
      <c r="CJ249" s="14">
        <v>0</v>
      </c>
      <c r="CK249" s="14">
        <v>0</v>
      </c>
      <c r="CL249" s="14">
        <v>1.01</v>
      </c>
      <c r="CM249" s="14">
        <v>4.68</v>
      </c>
      <c r="CN249" s="14">
        <v>0</v>
      </c>
      <c r="CO249" s="14">
        <v>16.95</v>
      </c>
      <c r="CP249" s="14">
        <v>0</v>
      </c>
      <c r="CQ249" s="14">
        <v>0</v>
      </c>
      <c r="CR249" s="14" t="s">
        <v>108</v>
      </c>
      <c r="CS249" s="14">
        <v>220</v>
      </c>
      <c r="CT249" s="14" t="s">
        <v>109</v>
      </c>
      <c r="CU249" s="14">
        <v>201</v>
      </c>
      <c r="CV249" s="14" t="s">
        <v>109</v>
      </c>
      <c r="CW249" s="14">
        <v>231</v>
      </c>
      <c r="CX249" s="14" t="s">
        <v>109</v>
      </c>
    </row>
    <row r="250" spans="1:102" x14ac:dyDescent="0.25">
      <c r="A250" s="14">
        <v>471555</v>
      </c>
      <c r="B250" s="14">
        <v>23</v>
      </c>
      <c r="C250" s="14" t="s">
        <v>110</v>
      </c>
      <c r="D250" s="14" t="s">
        <v>100</v>
      </c>
      <c r="E250" s="14">
        <v>5302790001</v>
      </c>
      <c r="F250" s="14" t="s">
        <v>115</v>
      </c>
      <c r="G250" s="14" t="s">
        <v>102</v>
      </c>
      <c r="H250" s="14" t="s">
        <v>103</v>
      </c>
      <c r="I250" s="14">
        <v>70362040</v>
      </c>
      <c r="J250" s="14">
        <v>0</v>
      </c>
      <c r="K250" s="14">
        <v>1230258</v>
      </c>
      <c r="L250" s="14">
        <v>60</v>
      </c>
      <c r="M250" s="14">
        <v>201712</v>
      </c>
      <c r="N250" s="14">
        <v>20171104</v>
      </c>
      <c r="O250" s="14">
        <v>10339</v>
      </c>
      <c r="P250" s="14">
        <v>20171205</v>
      </c>
      <c r="Q250" s="14">
        <v>10448</v>
      </c>
      <c r="R250" s="14">
        <v>31</v>
      </c>
      <c r="S250" s="14">
        <v>20180105</v>
      </c>
      <c r="T250" s="14">
        <v>20180118</v>
      </c>
      <c r="U250" s="14">
        <v>3516.39</v>
      </c>
      <c r="V250" s="14">
        <v>1172.1199999999999</v>
      </c>
      <c r="W250" s="14">
        <v>25</v>
      </c>
      <c r="X250" s="14">
        <v>589.80999999999995</v>
      </c>
      <c r="Y250" s="14">
        <v>140.65</v>
      </c>
      <c r="Z250" s="14">
        <v>56.26</v>
      </c>
      <c r="AA250" s="14">
        <v>46.88</v>
      </c>
      <c r="AB250" s="14">
        <v>30.47</v>
      </c>
      <c r="AC250" s="14">
        <v>0</v>
      </c>
      <c r="AD250" s="14">
        <v>0</v>
      </c>
      <c r="AE250" s="14">
        <v>0</v>
      </c>
      <c r="AF250" s="14">
        <v>4688.51</v>
      </c>
      <c r="AG250" s="14">
        <v>1343.24</v>
      </c>
      <c r="AH250" s="14">
        <v>2285.84</v>
      </c>
      <c r="AI250" s="14">
        <v>494.76</v>
      </c>
      <c r="AJ250" s="14">
        <v>49.17</v>
      </c>
      <c r="AK250" s="14">
        <v>515.5</v>
      </c>
      <c r="AL250" s="14">
        <v>5004.0600000000004</v>
      </c>
      <c r="AM250" s="14">
        <v>5278.32</v>
      </c>
      <c r="AN250" s="14">
        <v>6540</v>
      </c>
      <c r="AO250" s="14">
        <v>6540</v>
      </c>
      <c r="AP250" s="14">
        <v>6680</v>
      </c>
      <c r="AQ250" s="14" t="s">
        <v>104</v>
      </c>
      <c r="AR250" s="14">
        <v>0</v>
      </c>
      <c r="AS250" s="14">
        <v>0</v>
      </c>
      <c r="AT250" s="14">
        <v>0</v>
      </c>
      <c r="AU250" s="14">
        <v>0</v>
      </c>
      <c r="AV250" s="14">
        <v>0</v>
      </c>
      <c r="AW250" s="14">
        <v>0</v>
      </c>
      <c r="AX250" s="14">
        <v>0</v>
      </c>
      <c r="AY250" s="14" t="s">
        <v>107</v>
      </c>
      <c r="AZ250" s="14" t="s">
        <v>107</v>
      </c>
      <c r="BA250" s="14" t="s">
        <v>107</v>
      </c>
      <c r="BB250" s="14">
        <v>0</v>
      </c>
      <c r="BC250" s="14">
        <v>0</v>
      </c>
      <c r="BD250" s="14">
        <v>0</v>
      </c>
      <c r="BE250" s="14">
        <v>0</v>
      </c>
      <c r="BF250" s="14">
        <v>0</v>
      </c>
      <c r="BG250" s="14">
        <v>0</v>
      </c>
      <c r="BH250" s="14">
        <v>0</v>
      </c>
      <c r="BI250" s="14">
        <v>0</v>
      </c>
      <c r="BJ250" s="14">
        <v>0</v>
      </c>
      <c r="BK250" s="14">
        <v>0</v>
      </c>
      <c r="BL250" s="14">
        <v>0</v>
      </c>
      <c r="BM250" s="14">
        <v>0</v>
      </c>
      <c r="BN250" s="14">
        <v>0</v>
      </c>
      <c r="BO250" s="14">
        <v>0</v>
      </c>
      <c r="BP250" s="14">
        <v>0</v>
      </c>
      <c r="BQ250" s="14">
        <v>0</v>
      </c>
      <c r="BR250" s="14">
        <v>0</v>
      </c>
      <c r="BS250" s="14">
        <v>0</v>
      </c>
      <c r="BT250" s="14">
        <v>0</v>
      </c>
      <c r="BU250" s="14">
        <v>0</v>
      </c>
      <c r="BV250" s="14">
        <v>0</v>
      </c>
      <c r="BW250" s="14">
        <v>0</v>
      </c>
      <c r="BX250" s="14">
        <v>0</v>
      </c>
      <c r="BY250" s="14">
        <v>0</v>
      </c>
      <c r="BZ250" s="14">
        <v>0</v>
      </c>
      <c r="CA250" s="14">
        <v>0</v>
      </c>
      <c r="CB250" s="14">
        <v>0</v>
      </c>
      <c r="CC250" s="14">
        <v>0</v>
      </c>
      <c r="CD250" s="14">
        <v>0</v>
      </c>
      <c r="CE250" s="14">
        <v>0</v>
      </c>
      <c r="CF250" s="14">
        <v>0</v>
      </c>
      <c r="CG250" s="14">
        <v>9792</v>
      </c>
      <c r="CH250" s="14">
        <v>60</v>
      </c>
      <c r="CI250" s="14">
        <v>0</v>
      </c>
      <c r="CJ250" s="14">
        <v>60</v>
      </c>
      <c r="CK250" s="14">
        <v>0</v>
      </c>
      <c r="CL250" s="14">
        <v>9.84</v>
      </c>
      <c r="CM250" s="14">
        <v>45.47</v>
      </c>
      <c r="CN250" s="14">
        <v>0</v>
      </c>
      <c r="CO250" s="14">
        <v>164.55</v>
      </c>
      <c r="CP250" s="14">
        <v>0</v>
      </c>
      <c r="CQ250" s="14">
        <v>0</v>
      </c>
      <c r="CR250" s="14" t="s">
        <v>108</v>
      </c>
      <c r="CS250" s="14">
        <v>220</v>
      </c>
      <c r="CT250" s="14">
        <v>380</v>
      </c>
      <c r="CU250" s="14">
        <v>201</v>
      </c>
      <c r="CV250" s="14">
        <v>348</v>
      </c>
      <c r="CW250" s="14">
        <v>231</v>
      </c>
      <c r="CX250" s="14">
        <v>399</v>
      </c>
    </row>
    <row r="251" spans="1:102" x14ac:dyDescent="0.25">
      <c r="A251" s="14">
        <v>472913</v>
      </c>
      <c r="B251" s="14">
        <v>23</v>
      </c>
      <c r="C251" s="14" t="s">
        <v>110</v>
      </c>
      <c r="D251" s="14" t="s">
        <v>100</v>
      </c>
      <c r="E251" s="14">
        <v>5302790001</v>
      </c>
      <c r="F251" s="14" t="s">
        <v>116</v>
      </c>
      <c r="G251" s="14" t="s">
        <v>102</v>
      </c>
      <c r="H251" s="14" t="s">
        <v>103</v>
      </c>
      <c r="I251" s="14">
        <v>71630315</v>
      </c>
      <c r="J251" s="14">
        <v>0</v>
      </c>
      <c r="K251" s="14">
        <v>147550</v>
      </c>
      <c r="L251" s="14">
        <v>10</v>
      </c>
      <c r="M251" s="14">
        <v>201712</v>
      </c>
      <c r="N251" s="14">
        <v>20171122</v>
      </c>
      <c r="O251" s="14">
        <v>72</v>
      </c>
      <c r="P251" s="14">
        <v>20171220</v>
      </c>
      <c r="Q251" s="14">
        <v>674</v>
      </c>
      <c r="R251" s="14">
        <v>28</v>
      </c>
      <c r="S251" s="14">
        <v>20180105</v>
      </c>
      <c r="T251" s="14">
        <v>20180118</v>
      </c>
      <c r="U251" s="14">
        <v>3169.15</v>
      </c>
      <c r="V251" s="14">
        <v>1056.3800000000001</v>
      </c>
      <c r="W251" s="14">
        <v>25</v>
      </c>
      <c r="X251" s="14">
        <v>693.17</v>
      </c>
      <c r="Y251" s="14">
        <v>126.76</v>
      </c>
      <c r="Z251" s="14">
        <v>50.7</v>
      </c>
      <c r="AA251" s="14">
        <v>42.25</v>
      </c>
      <c r="AB251" s="14">
        <v>27.46</v>
      </c>
      <c r="AC251" s="14">
        <v>0</v>
      </c>
      <c r="AD251" s="14">
        <v>0</v>
      </c>
      <c r="AE251" s="14">
        <v>0</v>
      </c>
      <c r="AF251" s="14">
        <v>4225.53</v>
      </c>
      <c r="AG251" s="14">
        <v>1210.5999999999999</v>
      </c>
      <c r="AH251" s="14">
        <v>2060.12</v>
      </c>
      <c r="AI251" s="14">
        <v>445.9</v>
      </c>
      <c r="AJ251" s="14">
        <v>44.31</v>
      </c>
      <c r="AK251" s="14">
        <v>464.6</v>
      </c>
      <c r="AL251" s="14">
        <v>4671.53</v>
      </c>
      <c r="AM251" s="14">
        <v>4918.7</v>
      </c>
      <c r="AN251" s="14">
        <v>6020</v>
      </c>
      <c r="AO251" s="14">
        <v>6020</v>
      </c>
      <c r="AP251" s="14">
        <v>6960</v>
      </c>
      <c r="AQ251" s="14" t="s">
        <v>104</v>
      </c>
      <c r="AR251" s="14">
        <v>0</v>
      </c>
      <c r="AS251" s="14">
        <v>0</v>
      </c>
      <c r="AT251" s="14">
        <v>0</v>
      </c>
      <c r="AU251" s="14">
        <v>0</v>
      </c>
      <c r="AV251" s="14">
        <v>0</v>
      </c>
      <c r="AW251" s="14">
        <v>0</v>
      </c>
      <c r="AX251" s="14">
        <v>0</v>
      </c>
      <c r="AY251" s="14" t="s">
        <v>107</v>
      </c>
      <c r="AZ251" s="14" t="s">
        <v>107</v>
      </c>
      <c r="BA251" s="14" t="s">
        <v>107</v>
      </c>
      <c r="BB251" s="14">
        <v>0</v>
      </c>
      <c r="BC251" s="14">
        <v>0</v>
      </c>
      <c r="BD251" s="14">
        <v>0</v>
      </c>
      <c r="BE251" s="14">
        <v>0</v>
      </c>
      <c r="BF251" s="14">
        <v>0</v>
      </c>
      <c r="BG251" s="14">
        <v>0</v>
      </c>
      <c r="BH251" s="14">
        <v>0</v>
      </c>
      <c r="BI251" s="14">
        <v>0</v>
      </c>
      <c r="BJ251" s="14">
        <v>0</v>
      </c>
      <c r="BK251" s="14">
        <v>0</v>
      </c>
      <c r="BL251" s="14">
        <v>0</v>
      </c>
      <c r="BM251" s="14">
        <v>0</v>
      </c>
      <c r="BN251" s="14">
        <v>0</v>
      </c>
      <c r="BO251" s="14">
        <v>0</v>
      </c>
      <c r="BP251" s="14">
        <v>0</v>
      </c>
      <c r="BQ251" s="14">
        <v>0</v>
      </c>
      <c r="BR251" s="14">
        <v>0</v>
      </c>
      <c r="BS251" s="14">
        <v>0</v>
      </c>
      <c r="BT251" s="14">
        <v>0</v>
      </c>
      <c r="BU251" s="14">
        <v>0</v>
      </c>
      <c r="BV251" s="14">
        <v>0</v>
      </c>
      <c r="BW251" s="14">
        <v>0</v>
      </c>
      <c r="BX251" s="14">
        <v>0</v>
      </c>
      <c r="BY251" s="14">
        <v>0</v>
      </c>
      <c r="BZ251" s="14">
        <v>0</v>
      </c>
      <c r="CA251" s="14">
        <v>0</v>
      </c>
      <c r="CB251" s="14">
        <v>0</v>
      </c>
      <c r="CC251" s="14">
        <v>0</v>
      </c>
      <c r="CD251" s="14">
        <v>0</v>
      </c>
      <c r="CE251" s="14">
        <v>0</v>
      </c>
      <c r="CF251" s="14">
        <v>0</v>
      </c>
      <c r="CG251" s="14">
        <v>62924</v>
      </c>
      <c r="CH251" s="14">
        <v>10</v>
      </c>
      <c r="CI251" s="14">
        <v>0</v>
      </c>
      <c r="CJ251" s="14">
        <v>0</v>
      </c>
      <c r="CK251" s="14">
        <v>0</v>
      </c>
      <c r="CL251" s="14">
        <v>8.8699999999999992</v>
      </c>
      <c r="CM251" s="14">
        <v>40.98</v>
      </c>
      <c r="CN251" s="14">
        <v>0</v>
      </c>
      <c r="CO251" s="14">
        <v>51.59</v>
      </c>
      <c r="CP251" s="14">
        <v>0</v>
      </c>
      <c r="CQ251" s="14">
        <v>0</v>
      </c>
      <c r="CR251" s="14" t="s">
        <v>108</v>
      </c>
      <c r="CS251" s="14">
        <v>220</v>
      </c>
      <c r="CT251" s="14">
        <v>380</v>
      </c>
      <c r="CU251" s="14">
        <v>201</v>
      </c>
      <c r="CV251" s="14">
        <v>348</v>
      </c>
      <c r="CW251" s="14">
        <v>231</v>
      </c>
      <c r="CX251" s="14">
        <v>399</v>
      </c>
    </row>
    <row r="252" spans="1:102" x14ac:dyDescent="0.25">
      <c r="A252" s="14">
        <v>491042</v>
      </c>
      <c r="B252" s="14">
        <v>76</v>
      </c>
      <c r="C252" s="14" t="s">
        <v>117</v>
      </c>
      <c r="D252" s="14" t="s">
        <v>100</v>
      </c>
      <c r="E252" s="14">
        <v>5302790001</v>
      </c>
      <c r="F252" s="14" t="s">
        <v>118</v>
      </c>
      <c r="G252" s="14" t="s">
        <v>102</v>
      </c>
      <c r="H252" s="14" t="s">
        <v>103</v>
      </c>
      <c r="I252" s="14">
        <v>70800000</v>
      </c>
      <c r="J252" s="14">
        <v>0</v>
      </c>
      <c r="K252" s="14">
        <v>1511930</v>
      </c>
      <c r="L252" s="14">
        <v>0</v>
      </c>
      <c r="M252" s="14">
        <v>201712</v>
      </c>
      <c r="N252" s="14">
        <v>20171110</v>
      </c>
      <c r="O252" s="14">
        <v>0</v>
      </c>
      <c r="P252" s="14">
        <v>20171210</v>
      </c>
      <c r="Q252" s="14">
        <v>0</v>
      </c>
      <c r="R252" s="14">
        <v>30</v>
      </c>
      <c r="S252" s="14">
        <v>20171219</v>
      </c>
      <c r="T252" s="14">
        <v>20180118</v>
      </c>
      <c r="U252" s="14">
        <v>233766</v>
      </c>
      <c r="V252" s="14">
        <v>44309.49</v>
      </c>
      <c r="W252" s="14">
        <v>25</v>
      </c>
      <c r="X252" s="14">
        <v>702.62</v>
      </c>
      <c r="Y252" s="14">
        <v>5317.14</v>
      </c>
      <c r="Z252" s="14">
        <v>2126.85</v>
      </c>
      <c r="AA252" s="14">
        <v>1772.38</v>
      </c>
      <c r="AB252" s="14">
        <v>1152.04</v>
      </c>
      <c r="AC252" s="14">
        <v>0</v>
      </c>
      <c r="AD252" s="14">
        <v>0</v>
      </c>
      <c r="AE252" s="14">
        <v>0</v>
      </c>
      <c r="AF252" s="14">
        <v>177238.03</v>
      </c>
      <c r="AG252" s="14">
        <v>50778.67</v>
      </c>
      <c r="AH252" s="14">
        <v>133624.13</v>
      </c>
      <c r="AI252" s="14">
        <v>28922.880000000001</v>
      </c>
      <c r="AJ252" s="14">
        <v>2874.68</v>
      </c>
      <c r="AK252" s="14">
        <v>30135.33</v>
      </c>
      <c r="AL252" s="14">
        <v>167572.24</v>
      </c>
      <c r="AM252" s="14">
        <v>177940.65</v>
      </c>
      <c r="AN252" s="14">
        <v>0</v>
      </c>
      <c r="AO252" s="14">
        <v>0</v>
      </c>
      <c r="AP252" s="14">
        <v>0</v>
      </c>
      <c r="AQ252" s="14" t="s">
        <v>104</v>
      </c>
      <c r="AR252" s="14">
        <v>0</v>
      </c>
      <c r="AS252" s="14">
        <v>0</v>
      </c>
      <c r="AT252" s="14">
        <v>0</v>
      </c>
      <c r="AU252" s="14">
        <v>0</v>
      </c>
      <c r="AV252" s="14">
        <v>0</v>
      </c>
      <c r="AW252" s="14">
        <v>0</v>
      </c>
      <c r="AX252" s="14">
        <v>0</v>
      </c>
      <c r="AY252" s="14">
        <v>0</v>
      </c>
      <c r="AZ252" s="14">
        <v>0</v>
      </c>
      <c r="BA252" s="14">
        <v>0</v>
      </c>
      <c r="BB252" s="14">
        <v>27884</v>
      </c>
      <c r="BC252" s="14">
        <v>205882</v>
      </c>
      <c r="BD252" s="14">
        <v>0</v>
      </c>
      <c r="BE252" s="14">
        <v>0</v>
      </c>
      <c r="BF252" s="14">
        <v>695</v>
      </c>
      <c r="BG252" s="14">
        <v>755</v>
      </c>
      <c r="BH252" s="14">
        <v>0</v>
      </c>
      <c r="BI252" s="14">
        <v>0</v>
      </c>
      <c r="BJ252" s="14">
        <v>0</v>
      </c>
      <c r="BK252" s="14">
        <v>93</v>
      </c>
      <c r="BL252" s="14">
        <v>208</v>
      </c>
      <c r="BM252" s="14">
        <v>0</v>
      </c>
      <c r="BN252" s="14">
        <v>0</v>
      </c>
      <c r="BO252" s="14">
        <v>0</v>
      </c>
      <c r="BP252" s="14">
        <v>0</v>
      </c>
      <c r="BQ252" s="14">
        <v>26.82</v>
      </c>
      <c r="BR252" s="14">
        <v>59.99</v>
      </c>
      <c r="BS252" s="14">
        <v>43787.92</v>
      </c>
      <c r="BT252" s="14">
        <v>79626.539999999994</v>
      </c>
      <c r="BU252" s="14">
        <v>0</v>
      </c>
      <c r="BV252" s="14">
        <v>0</v>
      </c>
      <c r="BW252" s="14">
        <v>0</v>
      </c>
      <c r="BX252" s="14">
        <v>9427.27</v>
      </c>
      <c r="BY252" s="14">
        <v>0</v>
      </c>
      <c r="BZ252" s="14">
        <v>0</v>
      </c>
      <c r="CA252" s="14">
        <v>0</v>
      </c>
      <c r="CB252" s="14">
        <v>0</v>
      </c>
      <c r="CC252" s="14">
        <v>0</v>
      </c>
      <c r="CD252" s="14">
        <v>755</v>
      </c>
      <c r="CE252" s="14">
        <v>650</v>
      </c>
      <c r="CF252" s="14">
        <v>730</v>
      </c>
      <c r="CG252" s="14">
        <v>9870</v>
      </c>
      <c r="CH252" s="14">
        <v>0.09</v>
      </c>
      <c r="CI252" s="14">
        <v>0.36</v>
      </c>
      <c r="CJ252" s="14">
        <v>0.09</v>
      </c>
      <c r="CK252" s="14">
        <v>0</v>
      </c>
      <c r="CL252" s="14">
        <v>372.19</v>
      </c>
      <c r="CM252" s="14">
        <v>1719.2</v>
      </c>
      <c r="CN252" s="14">
        <v>0</v>
      </c>
      <c r="CO252" s="14">
        <v>4675.3</v>
      </c>
      <c r="CP252" s="14">
        <v>0</v>
      </c>
      <c r="CQ252" s="14">
        <v>0</v>
      </c>
      <c r="CR252" s="14" t="s">
        <v>108</v>
      </c>
      <c r="CS252" s="14">
        <v>0</v>
      </c>
      <c r="CT252" s="14">
        <v>0</v>
      </c>
      <c r="CU252" s="14">
        <v>0</v>
      </c>
      <c r="CV252" s="14">
        <v>0</v>
      </c>
      <c r="CW252" s="14">
        <v>0</v>
      </c>
      <c r="CX252" s="14">
        <v>0</v>
      </c>
    </row>
    <row r="253" spans="1:102" x14ac:dyDescent="0.25">
      <c r="A253" s="14">
        <v>491747</v>
      </c>
      <c r="B253" s="14">
        <v>76</v>
      </c>
      <c r="C253" s="14" t="s">
        <v>117</v>
      </c>
      <c r="D253" s="14" t="s">
        <v>100</v>
      </c>
      <c r="E253" s="14">
        <v>5302790001</v>
      </c>
      <c r="F253" s="14" t="s">
        <v>119</v>
      </c>
      <c r="G253" s="14" t="s">
        <v>102</v>
      </c>
      <c r="H253" s="14" t="s">
        <v>103</v>
      </c>
      <c r="I253" s="14">
        <v>70800000</v>
      </c>
      <c r="J253" s="14">
        <v>0</v>
      </c>
      <c r="K253" s="14">
        <v>53166065</v>
      </c>
      <c r="L253" s="14">
        <v>0</v>
      </c>
      <c r="M253" s="14">
        <v>201712</v>
      </c>
      <c r="N253" s="14">
        <v>20171110</v>
      </c>
      <c r="O253" s="14">
        <v>0</v>
      </c>
      <c r="P253" s="14">
        <v>20171210</v>
      </c>
      <c r="Q253" s="14">
        <v>0</v>
      </c>
      <c r="R253" s="14">
        <v>30</v>
      </c>
      <c r="S253" s="14">
        <v>20171219</v>
      </c>
      <c r="T253" s="14">
        <v>20180118</v>
      </c>
      <c r="U253" s="14">
        <v>112849</v>
      </c>
      <c r="V253" s="14">
        <v>21338.87</v>
      </c>
      <c r="W253" s="14">
        <v>25</v>
      </c>
      <c r="X253" s="14">
        <v>702.62</v>
      </c>
      <c r="Y253" s="14">
        <v>2560.66</v>
      </c>
      <c r="Z253" s="14">
        <v>1024.26</v>
      </c>
      <c r="AA253" s="14">
        <v>853.55</v>
      </c>
      <c r="AB253" s="14">
        <v>554.80999999999995</v>
      </c>
      <c r="AC253" s="14">
        <v>0</v>
      </c>
      <c r="AD253" s="14">
        <v>0</v>
      </c>
      <c r="AE253" s="14">
        <v>0</v>
      </c>
      <c r="AF253" s="14">
        <v>85355.55</v>
      </c>
      <c r="AG253" s="14">
        <v>24454.34</v>
      </c>
      <c r="AH253" s="14">
        <v>65974.31</v>
      </c>
      <c r="AI253" s="14">
        <v>14280.11</v>
      </c>
      <c r="AJ253" s="14">
        <v>1419.32</v>
      </c>
      <c r="AK253" s="14">
        <v>14878.73</v>
      </c>
      <c r="AL253" s="14">
        <v>81064.89</v>
      </c>
      <c r="AM253" s="14">
        <v>86058.17</v>
      </c>
      <c r="AN253" s="14">
        <v>0</v>
      </c>
      <c r="AO253" s="14">
        <v>0</v>
      </c>
      <c r="AP253" s="14">
        <v>0</v>
      </c>
      <c r="AQ253" s="14" t="s">
        <v>104</v>
      </c>
      <c r="AR253" s="14">
        <v>0</v>
      </c>
      <c r="AS253" s="14">
        <v>0</v>
      </c>
      <c r="AT253" s="14">
        <v>0</v>
      </c>
      <c r="AU253" s="14">
        <v>0</v>
      </c>
      <c r="AV253" s="14">
        <v>0</v>
      </c>
      <c r="AW253" s="14">
        <v>0</v>
      </c>
      <c r="AX253" s="14">
        <v>0</v>
      </c>
      <c r="AY253" s="14">
        <v>0</v>
      </c>
      <c r="AZ253" s="14">
        <v>0</v>
      </c>
      <c r="BA253" s="14">
        <v>0</v>
      </c>
      <c r="BB253" s="14">
        <v>11517</v>
      </c>
      <c r="BC253" s="14">
        <v>101332</v>
      </c>
      <c r="BD253" s="14">
        <v>0</v>
      </c>
      <c r="BE253" s="14">
        <v>0</v>
      </c>
      <c r="BF253" s="14">
        <v>377</v>
      </c>
      <c r="BG253" s="14">
        <v>490</v>
      </c>
      <c r="BH253" s="14">
        <v>0</v>
      </c>
      <c r="BI253" s="14">
        <v>0</v>
      </c>
      <c r="BJ253" s="14">
        <v>0</v>
      </c>
      <c r="BK253" s="14">
        <v>170</v>
      </c>
      <c r="BL253" s="14">
        <v>1985</v>
      </c>
      <c r="BM253" s="14">
        <v>0</v>
      </c>
      <c r="BN253" s="14">
        <v>0</v>
      </c>
      <c r="BO253" s="14">
        <v>0</v>
      </c>
      <c r="BP253" s="14">
        <v>0</v>
      </c>
      <c r="BQ253" s="14">
        <v>49.03</v>
      </c>
      <c r="BR253" s="14">
        <v>572.47</v>
      </c>
      <c r="BS253" s="14">
        <v>18085.84</v>
      </c>
      <c r="BT253" s="14">
        <v>39190.980000000003</v>
      </c>
      <c r="BU253" s="14">
        <v>0</v>
      </c>
      <c r="BV253" s="14">
        <v>0</v>
      </c>
      <c r="BW253" s="14">
        <v>0</v>
      </c>
      <c r="BX253" s="14">
        <v>6118.36</v>
      </c>
      <c r="BY253" s="14">
        <v>0</v>
      </c>
      <c r="BZ253" s="14">
        <v>0</v>
      </c>
      <c r="CA253" s="14">
        <v>0</v>
      </c>
      <c r="CB253" s="14">
        <v>0</v>
      </c>
      <c r="CC253" s="14">
        <v>0</v>
      </c>
      <c r="CD253" s="14">
        <v>490</v>
      </c>
      <c r="CE253" s="14">
        <v>410</v>
      </c>
      <c r="CF253" s="14">
        <v>450</v>
      </c>
      <c r="CG253" s="14">
        <v>9936</v>
      </c>
      <c r="CH253" s="14">
        <v>0.09</v>
      </c>
      <c r="CI253" s="14">
        <v>0.36</v>
      </c>
      <c r="CJ253" s="14">
        <v>0.09</v>
      </c>
      <c r="CK253" s="14">
        <v>0</v>
      </c>
      <c r="CL253" s="14">
        <v>179.24</v>
      </c>
      <c r="CM253" s="14">
        <v>827.94</v>
      </c>
      <c r="CN253" s="14">
        <v>0</v>
      </c>
      <c r="CO253" s="14">
        <v>2256.96</v>
      </c>
      <c r="CP253" s="14">
        <v>0</v>
      </c>
      <c r="CQ253" s="14">
        <v>0</v>
      </c>
      <c r="CR253" s="14" t="s">
        <v>108</v>
      </c>
      <c r="CS253" s="14">
        <v>0</v>
      </c>
      <c r="CT253" s="14">
        <v>0</v>
      </c>
      <c r="CU253" s="14">
        <v>0</v>
      </c>
      <c r="CV253" s="14">
        <v>0</v>
      </c>
      <c r="CW253" s="14">
        <v>0</v>
      </c>
      <c r="CX253" s="14">
        <v>0</v>
      </c>
    </row>
    <row r="254" spans="1:102" x14ac:dyDescent="0.25">
      <c r="A254" s="14">
        <v>491750</v>
      </c>
      <c r="B254" s="14">
        <v>66</v>
      </c>
      <c r="C254" s="14" t="s">
        <v>117</v>
      </c>
      <c r="D254" s="14" t="s">
        <v>100</v>
      </c>
      <c r="E254" s="14">
        <v>5302790001</v>
      </c>
      <c r="F254" s="14" t="s">
        <v>120</v>
      </c>
      <c r="G254" s="14" t="s">
        <v>102</v>
      </c>
      <c r="H254" s="14" t="s">
        <v>103</v>
      </c>
      <c r="I254" s="14">
        <v>70800000</v>
      </c>
      <c r="J254" s="14">
        <v>0</v>
      </c>
      <c r="K254" s="14">
        <v>1439402</v>
      </c>
      <c r="L254" s="14">
        <v>0</v>
      </c>
      <c r="M254" s="14">
        <v>201712</v>
      </c>
      <c r="N254" s="14">
        <v>20171110</v>
      </c>
      <c r="O254" s="14">
        <v>0</v>
      </c>
      <c r="P254" s="14">
        <v>20171210</v>
      </c>
      <c r="Q254" s="14">
        <v>0</v>
      </c>
      <c r="R254" s="14">
        <v>30</v>
      </c>
      <c r="S254" s="14">
        <v>20171219</v>
      </c>
      <c r="T254" s="14">
        <v>20180118</v>
      </c>
      <c r="U254" s="14">
        <v>341622</v>
      </c>
      <c r="V254" s="14">
        <v>60191.37</v>
      </c>
      <c r="W254" s="14">
        <v>25</v>
      </c>
      <c r="X254" s="14">
        <v>702.62</v>
      </c>
      <c r="Y254" s="14">
        <v>7222.96</v>
      </c>
      <c r="Z254" s="14">
        <v>2889.18</v>
      </c>
      <c r="AA254" s="14">
        <v>2407.65</v>
      </c>
      <c r="AB254" s="14">
        <v>1564.97</v>
      </c>
      <c r="AC254" s="14">
        <v>0</v>
      </c>
      <c r="AD254" s="14">
        <v>0</v>
      </c>
      <c r="AE254" s="14">
        <v>0</v>
      </c>
      <c r="AF254" s="14">
        <v>240765.56</v>
      </c>
      <c r="AG254" s="14">
        <v>68979.3</v>
      </c>
      <c r="AH254" s="14">
        <v>186296.77</v>
      </c>
      <c r="AI254" s="14">
        <v>40323.85</v>
      </c>
      <c r="AJ254" s="14">
        <v>4007.84</v>
      </c>
      <c r="AK254" s="14">
        <v>42014.239999999998</v>
      </c>
      <c r="AL254" s="14">
        <v>227383.42</v>
      </c>
      <c r="AM254" s="14">
        <v>241468.18</v>
      </c>
      <c r="AN254" s="14">
        <v>0</v>
      </c>
      <c r="AO254" s="14">
        <v>0</v>
      </c>
      <c r="AP254" s="14">
        <v>0</v>
      </c>
      <c r="AQ254" s="14" t="s">
        <v>104</v>
      </c>
      <c r="AR254" s="14">
        <v>0</v>
      </c>
      <c r="AS254" s="14">
        <v>0</v>
      </c>
      <c r="AT254" s="14">
        <v>0</v>
      </c>
      <c r="AU254" s="14">
        <v>0</v>
      </c>
      <c r="AV254" s="14">
        <v>0</v>
      </c>
      <c r="AW254" s="14">
        <v>0</v>
      </c>
      <c r="AX254" s="14">
        <v>0</v>
      </c>
      <c r="AY254" s="14">
        <v>0</v>
      </c>
      <c r="AZ254" s="14">
        <v>0</v>
      </c>
      <c r="BA254" s="14">
        <v>0</v>
      </c>
      <c r="BB254" s="14">
        <v>29935</v>
      </c>
      <c r="BC254" s="14">
        <v>311687</v>
      </c>
      <c r="BD254" s="14">
        <v>0</v>
      </c>
      <c r="BE254" s="14">
        <v>688</v>
      </c>
      <c r="BF254" s="14">
        <v>823</v>
      </c>
      <c r="BG254" s="14">
        <v>0</v>
      </c>
      <c r="BH254" s="14">
        <v>785</v>
      </c>
      <c r="BI254" s="14">
        <v>845</v>
      </c>
      <c r="BJ254" s="14">
        <v>0</v>
      </c>
      <c r="BK254" s="14">
        <v>0</v>
      </c>
      <c r="BL254" s="14">
        <v>0</v>
      </c>
      <c r="BM254" s="14">
        <v>0</v>
      </c>
      <c r="BN254" s="14">
        <v>0</v>
      </c>
      <c r="BO254" s="14">
        <v>0</v>
      </c>
      <c r="BP254" s="14">
        <v>0</v>
      </c>
      <c r="BQ254" s="14">
        <v>0</v>
      </c>
      <c r="BR254" s="14">
        <v>0</v>
      </c>
      <c r="BS254" s="14">
        <v>16313.6</v>
      </c>
      <c r="BT254" s="14">
        <v>120547.48</v>
      </c>
      <c r="BU254" s="14">
        <v>0</v>
      </c>
      <c r="BV254" s="14">
        <v>0</v>
      </c>
      <c r="BW254" s="14">
        <v>0</v>
      </c>
      <c r="BX254" s="14">
        <v>0</v>
      </c>
      <c r="BY254" s="14">
        <v>33162.050000000003</v>
      </c>
      <c r="BZ254" s="14">
        <v>10551.06</v>
      </c>
      <c r="CA254" s="14">
        <v>0</v>
      </c>
      <c r="CB254" s="14">
        <v>0</v>
      </c>
      <c r="CC254" s="14">
        <v>0</v>
      </c>
      <c r="CD254" s="14">
        <v>0</v>
      </c>
      <c r="CE254" s="14">
        <v>785</v>
      </c>
      <c r="CF254" s="14">
        <v>845</v>
      </c>
      <c r="CG254" s="14">
        <v>9898</v>
      </c>
      <c r="CH254" s="14">
        <v>0.06</v>
      </c>
      <c r="CI254" s="14">
        <v>0.24</v>
      </c>
      <c r="CJ254" s="14">
        <v>0.06</v>
      </c>
      <c r="CK254" s="14">
        <v>0</v>
      </c>
      <c r="CL254" s="14">
        <v>505.6</v>
      </c>
      <c r="CM254" s="14">
        <v>2335.42</v>
      </c>
      <c r="CN254" s="14">
        <v>0</v>
      </c>
      <c r="CO254" s="14">
        <v>6832.41</v>
      </c>
      <c r="CP254" s="14">
        <v>0</v>
      </c>
      <c r="CQ254" s="14">
        <v>0</v>
      </c>
      <c r="CR254" s="14" t="s">
        <v>108</v>
      </c>
      <c r="CS254" s="14">
        <v>0</v>
      </c>
      <c r="CT254" s="14">
        <v>0</v>
      </c>
      <c r="CU254" s="14">
        <v>0</v>
      </c>
      <c r="CV254" s="14">
        <v>0</v>
      </c>
      <c r="CW254" s="14">
        <v>0</v>
      </c>
      <c r="CX254" s="14">
        <v>0</v>
      </c>
    </row>
    <row r="255" spans="1:102" x14ac:dyDescent="0.25">
      <c r="A255" s="14">
        <v>493169</v>
      </c>
      <c r="B255" s="14">
        <v>76</v>
      </c>
      <c r="C255" s="14" t="s">
        <v>117</v>
      </c>
      <c r="D255" s="14" t="s">
        <v>100</v>
      </c>
      <c r="E255" s="14">
        <v>5302790001</v>
      </c>
      <c r="F255" s="14" t="s">
        <v>121</v>
      </c>
      <c r="G255" s="14" t="s">
        <v>102</v>
      </c>
      <c r="H255" s="14" t="s">
        <v>103</v>
      </c>
      <c r="I255" s="14">
        <v>70800000</v>
      </c>
      <c r="J255" s="14">
        <v>0</v>
      </c>
      <c r="K255" s="14">
        <v>1512131</v>
      </c>
      <c r="L255" s="14">
        <v>0</v>
      </c>
      <c r="M255" s="14">
        <v>201712</v>
      </c>
      <c r="N255" s="14">
        <v>20171110</v>
      </c>
      <c r="O255" s="14">
        <v>0</v>
      </c>
      <c r="P255" s="14">
        <v>20171210</v>
      </c>
      <c r="Q255" s="14">
        <v>0</v>
      </c>
      <c r="R255" s="14">
        <v>30</v>
      </c>
      <c r="S255" s="14">
        <v>20171219</v>
      </c>
      <c r="T255" s="14">
        <v>20180118</v>
      </c>
      <c r="U255" s="14">
        <v>163068</v>
      </c>
      <c r="V255" s="14">
        <v>29249.74</v>
      </c>
      <c r="W255" s="14">
        <v>25</v>
      </c>
      <c r="X255" s="14">
        <v>702.62</v>
      </c>
      <c r="Y255" s="14">
        <v>3509.97</v>
      </c>
      <c r="Z255" s="14">
        <v>1403.98</v>
      </c>
      <c r="AA255" s="14">
        <v>1169.99</v>
      </c>
      <c r="AB255" s="14">
        <v>760.49</v>
      </c>
      <c r="AC255" s="14">
        <v>0</v>
      </c>
      <c r="AD255" s="14">
        <v>0</v>
      </c>
      <c r="AE255" s="14">
        <v>0</v>
      </c>
      <c r="AF255" s="14">
        <v>116999.01</v>
      </c>
      <c r="AG255" s="14">
        <v>33520.199999999997</v>
      </c>
      <c r="AH255" s="14">
        <v>93752.98</v>
      </c>
      <c r="AI255" s="14">
        <v>20292.78</v>
      </c>
      <c r="AJ255" s="14">
        <v>2016.93</v>
      </c>
      <c r="AK255" s="14">
        <v>21143.46</v>
      </c>
      <c r="AL255" s="14">
        <v>110857.2</v>
      </c>
      <c r="AM255" s="14">
        <v>117701.63</v>
      </c>
      <c r="AN255" s="14">
        <v>0</v>
      </c>
      <c r="AO255" s="14">
        <v>0</v>
      </c>
      <c r="AP255" s="14">
        <v>0</v>
      </c>
      <c r="AQ255" s="14" t="s">
        <v>104</v>
      </c>
      <c r="AR255" s="14">
        <v>0</v>
      </c>
      <c r="AS255" s="14">
        <v>0</v>
      </c>
      <c r="AT255" s="14">
        <v>0</v>
      </c>
      <c r="AU255" s="14">
        <v>0</v>
      </c>
      <c r="AV255" s="14">
        <v>0</v>
      </c>
      <c r="AW255" s="14">
        <v>0</v>
      </c>
      <c r="AX255" s="14">
        <v>0</v>
      </c>
      <c r="AY255" s="14">
        <v>0</v>
      </c>
      <c r="AZ255" s="14">
        <v>0</v>
      </c>
      <c r="BA255" s="14">
        <v>0</v>
      </c>
      <c r="BB255" s="14">
        <v>16000</v>
      </c>
      <c r="BC255" s="14">
        <v>147068</v>
      </c>
      <c r="BD255" s="14">
        <v>0</v>
      </c>
      <c r="BE255" s="14">
        <v>0</v>
      </c>
      <c r="BF255" s="14">
        <v>0</v>
      </c>
      <c r="BG255" s="14">
        <v>460</v>
      </c>
      <c r="BH255" s="14">
        <v>0</v>
      </c>
      <c r="BI255" s="14">
        <v>0</v>
      </c>
      <c r="BJ255" s="14">
        <v>0</v>
      </c>
      <c r="BK255" s="14">
        <v>0</v>
      </c>
      <c r="BL255" s="14">
        <v>0</v>
      </c>
      <c r="BM255" s="14">
        <v>0</v>
      </c>
      <c r="BN255" s="14">
        <v>0</v>
      </c>
      <c r="BO255" s="14">
        <v>0</v>
      </c>
      <c r="BP255" s="14">
        <v>0</v>
      </c>
      <c r="BQ255" s="14">
        <v>0</v>
      </c>
      <c r="BR255" s="14">
        <v>0</v>
      </c>
      <c r="BS255" s="14">
        <v>25125.759999999998</v>
      </c>
      <c r="BT255" s="14">
        <v>56879.74</v>
      </c>
      <c r="BU255" s="14">
        <v>0</v>
      </c>
      <c r="BV255" s="14">
        <v>0</v>
      </c>
      <c r="BW255" s="14">
        <v>0</v>
      </c>
      <c r="BX255" s="14">
        <v>5743.77</v>
      </c>
      <c r="BY255" s="14">
        <v>0</v>
      </c>
      <c r="BZ255" s="14">
        <v>0</v>
      </c>
      <c r="CA255" s="14">
        <v>0</v>
      </c>
      <c r="CB255" s="14">
        <v>0</v>
      </c>
      <c r="CC255" s="14">
        <v>0</v>
      </c>
      <c r="CD255" s="14">
        <v>460</v>
      </c>
      <c r="CE255" s="14">
        <v>380</v>
      </c>
      <c r="CF255" s="14">
        <v>410</v>
      </c>
      <c r="CG255" s="14">
        <v>9855</v>
      </c>
      <c r="CH255" s="14">
        <v>0.18</v>
      </c>
      <c r="CI255" s="14">
        <v>0.72</v>
      </c>
      <c r="CJ255" s="14">
        <v>0.18</v>
      </c>
      <c r="CK255" s="14">
        <v>0</v>
      </c>
      <c r="CL255" s="14">
        <v>245.69</v>
      </c>
      <c r="CM255" s="14">
        <v>1134.8900000000001</v>
      </c>
      <c r="CN255" s="14">
        <v>0</v>
      </c>
      <c r="CO255" s="14">
        <v>3261.34</v>
      </c>
      <c r="CP255" s="14">
        <v>0</v>
      </c>
      <c r="CQ255" s="14">
        <v>0</v>
      </c>
      <c r="CR255" s="14" t="s">
        <v>108</v>
      </c>
      <c r="CS255" s="14">
        <v>0</v>
      </c>
      <c r="CT255" s="14">
        <v>0</v>
      </c>
      <c r="CU255" s="14">
        <v>0</v>
      </c>
      <c r="CV255" s="14">
        <v>0</v>
      </c>
      <c r="CW255" s="14">
        <v>0</v>
      </c>
      <c r="CX255" s="14">
        <v>0</v>
      </c>
    </row>
    <row r="256" spans="1:102" x14ac:dyDescent="0.25">
      <c r="A256" s="14">
        <v>510213</v>
      </c>
      <c r="B256" s="14">
        <v>23</v>
      </c>
      <c r="C256" s="14" t="s">
        <v>110</v>
      </c>
      <c r="D256" s="14" t="s">
        <v>100</v>
      </c>
      <c r="E256" s="14">
        <v>5302790001</v>
      </c>
      <c r="F256" s="14" t="s">
        <v>122</v>
      </c>
      <c r="G256" s="14" t="s">
        <v>102</v>
      </c>
      <c r="H256" s="14" t="s">
        <v>103</v>
      </c>
      <c r="I256" s="14">
        <v>70070000</v>
      </c>
      <c r="J256" s="14">
        <v>0</v>
      </c>
      <c r="K256" s="14">
        <v>671714</v>
      </c>
      <c r="L256" s="14">
        <v>1</v>
      </c>
      <c r="M256" s="14">
        <v>201712</v>
      </c>
      <c r="N256" s="14">
        <v>20171104</v>
      </c>
      <c r="O256" s="14">
        <v>7003</v>
      </c>
      <c r="P256" s="14">
        <v>20171205</v>
      </c>
      <c r="Q256" s="14">
        <v>25770</v>
      </c>
      <c r="R256" s="14">
        <v>31</v>
      </c>
      <c r="S256" s="14">
        <v>20180105</v>
      </c>
      <c r="T256" s="14">
        <v>20180118</v>
      </c>
      <c r="U256" s="14">
        <v>10090.52</v>
      </c>
      <c r="V256" s="14">
        <v>3363.5</v>
      </c>
      <c r="W256" s="14">
        <v>25</v>
      </c>
      <c r="X256" s="14">
        <v>702.62</v>
      </c>
      <c r="Y256" s="14">
        <v>403.62</v>
      </c>
      <c r="Z256" s="14">
        <v>161.44</v>
      </c>
      <c r="AA256" s="14">
        <v>134.54</v>
      </c>
      <c r="AB256" s="14">
        <v>87.45</v>
      </c>
      <c r="AC256" s="14">
        <v>0</v>
      </c>
      <c r="AD256" s="14">
        <v>0</v>
      </c>
      <c r="AE256" s="14">
        <v>0</v>
      </c>
      <c r="AF256" s="14">
        <v>13454.02</v>
      </c>
      <c r="AG256" s="14">
        <v>3854.57</v>
      </c>
      <c r="AH256" s="14">
        <v>6559.32</v>
      </c>
      <c r="AI256" s="14">
        <v>1419.75</v>
      </c>
      <c r="AJ256" s="14">
        <v>141.11000000000001</v>
      </c>
      <c r="AK256" s="14">
        <v>1479.27</v>
      </c>
      <c r="AL256" s="14">
        <v>13369.59</v>
      </c>
      <c r="AM256" s="14">
        <v>14156.64</v>
      </c>
      <c r="AN256" s="14">
        <v>18767</v>
      </c>
      <c r="AO256" s="14">
        <v>18767</v>
      </c>
      <c r="AP256" s="14">
        <v>17805</v>
      </c>
      <c r="AQ256" s="14" t="s">
        <v>104</v>
      </c>
      <c r="AR256" s="14">
        <v>0</v>
      </c>
      <c r="AS256" s="14">
        <v>0</v>
      </c>
      <c r="AT256" s="14">
        <v>0</v>
      </c>
      <c r="AU256" s="14">
        <v>0</v>
      </c>
      <c r="AV256" s="14">
        <v>0</v>
      </c>
      <c r="AW256" s="14">
        <v>0</v>
      </c>
      <c r="AX256" s="14">
        <v>0</v>
      </c>
      <c r="AY256" s="14" t="s">
        <v>107</v>
      </c>
      <c r="AZ256" s="14" t="s">
        <v>107</v>
      </c>
      <c r="BA256" s="14" t="s">
        <v>107</v>
      </c>
      <c r="BB256" s="14">
        <v>0</v>
      </c>
      <c r="BC256" s="14">
        <v>0</v>
      </c>
      <c r="BD256" s="14">
        <v>0</v>
      </c>
      <c r="BE256" s="14">
        <v>0</v>
      </c>
      <c r="BF256" s="14">
        <v>0</v>
      </c>
      <c r="BG256" s="14">
        <v>0</v>
      </c>
      <c r="BH256" s="14">
        <v>0</v>
      </c>
      <c r="BI256" s="14">
        <v>0</v>
      </c>
      <c r="BJ256" s="14">
        <v>0</v>
      </c>
      <c r="BK256" s="14">
        <v>0</v>
      </c>
      <c r="BL256" s="14">
        <v>0</v>
      </c>
      <c r="BM256" s="14">
        <v>0</v>
      </c>
      <c r="BN256" s="14">
        <v>0</v>
      </c>
      <c r="BO256" s="14">
        <v>0</v>
      </c>
      <c r="BP256" s="14">
        <v>0</v>
      </c>
      <c r="BQ256" s="14">
        <v>0</v>
      </c>
      <c r="BR256" s="14">
        <v>0</v>
      </c>
      <c r="BS256" s="14">
        <v>0</v>
      </c>
      <c r="BT256" s="14">
        <v>0</v>
      </c>
      <c r="BU256" s="14">
        <v>0</v>
      </c>
      <c r="BV256" s="14">
        <v>0</v>
      </c>
      <c r="BW256" s="14">
        <v>0</v>
      </c>
      <c r="BX256" s="14">
        <v>0</v>
      </c>
      <c r="BY256" s="14">
        <v>0</v>
      </c>
      <c r="BZ256" s="14">
        <v>0</v>
      </c>
      <c r="CA256" s="14">
        <v>0</v>
      </c>
      <c r="CB256" s="14">
        <v>0</v>
      </c>
      <c r="CC256" s="14">
        <v>0</v>
      </c>
      <c r="CD256" s="14">
        <v>0</v>
      </c>
      <c r="CE256" s="14">
        <v>0</v>
      </c>
      <c r="CF256" s="14">
        <v>0</v>
      </c>
      <c r="CG256" s="14">
        <v>10236</v>
      </c>
      <c r="CH256" s="14">
        <v>1</v>
      </c>
      <c r="CI256" s="14">
        <v>0</v>
      </c>
      <c r="CJ256" s="14">
        <v>0</v>
      </c>
      <c r="CK256" s="14">
        <v>0</v>
      </c>
      <c r="CL256" s="14">
        <v>28.25</v>
      </c>
      <c r="CM256" s="14">
        <v>130.5</v>
      </c>
      <c r="CN256" s="14">
        <v>0</v>
      </c>
      <c r="CO256" s="14">
        <v>472.19</v>
      </c>
      <c r="CP256" s="14">
        <v>0</v>
      </c>
      <c r="CQ256" s="14">
        <v>0</v>
      </c>
      <c r="CR256" s="14" t="s">
        <v>108</v>
      </c>
      <c r="CS256" s="14">
        <v>220</v>
      </c>
      <c r="CT256" s="14">
        <v>380</v>
      </c>
      <c r="CU256" s="14">
        <v>201</v>
      </c>
      <c r="CV256" s="14">
        <v>348</v>
      </c>
      <c r="CW256" s="14">
        <v>231</v>
      </c>
      <c r="CX256" s="14">
        <v>399</v>
      </c>
    </row>
    <row r="257" spans="1:102" x14ac:dyDescent="0.25">
      <c r="A257" s="14">
        <v>605120</v>
      </c>
      <c r="B257" s="14">
        <v>75</v>
      </c>
      <c r="C257" s="14" t="s">
        <v>99</v>
      </c>
      <c r="D257" s="14" t="s">
        <v>100</v>
      </c>
      <c r="E257" s="14">
        <v>5302790001</v>
      </c>
      <c r="F257" s="14" t="s">
        <v>303</v>
      </c>
      <c r="G257" s="14" t="s">
        <v>102</v>
      </c>
      <c r="H257" s="14" t="s">
        <v>103</v>
      </c>
      <c r="I257" s="14">
        <v>70800000</v>
      </c>
      <c r="J257" s="14">
        <v>0</v>
      </c>
      <c r="K257" s="14">
        <v>1167030</v>
      </c>
      <c r="L257" s="14">
        <v>0</v>
      </c>
      <c r="M257" s="14">
        <v>201712</v>
      </c>
      <c r="N257" s="14">
        <v>20171110</v>
      </c>
      <c r="O257" s="14">
        <v>0</v>
      </c>
      <c r="P257" s="14">
        <v>20171210</v>
      </c>
      <c r="Q257" s="14">
        <v>0</v>
      </c>
      <c r="R257" s="14">
        <v>30</v>
      </c>
      <c r="S257" s="14">
        <v>20171219</v>
      </c>
      <c r="T257" s="14">
        <v>20180118</v>
      </c>
      <c r="U257" s="14">
        <v>270608</v>
      </c>
      <c r="V257" s="14">
        <v>41333.06</v>
      </c>
      <c r="W257" s="14">
        <v>25</v>
      </c>
      <c r="X257" s="14">
        <v>702.62</v>
      </c>
      <c r="Y257" s="14">
        <v>4959.97</v>
      </c>
      <c r="Z257" s="14">
        <v>1983.98</v>
      </c>
      <c r="AA257" s="14">
        <v>1653.32</v>
      </c>
      <c r="AB257" s="14">
        <v>1074.6600000000001</v>
      </c>
      <c r="AC257" s="14">
        <v>0</v>
      </c>
      <c r="AD257" s="14">
        <v>0</v>
      </c>
      <c r="AE257" s="14">
        <v>0</v>
      </c>
      <c r="AF257" s="14">
        <v>165332.34</v>
      </c>
      <c r="AG257" s="14">
        <v>47367.69</v>
      </c>
      <c r="AH257" s="14">
        <v>160263.89000000001</v>
      </c>
      <c r="AI257" s="14">
        <v>34689.050000000003</v>
      </c>
      <c r="AJ257" s="14">
        <v>3447.79</v>
      </c>
      <c r="AK257" s="14">
        <v>36143.22</v>
      </c>
      <c r="AL257" s="14">
        <v>156363.03</v>
      </c>
      <c r="AM257" s="14">
        <v>166034.96</v>
      </c>
      <c r="AN257" s="14">
        <v>0</v>
      </c>
      <c r="AO257" s="14">
        <v>0</v>
      </c>
      <c r="AP257" s="14">
        <v>0</v>
      </c>
      <c r="AQ257" s="14" t="s">
        <v>104</v>
      </c>
      <c r="AR257" s="14">
        <v>0</v>
      </c>
      <c r="AS257" s="14">
        <v>0</v>
      </c>
      <c r="AT257" s="14">
        <v>0</v>
      </c>
      <c r="AU257" s="14">
        <v>0</v>
      </c>
      <c r="AV257" s="14">
        <v>0</v>
      </c>
      <c r="AW257" s="14">
        <v>0</v>
      </c>
      <c r="AX257" s="14">
        <v>0</v>
      </c>
      <c r="AY257" s="14">
        <v>0</v>
      </c>
      <c r="AZ257" s="14">
        <v>0</v>
      </c>
      <c r="BA257" s="14">
        <v>0</v>
      </c>
      <c r="BB257" s="14">
        <v>22894</v>
      </c>
      <c r="BC257" s="14">
        <v>247714</v>
      </c>
      <c r="BD257" s="14">
        <v>0</v>
      </c>
      <c r="BE257" s="14">
        <v>0</v>
      </c>
      <c r="BF257" s="14">
        <v>900</v>
      </c>
      <c r="BG257" s="14">
        <v>945</v>
      </c>
      <c r="BH257" s="14">
        <v>0</v>
      </c>
      <c r="BI257" s="14">
        <v>0</v>
      </c>
      <c r="BJ257" s="14">
        <v>0</v>
      </c>
      <c r="BK257" s="14">
        <v>1</v>
      </c>
      <c r="BL257" s="14">
        <v>39</v>
      </c>
      <c r="BM257" s="14">
        <v>0</v>
      </c>
      <c r="BN257" s="14">
        <v>0</v>
      </c>
      <c r="BO257" s="14">
        <v>0</v>
      </c>
      <c r="BP257" s="14">
        <v>0</v>
      </c>
      <c r="BQ257" s="14">
        <v>0.28999999999999998</v>
      </c>
      <c r="BR257" s="14">
        <v>11.25</v>
      </c>
      <c r="BS257" s="14">
        <v>24561.89</v>
      </c>
      <c r="BT257" s="14">
        <v>90948.12</v>
      </c>
      <c r="BU257" s="14">
        <v>0</v>
      </c>
      <c r="BV257" s="14">
        <v>0</v>
      </c>
      <c r="BW257" s="14">
        <v>0</v>
      </c>
      <c r="BX257" s="14">
        <v>8477.73</v>
      </c>
      <c r="BY257" s="14">
        <v>0</v>
      </c>
      <c r="BZ257" s="14">
        <v>0</v>
      </c>
      <c r="CA257" s="14">
        <v>0</v>
      </c>
      <c r="CB257" s="14">
        <v>0</v>
      </c>
      <c r="CC257" s="14">
        <v>0</v>
      </c>
      <c r="CD257" s="14">
        <v>945</v>
      </c>
      <c r="CE257" s="14">
        <v>870</v>
      </c>
      <c r="CF257" s="14">
        <v>990</v>
      </c>
      <c r="CG257" s="14">
        <v>9944</v>
      </c>
      <c r="CH257" s="14">
        <v>0.24</v>
      </c>
      <c r="CI257" s="14">
        <v>0.96</v>
      </c>
      <c r="CJ257" s="14">
        <v>0.24</v>
      </c>
      <c r="CK257" s="14">
        <v>0</v>
      </c>
      <c r="CL257" s="14">
        <v>347.19</v>
      </c>
      <c r="CM257" s="14">
        <v>1603.72</v>
      </c>
      <c r="CN257" s="14">
        <v>0</v>
      </c>
      <c r="CO257" s="14">
        <v>5412.14</v>
      </c>
      <c r="CP257" s="14">
        <v>0</v>
      </c>
      <c r="CQ257" s="14">
        <v>0</v>
      </c>
      <c r="CR257" s="14">
        <v>8477.73</v>
      </c>
      <c r="CS257" s="14">
        <v>0</v>
      </c>
      <c r="CT257" s="14">
        <v>0</v>
      </c>
      <c r="CU257" s="14">
        <v>0</v>
      </c>
      <c r="CV257" s="14">
        <v>0</v>
      </c>
      <c r="CW257" s="14">
        <v>0</v>
      </c>
      <c r="CX257" s="14">
        <v>0</v>
      </c>
    </row>
    <row r="258" spans="1:102" x14ac:dyDescent="0.25">
      <c r="A258" s="14">
        <v>623849</v>
      </c>
      <c r="B258" s="14">
        <v>76</v>
      </c>
      <c r="C258" s="14" t="s">
        <v>117</v>
      </c>
      <c r="D258" s="14" t="s">
        <v>100</v>
      </c>
      <c r="E258" s="14">
        <v>5302790001</v>
      </c>
      <c r="F258" s="14" t="s">
        <v>124</v>
      </c>
      <c r="G258" s="14" t="s">
        <v>102</v>
      </c>
      <c r="H258" s="14" t="s">
        <v>103</v>
      </c>
      <c r="I258" s="14">
        <v>70800000</v>
      </c>
      <c r="J258" s="14">
        <v>0</v>
      </c>
      <c r="K258" s="14">
        <v>1512297</v>
      </c>
      <c r="L258" s="14">
        <v>0</v>
      </c>
      <c r="M258" s="14">
        <v>201712</v>
      </c>
      <c r="N258" s="14">
        <v>20171110</v>
      </c>
      <c r="O258" s="14">
        <v>0</v>
      </c>
      <c r="P258" s="14">
        <v>20171210</v>
      </c>
      <c r="Q258" s="14">
        <v>0</v>
      </c>
      <c r="R258" s="14">
        <v>30</v>
      </c>
      <c r="S258" s="14">
        <v>20171219</v>
      </c>
      <c r="T258" s="14">
        <v>20180118</v>
      </c>
      <c r="U258" s="14">
        <v>199444</v>
      </c>
      <c r="V258" s="14">
        <v>38146.65</v>
      </c>
      <c r="W258" s="14">
        <v>25</v>
      </c>
      <c r="X258" s="14">
        <v>702.62</v>
      </c>
      <c r="Y258" s="14">
        <v>4577.59</v>
      </c>
      <c r="Z258" s="14">
        <v>1831.03</v>
      </c>
      <c r="AA258" s="14">
        <v>1525.86</v>
      </c>
      <c r="AB258" s="14">
        <v>991.81</v>
      </c>
      <c r="AC258" s="14">
        <v>0</v>
      </c>
      <c r="AD258" s="14">
        <v>0</v>
      </c>
      <c r="AE258" s="14">
        <v>0</v>
      </c>
      <c r="AF258" s="14">
        <v>152586.65</v>
      </c>
      <c r="AG258" s="14">
        <v>43716.05</v>
      </c>
      <c r="AH258" s="14">
        <v>116135.39</v>
      </c>
      <c r="AI258" s="14">
        <v>25137.45</v>
      </c>
      <c r="AJ258" s="14">
        <v>2498.44</v>
      </c>
      <c r="AK258" s="14">
        <v>26191.22</v>
      </c>
      <c r="AL258" s="14">
        <v>144362.98000000001</v>
      </c>
      <c r="AM258" s="14">
        <v>153289.26999999999</v>
      </c>
      <c r="AN258" s="14">
        <v>0</v>
      </c>
      <c r="AO258" s="14">
        <v>0</v>
      </c>
      <c r="AP258" s="14">
        <v>0</v>
      </c>
      <c r="AQ258" s="14" t="s">
        <v>104</v>
      </c>
      <c r="AR258" s="14">
        <v>0</v>
      </c>
      <c r="AS258" s="14">
        <v>0</v>
      </c>
      <c r="AT258" s="14">
        <v>0</v>
      </c>
      <c r="AU258" s="14">
        <v>0</v>
      </c>
      <c r="AV258" s="14">
        <v>0</v>
      </c>
      <c r="AW258" s="14">
        <v>0</v>
      </c>
      <c r="AX258" s="14">
        <v>0</v>
      </c>
      <c r="AY258" s="14">
        <v>0</v>
      </c>
      <c r="AZ258" s="14">
        <v>0</v>
      </c>
      <c r="BA258" s="14">
        <v>0</v>
      </c>
      <c r="BB258" s="14">
        <v>22497</v>
      </c>
      <c r="BC258" s="14">
        <v>176947</v>
      </c>
      <c r="BD258" s="14">
        <v>0</v>
      </c>
      <c r="BE258" s="14">
        <v>0</v>
      </c>
      <c r="BF258" s="14">
        <v>786</v>
      </c>
      <c r="BG258" s="14">
        <v>855</v>
      </c>
      <c r="BH258" s="14">
        <v>0</v>
      </c>
      <c r="BI258" s="14">
        <v>0</v>
      </c>
      <c r="BJ258" s="14">
        <v>0</v>
      </c>
      <c r="BK258" s="14">
        <v>0</v>
      </c>
      <c r="BL258" s="14">
        <v>0</v>
      </c>
      <c r="BM258" s="14">
        <v>0</v>
      </c>
      <c r="BN258" s="14">
        <v>0</v>
      </c>
      <c r="BO258" s="14">
        <v>0</v>
      </c>
      <c r="BP258" s="14">
        <v>0</v>
      </c>
      <c r="BQ258" s="14">
        <v>0</v>
      </c>
      <c r="BR258" s="14">
        <v>0</v>
      </c>
      <c r="BS258" s="14">
        <v>35328.39</v>
      </c>
      <c r="BT258" s="14">
        <v>68435.69</v>
      </c>
      <c r="BU258" s="14">
        <v>0</v>
      </c>
      <c r="BV258" s="14">
        <v>0</v>
      </c>
      <c r="BW258" s="14">
        <v>0</v>
      </c>
      <c r="BX258" s="14">
        <v>10675.92</v>
      </c>
      <c r="BY258" s="14">
        <v>0</v>
      </c>
      <c r="BZ258" s="14">
        <v>0</v>
      </c>
      <c r="CA258" s="14">
        <v>0</v>
      </c>
      <c r="CB258" s="14">
        <v>0</v>
      </c>
      <c r="CC258" s="14">
        <v>0</v>
      </c>
      <c r="CD258" s="14">
        <v>855</v>
      </c>
      <c r="CE258" s="14">
        <v>730</v>
      </c>
      <c r="CF258" s="14">
        <v>850</v>
      </c>
      <c r="CG258" s="14">
        <v>9871</v>
      </c>
      <c r="CH258" s="14">
        <v>0.15</v>
      </c>
      <c r="CI258" s="14">
        <v>0.6</v>
      </c>
      <c r="CJ258" s="14">
        <v>0.15</v>
      </c>
      <c r="CK258" s="14">
        <v>0</v>
      </c>
      <c r="CL258" s="14">
        <v>320.43</v>
      </c>
      <c r="CM258" s="14">
        <v>1480.09</v>
      </c>
      <c r="CN258" s="14">
        <v>0</v>
      </c>
      <c r="CO258" s="14">
        <v>3988.86</v>
      </c>
      <c r="CP258" s="14">
        <v>0</v>
      </c>
      <c r="CQ258" s="14">
        <v>0</v>
      </c>
      <c r="CR258" s="14" t="s">
        <v>108</v>
      </c>
      <c r="CS258" s="14">
        <v>0</v>
      </c>
      <c r="CT258" s="14">
        <v>0</v>
      </c>
      <c r="CU258" s="14">
        <v>0</v>
      </c>
      <c r="CV258" s="14">
        <v>0</v>
      </c>
      <c r="CW258" s="14">
        <v>0</v>
      </c>
      <c r="CX258" s="14">
        <v>0</v>
      </c>
    </row>
    <row r="259" spans="1:102" x14ac:dyDescent="0.25">
      <c r="A259" s="14">
        <v>675051</v>
      </c>
      <c r="B259" s="14">
        <v>66</v>
      </c>
      <c r="C259" s="14" t="s">
        <v>117</v>
      </c>
      <c r="D259" s="14" t="s">
        <v>100</v>
      </c>
      <c r="E259" s="14">
        <v>5302790001</v>
      </c>
      <c r="F259" s="14" t="s">
        <v>125</v>
      </c>
      <c r="G259" s="14" t="s">
        <v>102</v>
      </c>
      <c r="H259" s="14" t="s">
        <v>103</v>
      </c>
      <c r="I259" s="14">
        <v>70800000</v>
      </c>
      <c r="J259" s="14">
        <v>0</v>
      </c>
      <c r="K259" s="14">
        <v>1159616</v>
      </c>
      <c r="L259" s="14">
        <v>0</v>
      </c>
      <c r="M259" s="14">
        <v>201712</v>
      </c>
      <c r="N259" s="14">
        <v>20171110</v>
      </c>
      <c r="O259" s="14">
        <v>0</v>
      </c>
      <c r="P259" s="14">
        <v>20171210</v>
      </c>
      <c r="Q259" s="14">
        <v>0</v>
      </c>
      <c r="R259" s="14">
        <v>30</v>
      </c>
      <c r="S259" s="14">
        <v>20171219</v>
      </c>
      <c r="T259" s="14">
        <v>20180118</v>
      </c>
      <c r="U259" s="14">
        <v>208685</v>
      </c>
      <c r="V259" s="14">
        <v>36061.300000000003</v>
      </c>
      <c r="W259" s="14">
        <v>25</v>
      </c>
      <c r="X259" s="14">
        <v>702.62</v>
      </c>
      <c r="Y259" s="14">
        <v>4327.3500000000004</v>
      </c>
      <c r="Z259" s="14">
        <v>1730.94</v>
      </c>
      <c r="AA259" s="14">
        <v>1442.45</v>
      </c>
      <c r="AB259" s="14">
        <v>937.59</v>
      </c>
      <c r="AC259" s="14">
        <v>0</v>
      </c>
      <c r="AD259" s="14">
        <v>0</v>
      </c>
      <c r="AE259" s="14">
        <v>0</v>
      </c>
      <c r="AF259" s="14">
        <v>144245.26</v>
      </c>
      <c r="AG259" s="14">
        <v>41326.239999999998</v>
      </c>
      <c r="AH259" s="14">
        <v>114356.25</v>
      </c>
      <c r="AI259" s="14">
        <v>24752.36</v>
      </c>
      <c r="AJ259" s="14">
        <v>2460.17</v>
      </c>
      <c r="AK259" s="14">
        <v>25789.98</v>
      </c>
      <c r="AL259" s="14">
        <v>136509.54999999999</v>
      </c>
      <c r="AM259" s="14">
        <v>144947.88</v>
      </c>
      <c r="AN259" s="14">
        <v>0</v>
      </c>
      <c r="AO259" s="14">
        <v>0</v>
      </c>
      <c r="AP259" s="14">
        <v>0</v>
      </c>
      <c r="AQ259" s="14" t="s">
        <v>104</v>
      </c>
      <c r="AR259" s="14">
        <v>0</v>
      </c>
      <c r="AS259" s="14">
        <v>0</v>
      </c>
      <c r="AT259" s="14">
        <v>0</v>
      </c>
      <c r="AU259" s="14">
        <v>0</v>
      </c>
      <c r="AV259" s="14">
        <v>0</v>
      </c>
      <c r="AW259" s="14">
        <v>0</v>
      </c>
      <c r="AX259" s="14">
        <v>0</v>
      </c>
      <c r="AY259" s="14">
        <v>0</v>
      </c>
      <c r="AZ259" s="14">
        <v>0</v>
      </c>
      <c r="BA259" s="14">
        <v>0</v>
      </c>
      <c r="BB259" s="14">
        <v>19011</v>
      </c>
      <c r="BC259" s="14">
        <v>189674</v>
      </c>
      <c r="BD259" s="14">
        <v>0</v>
      </c>
      <c r="BE259" s="14">
        <v>346</v>
      </c>
      <c r="BF259" s="14">
        <v>403</v>
      </c>
      <c r="BG259" s="14">
        <v>0</v>
      </c>
      <c r="BH259" s="14">
        <v>455</v>
      </c>
      <c r="BI259" s="14">
        <v>420</v>
      </c>
      <c r="BJ259" s="14">
        <v>0</v>
      </c>
      <c r="BK259" s="14">
        <v>0</v>
      </c>
      <c r="BL259" s="14">
        <v>0</v>
      </c>
      <c r="BM259" s="14">
        <v>0</v>
      </c>
      <c r="BN259" s="14">
        <v>0</v>
      </c>
      <c r="BO259" s="14">
        <v>0</v>
      </c>
      <c r="BP259" s="14">
        <v>0</v>
      </c>
      <c r="BQ259" s="14">
        <v>0</v>
      </c>
      <c r="BR259" s="14">
        <v>0</v>
      </c>
      <c r="BS259" s="14">
        <v>10360.379999999999</v>
      </c>
      <c r="BT259" s="14">
        <v>73357.960000000006</v>
      </c>
      <c r="BU259" s="14">
        <v>0</v>
      </c>
      <c r="BV259" s="14">
        <v>0</v>
      </c>
      <c r="BW259" s="14">
        <v>0</v>
      </c>
      <c r="BX259" s="14">
        <v>0</v>
      </c>
      <c r="BY259" s="14">
        <v>19221.310000000001</v>
      </c>
      <c r="BZ259" s="14">
        <v>5244.31</v>
      </c>
      <c r="CA259" s="14">
        <v>0</v>
      </c>
      <c r="CB259" s="14">
        <v>0</v>
      </c>
      <c r="CC259" s="14">
        <v>0</v>
      </c>
      <c r="CD259" s="14">
        <v>0</v>
      </c>
      <c r="CE259" s="14">
        <v>455</v>
      </c>
      <c r="CF259" s="14">
        <v>420</v>
      </c>
      <c r="CG259" s="14">
        <v>9913</v>
      </c>
      <c r="CH259" s="14">
        <v>0.06</v>
      </c>
      <c r="CI259" s="14">
        <v>0.24</v>
      </c>
      <c r="CJ259" s="14">
        <v>0.06</v>
      </c>
      <c r="CK259" s="14">
        <v>0</v>
      </c>
      <c r="CL259" s="14">
        <v>302.91000000000003</v>
      </c>
      <c r="CM259" s="14">
        <v>1399.17</v>
      </c>
      <c r="CN259" s="14">
        <v>0</v>
      </c>
      <c r="CO259" s="14">
        <v>4173.68</v>
      </c>
      <c r="CP259" s="14">
        <v>0</v>
      </c>
      <c r="CQ259" s="14">
        <v>0</v>
      </c>
      <c r="CR259" s="14" t="s">
        <v>108</v>
      </c>
      <c r="CS259" s="14">
        <v>0</v>
      </c>
      <c r="CT259" s="14">
        <v>0</v>
      </c>
      <c r="CU259" s="14">
        <v>0</v>
      </c>
      <c r="CV259" s="14">
        <v>0</v>
      </c>
      <c r="CW259" s="14">
        <v>0</v>
      </c>
      <c r="CX259" s="14">
        <v>0</v>
      </c>
    </row>
    <row r="260" spans="1:102" x14ac:dyDescent="0.25">
      <c r="A260" s="14">
        <v>856960</v>
      </c>
      <c r="B260" s="14">
        <v>23</v>
      </c>
      <c r="C260" s="14" t="s">
        <v>110</v>
      </c>
      <c r="D260" s="14" t="s">
        <v>100</v>
      </c>
      <c r="E260" s="14">
        <v>5302790001</v>
      </c>
      <c r="F260" s="14" t="s">
        <v>126</v>
      </c>
      <c r="G260" s="14" t="s">
        <v>102</v>
      </c>
      <c r="H260" s="14" t="s">
        <v>103</v>
      </c>
      <c r="I260" s="14">
        <v>70362030</v>
      </c>
      <c r="J260" s="14">
        <v>0</v>
      </c>
      <c r="K260" s="14">
        <v>1010284</v>
      </c>
      <c r="L260" s="14">
        <v>1</v>
      </c>
      <c r="M260" s="14">
        <v>201712</v>
      </c>
      <c r="N260" s="14">
        <v>20171104</v>
      </c>
      <c r="O260" s="14">
        <v>387</v>
      </c>
      <c r="P260" s="14">
        <v>20171205</v>
      </c>
      <c r="Q260" s="14">
        <v>388</v>
      </c>
      <c r="R260" s="14">
        <v>31</v>
      </c>
      <c r="S260" s="14">
        <v>20180105</v>
      </c>
      <c r="T260" s="14">
        <v>20180118</v>
      </c>
      <c r="U260" s="14">
        <v>53.64</v>
      </c>
      <c r="V260" s="14">
        <v>7.31</v>
      </c>
      <c r="W260" s="14">
        <v>12</v>
      </c>
      <c r="X260" s="14">
        <v>2.35</v>
      </c>
      <c r="Y260" s="14">
        <v>1.82</v>
      </c>
      <c r="Z260" s="14">
        <v>0.73</v>
      </c>
      <c r="AA260" s="14">
        <v>0.6</v>
      </c>
      <c r="AB260" s="14">
        <v>0.39</v>
      </c>
      <c r="AC260" s="14">
        <v>0</v>
      </c>
      <c r="AD260" s="14">
        <v>0</v>
      </c>
      <c r="AE260" s="14">
        <v>0</v>
      </c>
      <c r="AF260" s="14">
        <v>60.95</v>
      </c>
      <c r="AG260" s="14">
        <v>9.52</v>
      </c>
      <c r="AH260" s="14">
        <v>35.159999999999997</v>
      </c>
      <c r="AI260" s="14">
        <v>7.6</v>
      </c>
      <c r="AJ260" s="14">
        <v>0.75</v>
      </c>
      <c r="AK260" s="14">
        <v>7.92</v>
      </c>
      <c r="AL260" s="14">
        <v>59.76</v>
      </c>
      <c r="AM260" s="14">
        <v>63.3</v>
      </c>
      <c r="AN260" s="14">
        <v>1</v>
      </c>
      <c r="AO260" s="14">
        <v>100</v>
      </c>
      <c r="AP260" s="14">
        <v>0</v>
      </c>
      <c r="AQ260" s="14" t="s">
        <v>104</v>
      </c>
      <c r="AR260" s="14">
        <v>0</v>
      </c>
      <c r="AS260" s="14">
        <v>0</v>
      </c>
      <c r="AT260" s="14">
        <v>0</v>
      </c>
      <c r="AU260" s="14">
        <v>0</v>
      </c>
      <c r="AV260" s="14">
        <v>0</v>
      </c>
      <c r="AW260" s="14">
        <v>0</v>
      </c>
      <c r="AX260" s="14">
        <v>0</v>
      </c>
      <c r="AY260" s="14" t="s">
        <v>107</v>
      </c>
      <c r="AZ260" s="14" t="s">
        <v>107</v>
      </c>
      <c r="BA260" s="14" t="s">
        <v>107</v>
      </c>
      <c r="BB260" s="14">
        <v>0</v>
      </c>
      <c r="BC260" s="14">
        <v>0</v>
      </c>
      <c r="BD260" s="14">
        <v>0</v>
      </c>
      <c r="BE260" s="14">
        <v>0</v>
      </c>
      <c r="BF260" s="14">
        <v>0</v>
      </c>
      <c r="BG260" s="14">
        <v>0</v>
      </c>
      <c r="BH260" s="14">
        <v>0</v>
      </c>
      <c r="BI260" s="14">
        <v>0</v>
      </c>
      <c r="BJ260" s="14">
        <v>0</v>
      </c>
      <c r="BK260" s="14">
        <v>0</v>
      </c>
      <c r="BL260" s="14">
        <v>0</v>
      </c>
      <c r="BM260" s="14">
        <v>0</v>
      </c>
      <c r="BN260" s="14">
        <v>0</v>
      </c>
      <c r="BO260" s="14">
        <v>0</v>
      </c>
      <c r="BP260" s="14">
        <v>0</v>
      </c>
      <c r="BQ260" s="14">
        <v>0</v>
      </c>
      <c r="BR260" s="14">
        <v>0</v>
      </c>
      <c r="BS260" s="14">
        <v>0</v>
      </c>
      <c r="BT260" s="14">
        <v>0</v>
      </c>
      <c r="BU260" s="14">
        <v>0</v>
      </c>
      <c r="BV260" s="14">
        <v>0</v>
      </c>
      <c r="BW260" s="14">
        <v>0</v>
      </c>
      <c r="BX260" s="14">
        <v>0</v>
      </c>
      <c r="BY260" s="14">
        <v>0</v>
      </c>
      <c r="BZ260" s="14">
        <v>0</v>
      </c>
      <c r="CA260" s="14">
        <v>0</v>
      </c>
      <c r="CB260" s="14">
        <v>0</v>
      </c>
      <c r="CC260" s="14">
        <v>0</v>
      </c>
      <c r="CD260" s="14">
        <v>0</v>
      </c>
      <c r="CE260" s="14">
        <v>0</v>
      </c>
      <c r="CF260" s="14">
        <v>0</v>
      </c>
      <c r="CG260" s="14">
        <v>9760</v>
      </c>
      <c r="CH260" s="14">
        <v>1</v>
      </c>
      <c r="CI260" s="14">
        <v>0</v>
      </c>
      <c r="CJ260" s="14">
        <v>0</v>
      </c>
      <c r="CK260" s="14">
        <v>0</v>
      </c>
      <c r="CL260" s="14">
        <v>0.12</v>
      </c>
      <c r="CM260" s="14">
        <v>0.59</v>
      </c>
      <c r="CN260" s="14">
        <v>0</v>
      </c>
      <c r="CO260" s="14">
        <v>2.5099999999999998</v>
      </c>
      <c r="CP260" s="14">
        <v>0</v>
      </c>
      <c r="CQ260" s="14">
        <v>0</v>
      </c>
      <c r="CR260" s="14" t="s">
        <v>108</v>
      </c>
      <c r="CS260" s="14">
        <v>220</v>
      </c>
      <c r="CT260" s="14">
        <v>380</v>
      </c>
      <c r="CU260" s="14">
        <v>201</v>
      </c>
      <c r="CV260" s="14">
        <v>348</v>
      </c>
      <c r="CW260" s="14">
        <v>231</v>
      </c>
      <c r="CX260" s="14">
        <v>399</v>
      </c>
    </row>
    <row r="261" spans="1:102" x14ac:dyDescent="0.25">
      <c r="A261" s="14">
        <v>856967</v>
      </c>
      <c r="B261" s="14">
        <v>23</v>
      </c>
      <c r="C261" s="14" t="s">
        <v>110</v>
      </c>
      <c r="D261" s="14" t="s">
        <v>100</v>
      </c>
      <c r="E261" s="14">
        <v>5302790001</v>
      </c>
      <c r="F261" s="14" t="s">
        <v>127</v>
      </c>
      <c r="G261" s="14" t="s">
        <v>102</v>
      </c>
      <c r="H261" s="14" t="s">
        <v>103</v>
      </c>
      <c r="I261" s="14">
        <v>70362040</v>
      </c>
      <c r="J261" s="14">
        <v>0</v>
      </c>
      <c r="K261" s="14">
        <v>1010286</v>
      </c>
      <c r="L261" s="14">
        <v>1</v>
      </c>
      <c r="M261" s="14">
        <v>201712</v>
      </c>
      <c r="N261" s="14">
        <v>20171104</v>
      </c>
      <c r="O261" s="14">
        <v>67</v>
      </c>
      <c r="P261" s="14">
        <v>20171205</v>
      </c>
      <c r="Q261" s="14">
        <v>68</v>
      </c>
      <c r="R261" s="14">
        <v>31</v>
      </c>
      <c r="S261" s="14">
        <v>20180105</v>
      </c>
      <c r="T261" s="14">
        <v>20180118</v>
      </c>
      <c r="U261" s="14">
        <v>53.64</v>
      </c>
      <c r="V261" s="14">
        <v>7.31</v>
      </c>
      <c r="W261" s="14">
        <v>12</v>
      </c>
      <c r="X261" s="14">
        <v>2.35</v>
      </c>
      <c r="Y261" s="14">
        <v>1.82</v>
      </c>
      <c r="Z261" s="14">
        <v>0.73</v>
      </c>
      <c r="AA261" s="14">
        <v>0.6</v>
      </c>
      <c r="AB261" s="14">
        <v>0.39</v>
      </c>
      <c r="AC261" s="14">
        <v>0</v>
      </c>
      <c r="AD261" s="14">
        <v>0</v>
      </c>
      <c r="AE261" s="14">
        <v>0</v>
      </c>
      <c r="AF261" s="14">
        <v>60.95</v>
      </c>
      <c r="AG261" s="14">
        <v>9.52</v>
      </c>
      <c r="AH261" s="14">
        <v>35.159999999999997</v>
      </c>
      <c r="AI261" s="14">
        <v>7.6</v>
      </c>
      <c r="AJ261" s="14">
        <v>0.75</v>
      </c>
      <c r="AK261" s="14">
        <v>7.92</v>
      </c>
      <c r="AL261" s="14">
        <v>59.76</v>
      </c>
      <c r="AM261" s="14">
        <v>63.3</v>
      </c>
      <c r="AN261" s="14">
        <v>1</v>
      </c>
      <c r="AO261" s="14">
        <v>100</v>
      </c>
      <c r="AP261" s="14">
        <v>0</v>
      </c>
      <c r="AQ261" s="14" t="s">
        <v>104</v>
      </c>
      <c r="AR261" s="14">
        <v>0</v>
      </c>
      <c r="AS261" s="14">
        <v>0</v>
      </c>
      <c r="AT261" s="14">
        <v>0</v>
      </c>
      <c r="AU261" s="14">
        <v>0</v>
      </c>
      <c r="AV261" s="14">
        <v>0</v>
      </c>
      <c r="AW261" s="14">
        <v>0</v>
      </c>
      <c r="AX261" s="14">
        <v>0</v>
      </c>
      <c r="AY261" s="14" t="s">
        <v>107</v>
      </c>
      <c r="AZ261" s="14" t="s">
        <v>107</v>
      </c>
      <c r="BA261" s="14" t="s">
        <v>107</v>
      </c>
      <c r="BB261" s="14">
        <v>0</v>
      </c>
      <c r="BC261" s="14">
        <v>0</v>
      </c>
      <c r="BD261" s="14">
        <v>0</v>
      </c>
      <c r="BE261" s="14">
        <v>0</v>
      </c>
      <c r="BF261" s="14">
        <v>0</v>
      </c>
      <c r="BG261" s="14">
        <v>0</v>
      </c>
      <c r="BH261" s="14">
        <v>0</v>
      </c>
      <c r="BI261" s="14">
        <v>0</v>
      </c>
      <c r="BJ261" s="14">
        <v>0</v>
      </c>
      <c r="BK261" s="14">
        <v>0</v>
      </c>
      <c r="BL261" s="14">
        <v>0</v>
      </c>
      <c r="BM261" s="14">
        <v>0</v>
      </c>
      <c r="BN261" s="14">
        <v>0</v>
      </c>
      <c r="BO261" s="14">
        <v>0</v>
      </c>
      <c r="BP261" s="14">
        <v>0</v>
      </c>
      <c r="BQ261" s="14">
        <v>0</v>
      </c>
      <c r="BR261" s="14">
        <v>0</v>
      </c>
      <c r="BS261" s="14">
        <v>0</v>
      </c>
      <c r="BT261" s="14">
        <v>0</v>
      </c>
      <c r="BU261" s="14">
        <v>0</v>
      </c>
      <c r="BV261" s="14">
        <v>0</v>
      </c>
      <c r="BW261" s="14">
        <v>0</v>
      </c>
      <c r="BX261" s="14">
        <v>0</v>
      </c>
      <c r="BY261" s="14">
        <v>0</v>
      </c>
      <c r="BZ261" s="14">
        <v>0</v>
      </c>
      <c r="CA261" s="14">
        <v>0</v>
      </c>
      <c r="CB261" s="14">
        <v>0</v>
      </c>
      <c r="CC261" s="14">
        <v>0</v>
      </c>
      <c r="CD261" s="14">
        <v>0</v>
      </c>
      <c r="CE261" s="14">
        <v>0</v>
      </c>
      <c r="CF261" s="14">
        <v>0</v>
      </c>
      <c r="CG261" s="14">
        <v>9790</v>
      </c>
      <c r="CH261" s="14">
        <v>1</v>
      </c>
      <c r="CI261" s="14">
        <v>0</v>
      </c>
      <c r="CJ261" s="14">
        <v>0</v>
      </c>
      <c r="CK261" s="14">
        <v>0</v>
      </c>
      <c r="CL261" s="14">
        <v>0.12</v>
      </c>
      <c r="CM261" s="14">
        <v>0.59</v>
      </c>
      <c r="CN261" s="14">
        <v>0</v>
      </c>
      <c r="CO261" s="14">
        <v>2.5099999999999998</v>
      </c>
      <c r="CP261" s="14">
        <v>0</v>
      </c>
      <c r="CQ261" s="14">
        <v>0</v>
      </c>
      <c r="CR261" s="14" t="s">
        <v>108</v>
      </c>
      <c r="CS261" s="14">
        <v>220</v>
      </c>
      <c r="CT261" s="14">
        <v>380</v>
      </c>
      <c r="CU261" s="14">
        <v>201</v>
      </c>
      <c r="CV261" s="14">
        <v>348</v>
      </c>
      <c r="CW261" s="14">
        <v>231</v>
      </c>
      <c r="CX261" s="14">
        <v>399</v>
      </c>
    </row>
    <row r="262" spans="1:102" x14ac:dyDescent="0.25">
      <c r="A262" s="14">
        <v>856969</v>
      </c>
      <c r="B262" s="14">
        <v>23</v>
      </c>
      <c r="C262" s="14" t="s">
        <v>110</v>
      </c>
      <c r="D262" s="14" t="s">
        <v>100</v>
      </c>
      <c r="E262" s="14">
        <v>5302790001</v>
      </c>
      <c r="F262" s="14" t="s">
        <v>128</v>
      </c>
      <c r="G262" s="14" t="s">
        <v>102</v>
      </c>
      <c r="H262" s="14" t="s">
        <v>103</v>
      </c>
      <c r="I262" s="14">
        <v>70362070</v>
      </c>
      <c r="J262" s="14">
        <v>0</v>
      </c>
      <c r="K262" s="14">
        <v>1116288</v>
      </c>
      <c r="L262" s="14">
        <v>1</v>
      </c>
      <c r="M262" s="14">
        <v>201712</v>
      </c>
      <c r="N262" s="14">
        <v>20171104</v>
      </c>
      <c r="O262" s="14">
        <v>12268</v>
      </c>
      <c r="P262" s="14">
        <v>20171205</v>
      </c>
      <c r="Q262" s="14">
        <v>12268</v>
      </c>
      <c r="R262" s="14">
        <v>31</v>
      </c>
      <c r="S262" s="14">
        <v>20180105</v>
      </c>
      <c r="T262" s="14">
        <v>20180118</v>
      </c>
      <c r="U262" s="14">
        <v>53.64</v>
      </c>
      <c r="V262" s="14">
        <v>7.31</v>
      </c>
      <c r="W262" s="14">
        <v>12</v>
      </c>
      <c r="X262" s="14">
        <v>2.35</v>
      </c>
      <c r="Y262" s="14">
        <v>1.82</v>
      </c>
      <c r="Z262" s="14">
        <v>0.73</v>
      </c>
      <c r="AA262" s="14">
        <v>0.6</v>
      </c>
      <c r="AB262" s="14">
        <v>0.39</v>
      </c>
      <c r="AC262" s="14">
        <v>0</v>
      </c>
      <c r="AD262" s="14">
        <v>0</v>
      </c>
      <c r="AE262" s="14">
        <v>0</v>
      </c>
      <c r="AF262" s="14">
        <v>60.95</v>
      </c>
      <c r="AG262" s="14">
        <v>9.52</v>
      </c>
      <c r="AH262" s="14">
        <v>35.159999999999997</v>
      </c>
      <c r="AI262" s="14">
        <v>7.6</v>
      </c>
      <c r="AJ262" s="14">
        <v>0.75</v>
      </c>
      <c r="AK262" s="14">
        <v>7.92</v>
      </c>
      <c r="AL262" s="14">
        <v>59.76</v>
      </c>
      <c r="AM262" s="14">
        <v>63.3</v>
      </c>
      <c r="AN262" s="14">
        <v>0</v>
      </c>
      <c r="AO262" s="14">
        <v>100</v>
      </c>
      <c r="AP262" s="14">
        <v>0</v>
      </c>
      <c r="AQ262" s="14" t="s">
        <v>104</v>
      </c>
      <c r="AR262" s="14">
        <v>0</v>
      </c>
      <c r="AS262" s="14">
        <v>0</v>
      </c>
      <c r="AT262" s="14">
        <v>0</v>
      </c>
      <c r="AU262" s="14">
        <v>0</v>
      </c>
      <c r="AV262" s="14">
        <v>0</v>
      </c>
      <c r="AW262" s="14">
        <v>0</v>
      </c>
      <c r="AX262" s="14">
        <v>0</v>
      </c>
      <c r="AY262" s="14" t="s">
        <v>107</v>
      </c>
      <c r="AZ262" s="14" t="s">
        <v>107</v>
      </c>
      <c r="BA262" s="14" t="s">
        <v>107</v>
      </c>
      <c r="BB262" s="14">
        <v>0</v>
      </c>
      <c r="BC262" s="14">
        <v>0</v>
      </c>
      <c r="BD262" s="14">
        <v>0</v>
      </c>
      <c r="BE262" s="14">
        <v>0</v>
      </c>
      <c r="BF262" s="14">
        <v>0</v>
      </c>
      <c r="BG262" s="14">
        <v>0</v>
      </c>
      <c r="BH262" s="14">
        <v>0</v>
      </c>
      <c r="BI262" s="14">
        <v>0</v>
      </c>
      <c r="BJ262" s="14">
        <v>0</v>
      </c>
      <c r="BK262" s="14">
        <v>0</v>
      </c>
      <c r="BL262" s="14">
        <v>0</v>
      </c>
      <c r="BM262" s="14">
        <v>0</v>
      </c>
      <c r="BN262" s="14">
        <v>0</v>
      </c>
      <c r="BO262" s="14">
        <v>0</v>
      </c>
      <c r="BP262" s="14">
        <v>0</v>
      </c>
      <c r="BQ262" s="14">
        <v>0</v>
      </c>
      <c r="BR262" s="14">
        <v>0</v>
      </c>
      <c r="BS262" s="14">
        <v>0</v>
      </c>
      <c r="BT262" s="14">
        <v>0</v>
      </c>
      <c r="BU262" s="14">
        <v>0</v>
      </c>
      <c r="BV262" s="14">
        <v>0</v>
      </c>
      <c r="BW262" s="14">
        <v>0</v>
      </c>
      <c r="BX262" s="14">
        <v>0</v>
      </c>
      <c r="BY262" s="14">
        <v>0</v>
      </c>
      <c r="BZ262" s="14">
        <v>0</v>
      </c>
      <c r="CA262" s="14">
        <v>0</v>
      </c>
      <c r="CB262" s="14">
        <v>0</v>
      </c>
      <c r="CC262" s="14">
        <v>0</v>
      </c>
      <c r="CD262" s="14">
        <v>0</v>
      </c>
      <c r="CE262" s="14">
        <v>0</v>
      </c>
      <c r="CF262" s="14">
        <v>0</v>
      </c>
      <c r="CG262" s="14">
        <v>9735</v>
      </c>
      <c r="CH262" s="14">
        <v>1</v>
      </c>
      <c r="CI262" s="14">
        <v>0</v>
      </c>
      <c r="CJ262" s="14">
        <v>0</v>
      </c>
      <c r="CK262" s="14">
        <v>0</v>
      </c>
      <c r="CL262" s="14">
        <v>0.12</v>
      </c>
      <c r="CM262" s="14">
        <v>0.59</v>
      </c>
      <c r="CN262" s="14">
        <v>0</v>
      </c>
      <c r="CO262" s="14">
        <v>2.5099999999999998</v>
      </c>
      <c r="CP262" s="14">
        <v>0</v>
      </c>
      <c r="CQ262" s="14">
        <v>0</v>
      </c>
      <c r="CR262" s="14" t="s">
        <v>108</v>
      </c>
      <c r="CS262" s="14">
        <v>220</v>
      </c>
      <c r="CT262" s="14">
        <v>380</v>
      </c>
      <c r="CU262" s="14">
        <v>201</v>
      </c>
      <c r="CV262" s="14">
        <v>348</v>
      </c>
      <c r="CW262" s="14">
        <v>231</v>
      </c>
      <c r="CX262" s="14">
        <v>399</v>
      </c>
    </row>
    <row r="263" spans="1:102" x14ac:dyDescent="0.25">
      <c r="A263" s="14">
        <v>966027</v>
      </c>
      <c r="B263" s="14">
        <v>66</v>
      </c>
      <c r="C263" s="14" t="s">
        <v>117</v>
      </c>
      <c r="D263" s="14" t="s">
        <v>100</v>
      </c>
      <c r="E263" s="14">
        <v>5302790001</v>
      </c>
      <c r="F263" s="14" t="s">
        <v>129</v>
      </c>
      <c r="G263" s="14" t="s">
        <v>102</v>
      </c>
      <c r="H263" s="14" t="s">
        <v>103</v>
      </c>
      <c r="I263" s="14">
        <v>70000000</v>
      </c>
      <c r="J263" s="14">
        <v>0</v>
      </c>
      <c r="K263" s="14">
        <v>53155342</v>
      </c>
      <c r="L263" s="14">
        <v>0</v>
      </c>
      <c r="M263" s="14">
        <v>201712</v>
      </c>
      <c r="N263" s="14">
        <v>20171110</v>
      </c>
      <c r="O263" s="14">
        <v>0</v>
      </c>
      <c r="P263" s="14">
        <v>20171210</v>
      </c>
      <c r="Q263" s="14">
        <v>0</v>
      </c>
      <c r="R263" s="14">
        <v>30</v>
      </c>
      <c r="S263" s="14">
        <v>20171219</v>
      </c>
      <c r="T263" s="14">
        <v>20180118</v>
      </c>
      <c r="U263" s="14">
        <v>81536</v>
      </c>
      <c r="V263" s="14">
        <v>15745.35</v>
      </c>
      <c r="W263" s="14">
        <v>25</v>
      </c>
      <c r="X263" s="14">
        <v>702.62</v>
      </c>
      <c r="Y263" s="14">
        <v>1889.44</v>
      </c>
      <c r="Z263" s="14">
        <v>755.77</v>
      </c>
      <c r="AA263" s="14">
        <v>629.80999999999995</v>
      </c>
      <c r="AB263" s="14">
        <v>409.37</v>
      </c>
      <c r="AC263" s="14">
        <v>0</v>
      </c>
      <c r="AD263" s="14">
        <v>0</v>
      </c>
      <c r="AE263" s="14">
        <v>0</v>
      </c>
      <c r="AF263" s="14">
        <v>62981.49</v>
      </c>
      <c r="AG263" s="14">
        <v>18044.16</v>
      </c>
      <c r="AH263" s="14">
        <v>43383.98</v>
      </c>
      <c r="AI263" s="14">
        <v>9390.44</v>
      </c>
      <c r="AJ263" s="14">
        <v>933.33</v>
      </c>
      <c r="AK263" s="14">
        <v>9784.09</v>
      </c>
      <c r="AL263" s="14">
        <v>59999.72</v>
      </c>
      <c r="AM263" s="14">
        <v>63684.11</v>
      </c>
      <c r="AN263" s="14">
        <v>0</v>
      </c>
      <c r="AO263" s="14">
        <v>0</v>
      </c>
      <c r="AP263" s="14">
        <v>0</v>
      </c>
      <c r="AQ263" s="14" t="s">
        <v>104</v>
      </c>
      <c r="AR263" s="14">
        <v>0</v>
      </c>
      <c r="AS263" s="14">
        <v>0</v>
      </c>
      <c r="AT263" s="14">
        <v>0</v>
      </c>
      <c r="AU263" s="14">
        <v>0</v>
      </c>
      <c r="AV263" s="14">
        <v>0</v>
      </c>
      <c r="AW263" s="14">
        <v>0</v>
      </c>
      <c r="AX263" s="14">
        <v>0</v>
      </c>
      <c r="AY263" s="14">
        <v>0</v>
      </c>
      <c r="AZ263" s="14">
        <v>0</v>
      </c>
      <c r="BA263" s="14">
        <v>0</v>
      </c>
      <c r="BB263" s="14">
        <v>8333</v>
      </c>
      <c r="BC263" s="14">
        <v>73203</v>
      </c>
      <c r="BD263" s="14">
        <v>0</v>
      </c>
      <c r="BE263" s="14">
        <v>186</v>
      </c>
      <c r="BF263" s="14">
        <v>261</v>
      </c>
      <c r="BG263" s="14">
        <v>0</v>
      </c>
      <c r="BH263" s="14">
        <v>245</v>
      </c>
      <c r="BI263" s="14">
        <v>261</v>
      </c>
      <c r="BJ263" s="14">
        <v>0</v>
      </c>
      <c r="BK263" s="14">
        <v>0</v>
      </c>
      <c r="BL263" s="14">
        <v>0</v>
      </c>
      <c r="BM263" s="14">
        <v>0</v>
      </c>
      <c r="BN263" s="14">
        <v>0</v>
      </c>
      <c r="BO263" s="14">
        <v>0</v>
      </c>
      <c r="BP263" s="14">
        <v>0</v>
      </c>
      <c r="BQ263" s="14">
        <v>0</v>
      </c>
      <c r="BR263" s="14">
        <v>0</v>
      </c>
      <c r="BS263" s="14">
        <v>4541.22</v>
      </c>
      <c r="BT263" s="14">
        <v>28311.86</v>
      </c>
      <c r="BU263" s="14">
        <v>0</v>
      </c>
      <c r="BV263" s="14">
        <v>0</v>
      </c>
      <c r="BW263" s="14">
        <v>0</v>
      </c>
      <c r="BX263" s="14">
        <v>0</v>
      </c>
      <c r="BY263" s="14">
        <v>10349.94</v>
      </c>
      <c r="BZ263" s="14">
        <v>3258.96</v>
      </c>
      <c r="CA263" s="14">
        <v>0</v>
      </c>
      <c r="CB263" s="14">
        <v>0</v>
      </c>
      <c r="CC263" s="14">
        <v>774.16</v>
      </c>
      <c r="CD263" s="14">
        <v>0</v>
      </c>
      <c r="CE263" s="14">
        <v>245</v>
      </c>
      <c r="CF263" s="14">
        <v>230</v>
      </c>
      <c r="CG263" s="14">
        <v>9903</v>
      </c>
      <c r="CH263" s="14">
        <v>0.09</v>
      </c>
      <c r="CI263" s="14">
        <v>0.36</v>
      </c>
      <c r="CJ263" s="14">
        <v>0.09</v>
      </c>
      <c r="CK263" s="14">
        <v>0</v>
      </c>
      <c r="CL263" s="14">
        <v>132.26</v>
      </c>
      <c r="CM263" s="14">
        <v>610.91999999999996</v>
      </c>
      <c r="CN263" s="14">
        <v>0</v>
      </c>
      <c r="CO263" s="14">
        <v>1630.7</v>
      </c>
      <c r="CP263" s="14">
        <v>0</v>
      </c>
      <c r="CQ263" s="14">
        <v>0</v>
      </c>
      <c r="CR263" s="14" t="s">
        <v>108</v>
      </c>
      <c r="CS263" s="14">
        <v>0</v>
      </c>
      <c r="CT263" s="14">
        <v>0</v>
      </c>
      <c r="CU263" s="14">
        <v>0</v>
      </c>
      <c r="CV263" s="14">
        <v>0</v>
      </c>
      <c r="CW263" s="14">
        <v>0</v>
      </c>
      <c r="CX263" s="14">
        <v>0</v>
      </c>
    </row>
    <row r="264" spans="1:102" x14ac:dyDescent="0.25">
      <c r="A264" s="14">
        <v>1089425</v>
      </c>
      <c r="B264" s="14">
        <v>65</v>
      </c>
      <c r="C264" s="14" t="s">
        <v>99</v>
      </c>
      <c r="D264" s="14" t="s">
        <v>100</v>
      </c>
      <c r="E264" s="14">
        <v>5302790001</v>
      </c>
      <c r="F264" s="14" t="s">
        <v>130</v>
      </c>
      <c r="G264" s="14" t="s">
        <v>102</v>
      </c>
      <c r="H264" s="14" t="s">
        <v>103</v>
      </c>
      <c r="I264" s="14">
        <v>73007990</v>
      </c>
      <c r="J264" s="14">
        <v>0</v>
      </c>
      <c r="K264" s="14">
        <v>1159901</v>
      </c>
      <c r="L264" s="14">
        <v>0</v>
      </c>
      <c r="M264" s="14">
        <v>201712</v>
      </c>
      <c r="N264" s="14">
        <v>20171114</v>
      </c>
      <c r="O264" s="14">
        <v>0</v>
      </c>
      <c r="P264" s="14">
        <v>20171214</v>
      </c>
      <c r="Q264" s="14">
        <v>0</v>
      </c>
      <c r="R264" s="14">
        <v>30</v>
      </c>
      <c r="S264" s="14">
        <v>20171222</v>
      </c>
      <c r="T264" s="14">
        <v>20180118</v>
      </c>
      <c r="U264" s="14">
        <v>97641</v>
      </c>
      <c r="V264" s="14">
        <v>16006.81</v>
      </c>
      <c r="W264" s="14">
        <v>25</v>
      </c>
      <c r="X264" s="14">
        <v>702.62</v>
      </c>
      <c r="Y264" s="14">
        <v>1920.81</v>
      </c>
      <c r="Z264" s="14">
        <v>768.32</v>
      </c>
      <c r="AA264" s="14">
        <v>640.27</v>
      </c>
      <c r="AB264" s="14">
        <v>416.17</v>
      </c>
      <c r="AC264" s="14">
        <v>0</v>
      </c>
      <c r="AD264" s="14">
        <v>0</v>
      </c>
      <c r="AE264" s="14">
        <v>0</v>
      </c>
      <c r="AF264" s="14">
        <v>64027.27</v>
      </c>
      <c r="AG264" s="14">
        <v>18343.79</v>
      </c>
      <c r="AH264" s="14">
        <v>54183.8</v>
      </c>
      <c r="AI264" s="14">
        <v>11728.05</v>
      </c>
      <c r="AJ264" s="14">
        <v>1165.6600000000001</v>
      </c>
      <c r="AK264" s="14">
        <v>12219.7</v>
      </c>
      <c r="AL264" s="14">
        <v>60984.32</v>
      </c>
      <c r="AM264" s="14">
        <v>64729.89</v>
      </c>
      <c r="AN264" s="14">
        <v>0</v>
      </c>
      <c r="AO264" s="14">
        <v>0</v>
      </c>
      <c r="AP264" s="14">
        <v>0</v>
      </c>
      <c r="AQ264" s="14" t="s">
        <v>104</v>
      </c>
      <c r="AR264" s="14">
        <v>0</v>
      </c>
      <c r="AS264" s="14">
        <v>0</v>
      </c>
      <c r="AT264" s="14">
        <v>0</v>
      </c>
      <c r="AU264" s="14">
        <v>0</v>
      </c>
      <c r="AV264" s="14">
        <v>0</v>
      </c>
      <c r="AW264" s="14">
        <v>0</v>
      </c>
      <c r="AX264" s="14">
        <v>0</v>
      </c>
      <c r="AY264" s="14">
        <v>0</v>
      </c>
      <c r="AZ264" s="14">
        <v>0</v>
      </c>
      <c r="BA264" s="14">
        <v>0</v>
      </c>
      <c r="BB264" s="14">
        <v>8817</v>
      </c>
      <c r="BC264" s="14">
        <v>88824</v>
      </c>
      <c r="BD264" s="14">
        <v>0</v>
      </c>
      <c r="BE264" s="14">
        <v>155</v>
      </c>
      <c r="BF264" s="14">
        <v>163</v>
      </c>
      <c r="BG264" s="14">
        <v>0</v>
      </c>
      <c r="BH264" s="14">
        <v>350</v>
      </c>
      <c r="BI264" s="14">
        <v>350</v>
      </c>
      <c r="BJ264" s="14">
        <v>0</v>
      </c>
      <c r="BK264" s="14">
        <v>0</v>
      </c>
      <c r="BL264" s="14">
        <v>0</v>
      </c>
      <c r="BM264" s="14">
        <v>0</v>
      </c>
      <c r="BN264" s="14">
        <v>0</v>
      </c>
      <c r="BO264" s="14">
        <v>0</v>
      </c>
      <c r="BP264" s="14">
        <v>0</v>
      </c>
      <c r="BQ264" s="14">
        <v>0</v>
      </c>
      <c r="BR264" s="14">
        <v>0</v>
      </c>
      <c r="BS264" s="14">
        <v>4608.2</v>
      </c>
      <c r="BT264" s="14">
        <v>32371.05</v>
      </c>
      <c r="BU264" s="14">
        <v>0</v>
      </c>
      <c r="BV264" s="14">
        <v>0</v>
      </c>
      <c r="BW264" s="14">
        <v>0</v>
      </c>
      <c r="BX264" s="14">
        <v>0</v>
      </c>
      <c r="BY264" s="14">
        <v>7901.31</v>
      </c>
      <c r="BZ264" s="14">
        <v>3139.9</v>
      </c>
      <c r="CA264" s="14">
        <v>0</v>
      </c>
      <c r="CB264" s="14">
        <v>0</v>
      </c>
      <c r="CC264" s="14">
        <v>0</v>
      </c>
      <c r="CD264" s="14">
        <v>0</v>
      </c>
      <c r="CE264" s="14">
        <v>350</v>
      </c>
      <c r="CF264" s="14">
        <v>350</v>
      </c>
      <c r="CG264" s="14">
        <v>12903</v>
      </c>
      <c r="CH264" s="14">
        <v>9.6000000000000002E-2</v>
      </c>
      <c r="CI264" s="14">
        <v>0.38400000000000001</v>
      </c>
      <c r="CJ264" s="14">
        <v>9.6000000000000002E-2</v>
      </c>
      <c r="CK264" s="14">
        <v>0</v>
      </c>
      <c r="CL264" s="14">
        <v>134.44999999999999</v>
      </c>
      <c r="CM264" s="14">
        <v>621.05999999999995</v>
      </c>
      <c r="CN264" s="14">
        <v>0</v>
      </c>
      <c r="CO264" s="14">
        <v>1562.25</v>
      </c>
      <c r="CP264" s="14">
        <v>0</v>
      </c>
      <c r="CQ264" s="14">
        <v>0</v>
      </c>
      <c r="CR264" s="14" t="s">
        <v>108</v>
      </c>
      <c r="CS264" s="14">
        <v>0</v>
      </c>
      <c r="CT264" s="14">
        <v>0</v>
      </c>
      <c r="CU264" s="14">
        <v>0</v>
      </c>
      <c r="CV264" s="14">
        <v>0</v>
      </c>
      <c r="CW264" s="14">
        <v>0</v>
      </c>
      <c r="CX264" s="14">
        <v>0</v>
      </c>
    </row>
    <row r="265" spans="1:102" x14ac:dyDescent="0.25">
      <c r="A265" s="14">
        <v>1100496</v>
      </c>
      <c r="B265" s="14">
        <v>21</v>
      </c>
      <c r="C265" s="14" t="s">
        <v>105</v>
      </c>
      <c r="D265" s="14" t="s">
        <v>100</v>
      </c>
      <c r="E265" s="14">
        <v>5302790001</v>
      </c>
      <c r="F265" s="14" t="s">
        <v>131</v>
      </c>
      <c r="G265" s="14" t="s">
        <v>102</v>
      </c>
      <c r="H265" s="14" t="s">
        <v>103</v>
      </c>
      <c r="I265" s="14">
        <v>70300000</v>
      </c>
      <c r="J265" s="14">
        <v>0</v>
      </c>
      <c r="K265" s="14">
        <v>98380</v>
      </c>
      <c r="L265" s="14">
        <v>1</v>
      </c>
      <c r="M265" s="14">
        <v>201712</v>
      </c>
      <c r="N265" s="14">
        <v>20171109</v>
      </c>
      <c r="O265" s="14">
        <v>1777</v>
      </c>
      <c r="P265" s="14">
        <v>20171211</v>
      </c>
      <c r="Q265" s="14">
        <v>1799</v>
      </c>
      <c r="R265" s="14">
        <v>32</v>
      </c>
      <c r="S265" s="14">
        <v>20180105</v>
      </c>
      <c r="T265" s="14">
        <v>20180118</v>
      </c>
      <c r="U265" s="14">
        <v>15.99</v>
      </c>
      <c r="V265" s="14">
        <v>2.17</v>
      </c>
      <c r="W265" s="14">
        <v>12</v>
      </c>
      <c r="X265" s="14">
        <v>2.35</v>
      </c>
      <c r="Y265" s="14">
        <v>0.54</v>
      </c>
      <c r="Z265" s="14">
        <v>0.21</v>
      </c>
      <c r="AA265" s="14">
        <v>0.18</v>
      </c>
      <c r="AB265" s="14">
        <v>0.11</v>
      </c>
      <c r="AC265" s="14">
        <v>0</v>
      </c>
      <c r="AD265" s="14">
        <v>0</v>
      </c>
      <c r="AE265" s="14">
        <v>0</v>
      </c>
      <c r="AF265" s="14">
        <v>18.16</v>
      </c>
      <c r="AG265" s="14">
        <v>2.82</v>
      </c>
      <c r="AH265" s="14">
        <v>10.5</v>
      </c>
      <c r="AI265" s="14">
        <v>2.2599999999999998</v>
      </c>
      <c r="AJ265" s="14">
        <v>0.22</v>
      </c>
      <c r="AK265" s="14">
        <v>2.36</v>
      </c>
      <c r="AL265" s="14">
        <v>19.47</v>
      </c>
      <c r="AM265" s="14">
        <v>20.51</v>
      </c>
      <c r="AN265" s="14">
        <v>22</v>
      </c>
      <c r="AO265" s="14">
        <v>30</v>
      </c>
      <c r="AP265" s="14">
        <v>1</v>
      </c>
      <c r="AQ265" s="14" t="s">
        <v>104</v>
      </c>
      <c r="AR265" s="14">
        <v>0</v>
      </c>
      <c r="AS265" s="14">
        <v>0</v>
      </c>
      <c r="AT265" s="14">
        <v>0</v>
      </c>
      <c r="AU265" s="14">
        <v>0</v>
      </c>
      <c r="AV265" s="14">
        <v>0</v>
      </c>
      <c r="AW265" s="14">
        <v>0</v>
      </c>
      <c r="AX265" s="14">
        <v>0</v>
      </c>
      <c r="AY265" s="14" t="s">
        <v>107</v>
      </c>
      <c r="AZ265" s="14" t="s">
        <v>107</v>
      </c>
      <c r="BA265" s="14" t="s">
        <v>107</v>
      </c>
      <c r="BB265" s="14">
        <v>0</v>
      </c>
      <c r="BC265" s="14">
        <v>0</v>
      </c>
      <c r="BD265" s="14">
        <v>0</v>
      </c>
      <c r="BE265" s="14">
        <v>0</v>
      </c>
      <c r="BF265" s="14">
        <v>0</v>
      </c>
      <c r="BG265" s="14">
        <v>0</v>
      </c>
      <c r="BH265" s="14">
        <v>0</v>
      </c>
      <c r="BI265" s="14">
        <v>0</v>
      </c>
      <c r="BJ265" s="14">
        <v>0</v>
      </c>
      <c r="BK265" s="14">
        <v>0</v>
      </c>
      <c r="BL265" s="14">
        <v>0</v>
      </c>
      <c r="BM265" s="14">
        <v>0</v>
      </c>
      <c r="BN265" s="14">
        <v>0</v>
      </c>
      <c r="BO265" s="14">
        <v>0</v>
      </c>
      <c r="BP265" s="14">
        <v>0</v>
      </c>
      <c r="BQ265" s="14">
        <v>0</v>
      </c>
      <c r="BR265" s="14">
        <v>0</v>
      </c>
      <c r="BS265" s="14">
        <v>0</v>
      </c>
      <c r="BT265" s="14">
        <v>0</v>
      </c>
      <c r="BU265" s="14">
        <v>0</v>
      </c>
      <c r="BV265" s="14">
        <v>0</v>
      </c>
      <c r="BW265" s="14">
        <v>0</v>
      </c>
      <c r="BX265" s="14">
        <v>0</v>
      </c>
      <c r="BY265" s="14">
        <v>0</v>
      </c>
      <c r="BZ265" s="14">
        <v>0</v>
      </c>
      <c r="CA265" s="14">
        <v>0</v>
      </c>
      <c r="CB265" s="14">
        <v>0</v>
      </c>
      <c r="CC265" s="14">
        <v>0</v>
      </c>
      <c r="CD265" s="14">
        <v>0</v>
      </c>
      <c r="CE265" s="14">
        <v>0</v>
      </c>
      <c r="CF265" s="14">
        <v>0</v>
      </c>
      <c r="CG265" s="14">
        <v>26200</v>
      </c>
      <c r="CH265" s="14">
        <v>1</v>
      </c>
      <c r="CI265" s="14">
        <v>0</v>
      </c>
      <c r="CJ265" s="14">
        <v>0</v>
      </c>
      <c r="CK265" s="14">
        <v>0</v>
      </c>
      <c r="CL265" s="14">
        <v>0.03</v>
      </c>
      <c r="CM265" s="14">
        <v>0.17</v>
      </c>
      <c r="CN265" s="14">
        <v>0</v>
      </c>
      <c r="CO265" s="14">
        <v>0.59</v>
      </c>
      <c r="CP265" s="14">
        <v>0</v>
      </c>
      <c r="CQ265" s="14">
        <v>0</v>
      </c>
      <c r="CR265" s="14" t="s">
        <v>108</v>
      </c>
      <c r="CS265" s="14">
        <v>220</v>
      </c>
      <c r="CT265" s="14" t="s">
        <v>109</v>
      </c>
      <c r="CU265" s="14">
        <v>201</v>
      </c>
      <c r="CV265" s="14" t="s">
        <v>109</v>
      </c>
      <c r="CW265" s="14">
        <v>231</v>
      </c>
      <c r="CX265" s="14" t="s">
        <v>109</v>
      </c>
    </row>
    <row r="266" spans="1:102" x14ac:dyDescent="0.25">
      <c r="A266" s="14">
        <v>466453</v>
      </c>
      <c r="B266" s="14">
        <v>75</v>
      </c>
      <c r="C266" s="14" t="s">
        <v>99</v>
      </c>
      <c r="D266" s="14" t="s">
        <v>100</v>
      </c>
      <c r="E266" s="14">
        <v>5302790001</v>
      </c>
      <c r="F266" s="14" t="s">
        <v>101</v>
      </c>
      <c r="G266" s="14" t="s">
        <v>102</v>
      </c>
      <c r="H266" s="14" t="s">
        <v>103</v>
      </c>
      <c r="I266" s="14">
        <v>70610000</v>
      </c>
      <c r="J266" s="14">
        <v>0</v>
      </c>
      <c r="K266" s="14">
        <v>1211223</v>
      </c>
      <c r="L266" s="14">
        <v>0</v>
      </c>
      <c r="M266" s="14">
        <v>201801</v>
      </c>
      <c r="N266" s="14">
        <v>20171210</v>
      </c>
      <c r="O266" s="14">
        <v>0</v>
      </c>
      <c r="P266" s="14">
        <v>20180110</v>
      </c>
      <c r="Q266" s="14">
        <v>0</v>
      </c>
      <c r="R266" s="14">
        <v>31</v>
      </c>
      <c r="S266" s="14">
        <v>20180119</v>
      </c>
      <c r="T266" s="14">
        <v>20180218</v>
      </c>
      <c r="U266" s="14">
        <v>13673</v>
      </c>
      <c r="V266" s="14">
        <v>2037.3</v>
      </c>
      <c r="W266" s="14">
        <v>25</v>
      </c>
      <c r="X266" s="14">
        <v>702.62</v>
      </c>
      <c r="Y266" s="14">
        <v>244.47</v>
      </c>
      <c r="Z266" s="14">
        <v>97.79</v>
      </c>
      <c r="AA266" s="14">
        <v>81.489999999999995</v>
      </c>
      <c r="AB266" s="14">
        <v>52.97</v>
      </c>
      <c r="AC266" s="14">
        <v>0</v>
      </c>
      <c r="AD266" s="14">
        <v>0</v>
      </c>
      <c r="AE266" s="14">
        <v>961.01</v>
      </c>
      <c r="AF266" s="14">
        <v>8149.26</v>
      </c>
      <c r="AG266" s="14">
        <v>2334.7399999999998</v>
      </c>
      <c r="AH266" s="14">
        <v>8195.94</v>
      </c>
      <c r="AI266" s="14">
        <v>1774</v>
      </c>
      <c r="AJ266" s="14">
        <v>176.32</v>
      </c>
      <c r="AK266" s="14">
        <v>1848.37</v>
      </c>
      <c r="AL266" s="14">
        <v>7414.15</v>
      </c>
      <c r="AM266" s="14">
        <v>7890.87</v>
      </c>
      <c r="AN266" s="14">
        <v>0</v>
      </c>
      <c r="AO266" s="14">
        <v>0</v>
      </c>
      <c r="AP266" s="14">
        <v>0</v>
      </c>
      <c r="AQ266" s="14" t="s">
        <v>104</v>
      </c>
      <c r="AR266" s="14">
        <v>0</v>
      </c>
      <c r="AS266" s="14">
        <v>0</v>
      </c>
      <c r="AT266" s="14">
        <v>0</v>
      </c>
      <c r="AU266" s="14">
        <v>0</v>
      </c>
      <c r="AV266" s="14">
        <v>0</v>
      </c>
      <c r="AW266" s="14">
        <v>0</v>
      </c>
      <c r="AX266" s="14">
        <v>0</v>
      </c>
      <c r="AY266" s="14">
        <v>0</v>
      </c>
      <c r="AZ266" s="14">
        <v>0</v>
      </c>
      <c r="BA266" s="14">
        <v>0</v>
      </c>
      <c r="BB266" s="14">
        <v>1321</v>
      </c>
      <c r="BC266" s="14">
        <v>12352</v>
      </c>
      <c r="BD266" s="14">
        <v>0</v>
      </c>
      <c r="BE266" s="14">
        <v>0</v>
      </c>
      <c r="BF266" s="14">
        <v>53</v>
      </c>
      <c r="BG266" s="14">
        <v>55</v>
      </c>
      <c r="BH266" s="14">
        <v>0</v>
      </c>
      <c r="BI266" s="14">
        <v>0</v>
      </c>
      <c r="BJ266" s="14">
        <v>0</v>
      </c>
      <c r="BK266" s="14">
        <v>0</v>
      </c>
      <c r="BL266" s="14">
        <v>0</v>
      </c>
      <c r="BM266" s="14">
        <v>0</v>
      </c>
      <c r="BN266" s="14">
        <v>0</v>
      </c>
      <c r="BO266" s="14">
        <v>0</v>
      </c>
      <c r="BP266" s="14">
        <v>0</v>
      </c>
      <c r="BQ266" s="14">
        <v>0</v>
      </c>
      <c r="BR266" s="14">
        <v>0</v>
      </c>
      <c r="BS266" s="14">
        <v>1383.17</v>
      </c>
      <c r="BT266" s="14">
        <v>4236.51</v>
      </c>
      <c r="BU266" s="14">
        <v>0</v>
      </c>
      <c r="BV266" s="14">
        <v>0</v>
      </c>
      <c r="BW266" s="14">
        <v>0</v>
      </c>
      <c r="BX266" s="14">
        <v>492.28</v>
      </c>
      <c r="BY266" s="14">
        <v>0</v>
      </c>
      <c r="BZ266" s="14">
        <v>0</v>
      </c>
      <c r="CA266" s="14">
        <v>0</v>
      </c>
      <c r="CB266" s="14">
        <v>0</v>
      </c>
      <c r="CC266" s="14">
        <v>0</v>
      </c>
      <c r="CD266" s="14">
        <v>55</v>
      </c>
      <c r="CE266" s="14">
        <v>0</v>
      </c>
      <c r="CF266" s="14">
        <v>0</v>
      </c>
      <c r="CG266" s="14">
        <v>8351</v>
      </c>
      <c r="CH266" s="14">
        <v>7.1999999999999995E-2</v>
      </c>
      <c r="CI266" s="14">
        <v>0.28799999999999998</v>
      </c>
      <c r="CJ266" s="14">
        <v>7.1999999999999995E-2</v>
      </c>
      <c r="CK266" s="14">
        <v>0</v>
      </c>
      <c r="CL266" s="14">
        <v>14.66</v>
      </c>
      <c r="CM266" s="14">
        <v>67.63</v>
      </c>
      <c r="CN266" s="14">
        <v>0</v>
      </c>
      <c r="CO266" s="14">
        <v>463.11</v>
      </c>
      <c r="CP266" s="14">
        <v>0</v>
      </c>
      <c r="CQ266" s="14">
        <v>0</v>
      </c>
      <c r="CR266" s="14">
        <v>492.28</v>
      </c>
      <c r="CS266" s="14">
        <v>0</v>
      </c>
      <c r="CT266" s="14">
        <v>0</v>
      </c>
      <c r="CU266" s="14">
        <v>0</v>
      </c>
      <c r="CV266" s="14">
        <v>0</v>
      </c>
      <c r="CW266" s="14">
        <v>0</v>
      </c>
      <c r="CX266" s="14">
        <v>0</v>
      </c>
    </row>
    <row r="267" spans="1:102" x14ac:dyDescent="0.25">
      <c r="A267" s="14">
        <v>471550</v>
      </c>
      <c r="B267" s="14">
        <v>21</v>
      </c>
      <c r="C267" s="14" t="s">
        <v>105</v>
      </c>
      <c r="D267" s="14" t="s">
        <v>100</v>
      </c>
      <c r="E267" s="14">
        <v>5302790001</v>
      </c>
      <c r="F267" s="14" t="s">
        <v>106</v>
      </c>
      <c r="G267" s="14" t="s">
        <v>102</v>
      </c>
      <c r="H267" s="14" t="s">
        <v>103</v>
      </c>
      <c r="I267" s="14">
        <v>70362070</v>
      </c>
      <c r="J267" s="14">
        <v>0</v>
      </c>
      <c r="K267" s="14">
        <v>76645</v>
      </c>
      <c r="L267" s="14">
        <v>1</v>
      </c>
      <c r="M267" s="14">
        <v>201801</v>
      </c>
      <c r="N267" s="14">
        <v>20171205</v>
      </c>
      <c r="O267" s="14">
        <v>5174</v>
      </c>
      <c r="P267" s="14">
        <v>20180104</v>
      </c>
      <c r="Q267" s="14">
        <v>5778</v>
      </c>
      <c r="R267" s="14">
        <v>30</v>
      </c>
      <c r="S267" s="14">
        <v>20180205</v>
      </c>
      <c r="T267" s="14">
        <v>20180218</v>
      </c>
      <c r="U267" s="14">
        <v>311.29000000000002</v>
      </c>
      <c r="V267" s="14">
        <v>103.76</v>
      </c>
      <c r="W267" s="14">
        <v>25</v>
      </c>
      <c r="X267" s="14">
        <v>48.22</v>
      </c>
      <c r="Y267" s="14">
        <v>12.45</v>
      </c>
      <c r="Z267" s="14">
        <v>4.9800000000000004</v>
      </c>
      <c r="AA267" s="14">
        <v>4.1500000000000004</v>
      </c>
      <c r="AB267" s="14">
        <v>2.69</v>
      </c>
      <c r="AC267" s="14">
        <v>0</v>
      </c>
      <c r="AD267" s="14">
        <v>0</v>
      </c>
      <c r="AE267" s="14">
        <v>0</v>
      </c>
      <c r="AF267" s="14">
        <v>415.05</v>
      </c>
      <c r="AG267" s="14">
        <v>118.9</v>
      </c>
      <c r="AH267" s="14">
        <v>202.37</v>
      </c>
      <c r="AI267" s="14">
        <v>43.8</v>
      </c>
      <c r="AJ267" s="14">
        <v>4.3499999999999996</v>
      </c>
      <c r="AK267" s="14">
        <v>45.63</v>
      </c>
      <c r="AL267" s="14">
        <v>439</v>
      </c>
      <c r="AM267" s="14">
        <v>463.27</v>
      </c>
      <c r="AN267" s="14">
        <v>604</v>
      </c>
      <c r="AO267" s="14">
        <v>604</v>
      </c>
      <c r="AP267" s="14">
        <v>564</v>
      </c>
      <c r="AQ267" s="14" t="s">
        <v>104</v>
      </c>
      <c r="AR267" s="14">
        <v>0</v>
      </c>
      <c r="AS267" s="14">
        <v>0</v>
      </c>
      <c r="AT267" s="14">
        <v>0</v>
      </c>
      <c r="AU267" s="14">
        <v>0</v>
      </c>
      <c r="AV267" s="14">
        <v>0</v>
      </c>
      <c r="AW267" s="14">
        <v>0</v>
      </c>
      <c r="AX267" s="14">
        <v>0</v>
      </c>
      <c r="AY267" s="14" t="s">
        <v>107</v>
      </c>
      <c r="AZ267" s="14" t="s">
        <v>107</v>
      </c>
      <c r="BA267" s="14" t="s">
        <v>107</v>
      </c>
      <c r="BB267" s="14">
        <v>0</v>
      </c>
      <c r="BC267" s="14">
        <v>0</v>
      </c>
      <c r="BD267" s="14">
        <v>0</v>
      </c>
      <c r="BE267" s="14">
        <v>0</v>
      </c>
      <c r="BF267" s="14">
        <v>0</v>
      </c>
      <c r="BG267" s="14">
        <v>0</v>
      </c>
      <c r="BH267" s="14">
        <v>0</v>
      </c>
      <c r="BI267" s="14">
        <v>0</v>
      </c>
      <c r="BJ267" s="14">
        <v>0</v>
      </c>
      <c r="BK267" s="14">
        <v>0</v>
      </c>
      <c r="BL267" s="14">
        <v>0</v>
      </c>
      <c r="BM267" s="14">
        <v>0</v>
      </c>
      <c r="BN267" s="14">
        <v>0</v>
      </c>
      <c r="BO267" s="14">
        <v>0</v>
      </c>
      <c r="BP267" s="14">
        <v>0</v>
      </c>
      <c r="BQ267" s="14">
        <v>0</v>
      </c>
      <c r="BR267" s="14">
        <v>0</v>
      </c>
      <c r="BS267" s="14">
        <v>0</v>
      </c>
      <c r="BT267" s="14">
        <v>0</v>
      </c>
      <c r="BU267" s="14">
        <v>0</v>
      </c>
      <c r="BV267" s="14">
        <v>0</v>
      </c>
      <c r="BW267" s="14">
        <v>0</v>
      </c>
      <c r="BX267" s="14">
        <v>0</v>
      </c>
      <c r="BY267" s="14">
        <v>0</v>
      </c>
      <c r="BZ267" s="14">
        <v>0</v>
      </c>
      <c r="CA267" s="14">
        <v>0</v>
      </c>
      <c r="CB267" s="14">
        <v>0</v>
      </c>
      <c r="CC267" s="14">
        <v>0</v>
      </c>
      <c r="CD267" s="14">
        <v>0</v>
      </c>
      <c r="CE267" s="14">
        <v>0</v>
      </c>
      <c r="CF267" s="14">
        <v>0</v>
      </c>
      <c r="CG267" s="14">
        <v>10404</v>
      </c>
      <c r="CH267" s="14">
        <v>1</v>
      </c>
      <c r="CI267" s="14">
        <v>0</v>
      </c>
      <c r="CJ267" s="14">
        <v>0</v>
      </c>
      <c r="CK267" s="14">
        <v>0</v>
      </c>
      <c r="CL267" s="14">
        <v>0.74</v>
      </c>
      <c r="CM267" s="14">
        <v>3.44</v>
      </c>
      <c r="CN267" s="14">
        <v>0</v>
      </c>
      <c r="CO267" s="14">
        <v>26.17</v>
      </c>
      <c r="CP267" s="14">
        <v>0</v>
      </c>
      <c r="CQ267" s="14">
        <v>0</v>
      </c>
      <c r="CR267" s="14" t="s">
        <v>108</v>
      </c>
      <c r="CS267" s="14">
        <v>220</v>
      </c>
      <c r="CT267" s="14" t="s">
        <v>109</v>
      </c>
      <c r="CU267" s="14">
        <v>201</v>
      </c>
      <c r="CV267" s="14" t="s">
        <v>109</v>
      </c>
      <c r="CW267" s="14">
        <v>231</v>
      </c>
      <c r="CX267" s="14" t="s">
        <v>109</v>
      </c>
    </row>
    <row r="268" spans="1:102" x14ac:dyDescent="0.25">
      <c r="A268" s="14">
        <v>471551</v>
      </c>
      <c r="B268" s="14">
        <v>23</v>
      </c>
      <c r="C268" s="14" t="s">
        <v>110</v>
      </c>
      <c r="D268" s="14" t="s">
        <v>100</v>
      </c>
      <c r="E268" s="14">
        <v>5302790001</v>
      </c>
      <c r="F268" s="14" t="s">
        <v>111</v>
      </c>
      <c r="G268" s="14" t="s">
        <v>102</v>
      </c>
      <c r="H268" s="14" t="s">
        <v>103</v>
      </c>
      <c r="I268" s="14">
        <v>70362070</v>
      </c>
      <c r="J268" s="14">
        <v>0</v>
      </c>
      <c r="K268" s="14">
        <v>1229984</v>
      </c>
      <c r="L268" s="14">
        <v>40</v>
      </c>
      <c r="M268" s="14">
        <v>201801</v>
      </c>
      <c r="N268" s="14">
        <v>20171205</v>
      </c>
      <c r="O268" s="14">
        <v>18140</v>
      </c>
      <c r="P268" s="14">
        <v>20180104</v>
      </c>
      <c r="Q268" s="14">
        <v>18311</v>
      </c>
      <c r="R268" s="14">
        <v>30</v>
      </c>
      <c r="S268" s="14">
        <v>20180205</v>
      </c>
      <c r="T268" s="14">
        <v>20180218</v>
      </c>
      <c r="U268" s="14">
        <v>3525.2</v>
      </c>
      <c r="V268" s="14">
        <v>1175.06</v>
      </c>
      <c r="W268" s="14">
        <v>25</v>
      </c>
      <c r="X268" s="14">
        <v>693.17</v>
      </c>
      <c r="Y268" s="14">
        <v>141</v>
      </c>
      <c r="Z268" s="14">
        <v>56.4</v>
      </c>
      <c r="AA268" s="14">
        <v>47</v>
      </c>
      <c r="AB268" s="14">
        <v>30.55</v>
      </c>
      <c r="AC268" s="14">
        <v>0</v>
      </c>
      <c r="AD268" s="14">
        <v>0</v>
      </c>
      <c r="AE268" s="14">
        <v>0</v>
      </c>
      <c r="AF268" s="14">
        <v>4700.26</v>
      </c>
      <c r="AG268" s="14">
        <v>1346.61</v>
      </c>
      <c r="AH268" s="14">
        <v>2291.5700000000002</v>
      </c>
      <c r="AI268" s="14">
        <v>496</v>
      </c>
      <c r="AJ268" s="14">
        <v>49.29</v>
      </c>
      <c r="AK268" s="14">
        <v>516.79</v>
      </c>
      <c r="AL268" s="14">
        <v>5118.4799999999996</v>
      </c>
      <c r="AM268" s="14">
        <v>5393.43</v>
      </c>
      <c r="AN268" s="14">
        <v>6840</v>
      </c>
      <c r="AO268" s="14">
        <v>6840</v>
      </c>
      <c r="AP268" s="14">
        <v>6880</v>
      </c>
      <c r="AQ268" s="14" t="s">
        <v>104</v>
      </c>
      <c r="AR268" s="14">
        <v>0</v>
      </c>
      <c r="AS268" s="14">
        <v>0</v>
      </c>
      <c r="AT268" s="14">
        <v>0</v>
      </c>
      <c r="AU268" s="14">
        <v>0</v>
      </c>
      <c r="AV268" s="14">
        <v>0</v>
      </c>
      <c r="AW268" s="14">
        <v>0</v>
      </c>
      <c r="AX268" s="14">
        <v>0</v>
      </c>
      <c r="AY268" s="14" t="s">
        <v>107</v>
      </c>
      <c r="AZ268" s="14" t="s">
        <v>107</v>
      </c>
      <c r="BA268" s="14" t="s">
        <v>107</v>
      </c>
      <c r="BB268" s="14">
        <v>0</v>
      </c>
      <c r="BC268" s="14">
        <v>0</v>
      </c>
      <c r="BD268" s="14">
        <v>0</v>
      </c>
      <c r="BE268" s="14">
        <v>0</v>
      </c>
      <c r="BF268" s="14">
        <v>0</v>
      </c>
      <c r="BG268" s="14">
        <v>0</v>
      </c>
      <c r="BH268" s="14">
        <v>0</v>
      </c>
      <c r="BI268" s="14">
        <v>0</v>
      </c>
      <c r="BJ268" s="14">
        <v>0</v>
      </c>
      <c r="BK268" s="14">
        <v>0</v>
      </c>
      <c r="BL268" s="14">
        <v>0</v>
      </c>
      <c r="BM268" s="14">
        <v>0</v>
      </c>
      <c r="BN268" s="14">
        <v>0</v>
      </c>
      <c r="BO268" s="14">
        <v>0</v>
      </c>
      <c r="BP268" s="14">
        <v>0</v>
      </c>
      <c r="BQ268" s="14">
        <v>0</v>
      </c>
      <c r="BR268" s="14">
        <v>0</v>
      </c>
      <c r="BS268" s="14">
        <v>0</v>
      </c>
      <c r="BT268" s="14">
        <v>0</v>
      </c>
      <c r="BU268" s="14">
        <v>0</v>
      </c>
      <c r="BV268" s="14">
        <v>0</v>
      </c>
      <c r="BW268" s="14">
        <v>0</v>
      </c>
      <c r="BX268" s="14">
        <v>0</v>
      </c>
      <c r="BY268" s="14">
        <v>0</v>
      </c>
      <c r="BZ268" s="14">
        <v>0</v>
      </c>
      <c r="CA268" s="14">
        <v>0</v>
      </c>
      <c r="CB268" s="14">
        <v>0</v>
      </c>
      <c r="CC268" s="14">
        <v>0</v>
      </c>
      <c r="CD268" s="14">
        <v>0</v>
      </c>
      <c r="CE268" s="14">
        <v>0</v>
      </c>
      <c r="CF268" s="14">
        <v>0</v>
      </c>
      <c r="CG268" s="14">
        <v>10405</v>
      </c>
      <c r="CH268" s="14">
        <v>40</v>
      </c>
      <c r="CI268" s="14">
        <v>0</v>
      </c>
      <c r="CJ268" s="14">
        <v>40</v>
      </c>
      <c r="CK268" s="14">
        <v>0</v>
      </c>
      <c r="CL268" s="14">
        <v>8.4600000000000009</v>
      </c>
      <c r="CM268" s="14">
        <v>39.01</v>
      </c>
      <c r="CN268" s="14">
        <v>0</v>
      </c>
      <c r="CO268" s="14">
        <v>296.39</v>
      </c>
      <c r="CP268" s="14">
        <v>0</v>
      </c>
      <c r="CQ268" s="14">
        <v>0</v>
      </c>
      <c r="CR268" s="14" t="s">
        <v>108</v>
      </c>
      <c r="CS268" s="14">
        <v>220</v>
      </c>
      <c r="CT268" s="14">
        <v>380</v>
      </c>
      <c r="CU268" s="14">
        <v>201</v>
      </c>
      <c r="CV268" s="14">
        <v>348</v>
      </c>
      <c r="CW268" s="14">
        <v>231</v>
      </c>
      <c r="CX268" s="14">
        <v>399</v>
      </c>
    </row>
    <row r="269" spans="1:102" x14ac:dyDescent="0.25">
      <c r="A269" s="14">
        <v>471552</v>
      </c>
      <c r="B269" s="14">
        <v>21</v>
      </c>
      <c r="C269" s="14" t="s">
        <v>105</v>
      </c>
      <c r="D269" s="14" t="s">
        <v>100</v>
      </c>
      <c r="E269" s="14">
        <v>5302790001</v>
      </c>
      <c r="F269" s="14" t="s">
        <v>112</v>
      </c>
      <c r="G269" s="14" t="s">
        <v>102</v>
      </c>
      <c r="H269" s="14" t="s">
        <v>103</v>
      </c>
      <c r="I269" s="14">
        <v>70362030</v>
      </c>
      <c r="J269" s="14">
        <v>0</v>
      </c>
      <c r="K269" s="14">
        <v>525960</v>
      </c>
      <c r="L269" s="14">
        <v>1</v>
      </c>
      <c r="M269" s="14">
        <v>201801</v>
      </c>
      <c r="N269" s="14">
        <v>20171205</v>
      </c>
      <c r="O269" s="14">
        <v>8472</v>
      </c>
      <c r="P269" s="14">
        <v>20180104</v>
      </c>
      <c r="Q269" s="14">
        <v>8935</v>
      </c>
      <c r="R269" s="14">
        <v>30</v>
      </c>
      <c r="S269" s="14">
        <v>20180205</v>
      </c>
      <c r="T269" s="14">
        <v>20180218</v>
      </c>
      <c r="U269" s="14">
        <v>238.35</v>
      </c>
      <c r="V269" s="14">
        <v>52.31</v>
      </c>
      <c r="W269" s="14">
        <v>18</v>
      </c>
      <c r="X269" s="14">
        <v>40.19</v>
      </c>
      <c r="Y269" s="14">
        <v>8.7100000000000009</v>
      </c>
      <c r="Z269" s="14">
        <v>3.48</v>
      </c>
      <c r="AA269" s="14">
        <v>2.9</v>
      </c>
      <c r="AB269" s="14">
        <v>1.88</v>
      </c>
      <c r="AC269" s="14">
        <v>0</v>
      </c>
      <c r="AD269" s="14">
        <v>0</v>
      </c>
      <c r="AE269" s="14">
        <v>0</v>
      </c>
      <c r="AF269" s="14">
        <v>290.66000000000003</v>
      </c>
      <c r="AG269" s="14">
        <v>62.9</v>
      </c>
      <c r="AH269" s="14">
        <v>155.65</v>
      </c>
      <c r="AI269" s="14">
        <v>33.68</v>
      </c>
      <c r="AJ269" s="14">
        <v>3.34</v>
      </c>
      <c r="AK269" s="14">
        <v>35.090000000000003</v>
      </c>
      <c r="AL269" s="14">
        <v>313.88</v>
      </c>
      <c r="AM269" s="14">
        <v>330.85</v>
      </c>
      <c r="AN269" s="14">
        <v>463</v>
      </c>
      <c r="AO269" s="14">
        <v>463</v>
      </c>
      <c r="AP269" s="14">
        <v>489</v>
      </c>
      <c r="AQ269" s="14" t="s">
        <v>104</v>
      </c>
      <c r="AR269" s="14">
        <v>0</v>
      </c>
      <c r="AS269" s="14">
        <v>0</v>
      </c>
      <c r="AT269" s="14">
        <v>0</v>
      </c>
      <c r="AU269" s="14">
        <v>0</v>
      </c>
      <c r="AV269" s="14">
        <v>0</v>
      </c>
      <c r="AW269" s="14">
        <v>0</v>
      </c>
      <c r="AX269" s="14">
        <v>0</v>
      </c>
      <c r="AY269" s="14" t="s">
        <v>107</v>
      </c>
      <c r="AZ269" s="14" t="s">
        <v>107</v>
      </c>
      <c r="BA269" s="14" t="s">
        <v>107</v>
      </c>
      <c r="BB269" s="14">
        <v>0</v>
      </c>
      <c r="BC269" s="14">
        <v>0</v>
      </c>
      <c r="BD269" s="14">
        <v>0</v>
      </c>
      <c r="BE269" s="14">
        <v>0</v>
      </c>
      <c r="BF269" s="14">
        <v>0</v>
      </c>
      <c r="BG269" s="14">
        <v>0</v>
      </c>
      <c r="BH269" s="14">
        <v>0</v>
      </c>
      <c r="BI269" s="14">
        <v>0</v>
      </c>
      <c r="BJ269" s="14">
        <v>0</v>
      </c>
      <c r="BK269" s="14">
        <v>0</v>
      </c>
      <c r="BL269" s="14">
        <v>0</v>
      </c>
      <c r="BM269" s="14">
        <v>0</v>
      </c>
      <c r="BN269" s="14">
        <v>0</v>
      </c>
      <c r="BO269" s="14">
        <v>0</v>
      </c>
      <c r="BP269" s="14">
        <v>0</v>
      </c>
      <c r="BQ269" s="14">
        <v>0</v>
      </c>
      <c r="BR269" s="14">
        <v>0</v>
      </c>
      <c r="BS269" s="14">
        <v>0</v>
      </c>
      <c r="BT269" s="14">
        <v>0</v>
      </c>
      <c r="BU269" s="14">
        <v>0</v>
      </c>
      <c r="BV269" s="14">
        <v>0</v>
      </c>
      <c r="BW269" s="14">
        <v>0</v>
      </c>
      <c r="BX269" s="14">
        <v>0</v>
      </c>
      <c r="BY269" s="14">
        <v>0</v>
      </c>
      <c r="BZ269" s="14">
        <v>0</v>
      </c>
      <c r="CA269" s="14">
        <v>0</v>
      </c>
      <c r="CB269" s="14">
        <v>0</v>
      </c>
      <c r="CC269" s="14">
        <v>0</v>
      </c>
      <c r="CD269" s="14">
        <v>0</v>
      </c>
      <c r="CE269" s="14">
        <v>0</v>
      </c>
      <c r="CF269" s="14">
        <v>0</v>
      </c>
      <c r="CG269" s="14">
        <v>10429</v>
      </c>
      <c r="CH269" s="14">
        <v>1</v>
      </c>
      <c r="CI269" s="14">
        <v>0</v>
      </c>
      <c r="CJ269" s="14">
        <v>0</v>
      </c>
      <c r="CK269" s="14">
        <v>0</v>
      </c>
      <c r="CL269" s="14">
        <v>0.52</v>
      </c>
      <c r="CM269" s="14">
        <v>2.41</v>
      </c>
      <c r="CN269" s="14">
        <v>0</v>
      </c>
      <c r="CO269" s="14">
        <v>20.059999999999999</v>
      </c>
      <c r="CP269" s="14">
        <v>0</v>
      </c>
      <c r="CQ269" s="14">
        <v>0</v>
      </c>
      <c r="CR269" s="14" t="s">
        <v>108</v>
      </c>
      <c r="CS269" s="14">
        <v>220</v>
      </c>
      <c r="CT269" s="14" t="s">
        <v>109</v>
      </c>
      <c r="CU269" s="14">
        <v>201</v>
      </c>
      <c r="CV269" s="14" t="s">
        <v>109</v>
      </c>
      <c r="CW269" s="14">
        <v>231</v>
      </c>
      <c r="CX269" s="14" t="s">
        <v>109</v>
      </c>
    </row>
    <row r="270" spans="1:102" x14ac:dyDescent="0.25">
      <c r="A270" s="14">
        <v>471553</v>
      </c>
      <c r="B270" s="14">
        <v>23</v>
      </c>
      <c r="C270" s="14" t="s">
        <v>110</v>
      </c>
      <c r="D270" s="14" t="s">
        <v>100</v>
      </c>
      <c r="E270" s="14">
        <v>5302790001</v>
      </c>
      <c r="F270" s="14" t="s">
        <v>113</v>
      </c>
      <c r="G270" s="14" t="s">
        <v>102</v>
      </c>
      <c r="H270" s="14" t="s">
        <v>103</v>
      </c>
      <c r="I270" s="14">
        <v>70362030</v>
      </c>
      <c r="J270" s="14">
        <v>0</v>
      </c>
      <c r="K270" s="14">
        <v>1230287</v>
      </c>
      <c r="L270" s="14">
        <v>40</v>
      </c>
      <c r="M270" s="14">
        <v>201801</v>
      </c>
      <c r="N270" s="14">
        <v>20171205</v>
      </c>
      <c r="O270" s="14">
        <v>17915</v>
      </c>
      <c r="P270" s="14">
        <v>20180104</v>
      </c>
      <c r="Q270" s="14">
        <v>18132</v>
      </c>
      <c r="R270" s="14">
        <v>30</v>
      </c>
      <c r="S270" s="14">
        <v>20180205</v>
      </c>
      <c r="T270" s="14">
        <v>20180218</v>
      </c>
      <c r="U270" s="14">
        <v>4473.5</v>
      </c>
      <c r="V270" s="14">
        <v>1491.16</v>
      </c>
      <c r="W270" s="14">
        <v>25</v>
      </c>
      <c r="X270" s="14">
        <v>693.17</v>
      </c>
      <c r="Y270" s="14">
        <v>178.93</v>
      </c>
      <c r="Z270" s="14">
        <v>71.569999999999993</v>
      </c>
      <c r="AA270" s="14">
        <v>59.64</v>
      </c>
      <c r="AB270" s="14">
        <v>38.770000000000003</v>
      </c>
      <c r="AC270" s="14">
        <v>0</v>
      </c>
      <c r="AD270" s="14">
        <v>0</v>
      </c>
      <c r="AE270" s="14">
        <v>0</v>
      </c>
      <c r="AF270" s="14">
        <v>5964.66</v>
      </c>
      <c r="AG270" s="14">
        <v>1708.86</v>
      </c>
      <c r="AH270" s="14">
        <v>2908</v>
      </c>
      <c r="AI270" s="14">
        <v>629.42999999999995</v>
      </c>
      <c r="AJ270" s="14">
        <v>62.56</v>
      </c>
      <c r="AK270" s="14">
        <v>655.81</v>
      </c>
      <c r="AL270" s="14">
        <v>6308.92</v>
      </c>
      <c r="AM270" s="14">
        <v>6657.83</v>
      </c>
      <c r="AN270" s="14">
        <v>8680</v>
      </c>
      <c r="AO270" s="14">
        <v>8680</v>
      </c>
      <c r="AP270" s="14">
        <v>8103</v>
      </c>
      <c r="AQ270" s="14" t="s">
        <v>104</v>
      </c>
      <c r="AR270" s="14">
        <v>0</v>
      </c>
      <c r="AS270" s="14">
        <v>0</v>
      </c>
      <c r="AT270" s="14">
        <v>0</v>
      </c>
      <c r="AU270" s="14">
        <v>0</v>
      </c>
      <c r="AV270" s="14">
        <v>0</v>
      </c>
      <c r="AW270" s="14">
        <v>0</v>
      </c>
      <c r="AX270" s="14">
        <v>0</v>
      </c>
      <c r="AY270" s="14" t="s">
        <v>107</v>
      </c>
      <c r="AZ270" s="14" t="s">
        <v>107</v>
      </c>
      <c r="BA270" s="14" t="s">
        <v>107</v>
      </c>
      <c r="BB270" s="14">
        <v>0</v>
      </c>
      <c r="BC270" s="14">
        <v>0</v>
      </c>
      <c r="BD270" s="14">
        <v>0</v>
      </c>
      <c r="BE270" s="14">
        <v>0</v>
      </c>
      <c r="BF270" s="14">
        <v>0</v>
      </c>
      <c r="BG270" s="14">
        <v>0</v>
      </c>
      <c r="BH270" s="14">
        <v>0</v>
      </c>
      <c r="BI270" s="14">
        <v>0</v>
      </c>
      <c r="BJ270" s="14">
        <v>0</v>
      </c>
      <c r="BK270" s="14">
        <v>0</v>
      </c>
      <c r="BL270" s="14">
        <v>0</v>
      </c>
      <c r="BM270" s="14">
        <v>0</v>
      </c>
      <c r="BN270" s="14">
        <v>0</v>
      </c>
      <c r="BO270" s="14">
        <v>0</v>
      </c>
      <c r="BP270" s="14">
        <v>0</v>
      </c>
      <c r="BQ270" s="14">
        <v>0</v>
      </c>
      <c r="BR270" s="14">
        <v>0</v>
      </c>
      <c r="BS270" s="14">
        <v>0</v>
      </c>
      <c r="BT270" s="14">
        <v>0</v>
      </c>
      <c r="BU270" s="14">
        <v>0</v>
      </c>
      <c r="BV270" s="14">
        <v>0</v>
      </c>
      <c r="BW270" s="14">
        <v>0</v>
      </c>
      <c r="BX270" s="14">
        <v>0</v>
      </c>
      <c r="BY270" s="14">
        <v>0</v>
      </c>
      <c r="BZ270" s="14">
        <v>0</v>
      </c>
      <c r="CA270" s="14">
        <v>0</v>
      </c>
      <c r="CB270" s="14">
        <v>0</v>
      </c>
      <c r="CC270" s="14">
        <v>0</v>
      </c>
      <c r="CD270" s="14">
        <v>0</v>
      </c>
      <c r="CE270" s="14">
        <v>0</v>
      </c>
      <c r="CF270" s="14">
        <v>0</v>
      </c>
      <c r="CG270" s="14">
        <v>10431</v>
      </c>
      <c r="CH270" s="14">
        <v>40</v>
      </c>
      <c r="CI270" s="14">
        <v>0</v>
      </c>
      <c r="CJ270" s="14">
        <v>40</v>
      </c>
      <c r="CK270" s="14">
        <v>0</v>
      </c>
      <c r="CL270" s="14">
        <v>10.73</v>
      </c>
      <c r="CM270" s="14">
        <v>49.5</v>
      </c>
      <c r="CN270" s="14">
        <v>0</v>
      </c>
      <c r="CO270" s="14">
        <v>376.13</v>
      </c>
      <c r="CP270" s="14">
        <v>0</v>
      </c>
      <c r="CQ270" s="14">
        <v>0</v>
      </c>
      <c r="CR270" s="14" t="s">
        <v>108</v>
      </c>
      <c r="CS270" s="14">
        <v>220</v>
      </c>
      <c r="CT270" s="14">
        <v>380</v>
      </c>
      <c r="CU270" s="14">
        <v>201</v>
      </c>
      <c r="CV270" s="14">
        <v>348</v>
      </c>
      <c r="CW270" s="14">
        <v>231</v>
      </c>
      <c r="CX270" s="14">
        <v>399</v>
      </c>
    </row>
    <row r="271" spans="1:102" x14ac:dyDescent="0.25">
      <c r="A271" s="14">
        <v>471554</v>
      </c>
      <c r="B271" s="14">
        <v>21</v>
      </c>
      <c r="C271" s="14" t="s">
        <v>105</v>
      </c>
      <c r="D271" s="14" t="s">
        <v>100</v>
      </c>
      <c r="E271" s="14">
        <v>5302790001</v>
      </c>
      <c r="F271" s="14" t="s">
        <v>114</v>
      </c>
      <c r="G271" s="14" t="s">
        <v>102</v>
      </c>
      <c r="H271" s="14" t="s">
        <v>103</v>
      </c>
      <c r="I271" s="14">
        <v>70362040</v>
      </c>
      <c r="J271" s="14">
        <v>0</v>
      </c>
      <c r="K271" s="14">
        <v>77130</v>
      </c>
      <c r="L271" s="14">
        <v>1</v>
      </c>
      <c r="M271" s="14">
        <v>201801</v>
      </c>
      <c r="N271" s="14">
        <v>20171205</v>
      </c>
      <c r="O271" s="14">
        <v>2281</v>
      </c>
      <c r="P271" s="14">
        <v>20180104</v>
      </c>
      <c r="Q271" s="14">
        <v>2971</v>
      </c>
      <c r="R271" s="14">
        <v>30</v>
      </c>
      <c r="S271" s="14">
        <v>20180205</v>
      </c>
      <c r="T271" s="14">
        <v>20180218</v>
      </c>
      <c r="U271" s="14">
        <v>355.61</v>
      </c>
      <c r="V271" s="14">
        <v>118.53</v>
      </c>
      <c r="W271" s="14">
        <v>25</v>
      </c>
      <c r="X271" s="14">
        <v>57.23</v>
      </c>
      <c r="Y271" s="14">
        <v>14.22</v>
      </c>
      <c r="Z271" s="14">
        <v>5.68</v>
      </c>
      <c r="AA271" s="14">
        <v>4.74</v>
      </c>
      <c r="AB271" s="14">
        <v>3.08</v>
      </c>
      <c r="AC271" s="14">
        <v>0</v>
      </c>
      <c r="AD271" s="14">
        <v>0</v>
      </c>
      <c r="AE271" s="14">
        <v>0</v>
      </c>
      <c r="AF271" s="14">
        <v>474.14</v>
      </c>
      <c r="AG271" s="14">
        <v>135.83000000000001</v>
      </c>
      <c r="AH271" s="14">
        <v>231.18</v>
      </c>
      <c r="AI271" s="14">
        <v>50.03</v>
      </c>
      <c r="AJ271" s="14">
        <v>4.97</v>
      </c>
      <c r="AK271" s="14">
        <v>52.13</v>
      </c>
      <c r="AL271" s="14">
        <v>503.65</v>
      </c>
      <c r="AM271" s="14">
        <v>531.37</v>
      </c>
      <c r="AN271" s="14">
        <v>690</v>
      </c>
      <c r="AO271" s="14">
        <v>690</v>
      </c>
      <c r="AP271" s="14">
        <v>723</v>
      </c>
      <c r="AQ271" s="14" t="s">
        <v>104</v>
      </c>
      <c r="AR271" s="14">
        <v>0</v>
      </c>
      <c r="AS271" s="14">
        <v>0</v>
      </c>
      <c r="AT271" s="14">
        <v>0</v>
      </c>
      <c r="AU271" s="14">
        <v>0</v>
      </c>
      <c r="AV271" s="14">
        <v>0</v>
      </c>
      <c r="AW271" s="14">
        <v>0</v>
      </c>
      <c r="AX271" s="14">
        <v>0</v>
      </c>
      <c r="AY271" s="14" t="s">
        <v>107</v>
      </c>
      <c r="AZ271" s="14" t="s">
        <v>107</v>
      </c>
      <c r="BA271" s="14" t="s">
        <v>107</v>
      </c>
      <c r="BB271" s="14">
        <v>0</v>
      </c>
      <c r="BC271" s="14">
        <v>0</v>
      </c>
      <c r="BD271" s="14">
        <v>0</v>
      </c>
      <c r="BE271" s="14">
        <v>0</v>
      </c>
      <c r="BF271" s="14">
        <v>0</v>
      </c>
      <c r="BG271" s="14">
        <v>0</v>
      </c>
      <c r="BH271" s="14">
        <v>0</v>
      </c>
      <c r="BI271" s="14">
        <v>0</v>
      </c>
      <c r="BJ271" s="14">
        <v>0</v>
      </c>
      <c r="BK271" s="14">
        <v>0</v>
      </c>
      <c r="BL271" s="14">
        <v>0</v>
      </c>
      <c r="BM271" s="14">
        <v>0</v>
      </c>
      <c r="BN271" s="14">
        <v>0</v>
      </c>
      <c r="BO271" s="14">
        <v>0</v>
      </c>
      <c r="BP271" s="14">
        <v>0</v>
      </c>
      <c r="BQ271" s="14">
        <v>0</v>
      </c>
      <c r="BR271" s="14">
        <v>0</v>
      </c>
      <c r="BS271" s="14">
        <v>0</v>
      </c>
      <c r="BT271" s="14">
        <v>0</v>
      </c>
      <c r="BU271" s="14">
        <v>0</v>
      </c>
      <c r="BV271" s="14">
        <v>0</v>
      </c>
      <c r="BW271" s="14">
        <v>0</v>
      </c>
      <c r="BX271" s="14">
        <v>0</v>
      </c>
      <c r="BY271" s="14">
        <v>0</v>
      </c>
      <c r="BZ271" s="14">
        <v>0</v>
      </c>
      <c r="CA271" s="14">
        <v>0</v>
      </c>
      <c r="CB271" s="14">
        <v>0</v>
      </c>
      <c r="CC271" s="14">
        <v>0</v>
      </c>
      <c r="CD271" s="14">
        <v>0</v>
      </c>
      <c r="CE271" s="14">
        <v>0</v>
      </c>
      <c r="CF271" s="14">
        <v>0</v>
      </c>
      <c r="CG271" s="14">
        <v>10459</v>
      </c>
      <c r="CH271" s="14">
        <v>1</v>
      </c>
      <c r="CI271" s="14">
        <v>0</v>
      </c>
      <c r="CJ271" s="14">
        <v>0</v>
      </c>
      <c r="CK271" s="14">
        <v>0</v>
      </c>
      <c r="CL271" s="14">
        <v>0.85</v>
      </c>
      <c r="CM271" s="14">
        <v>3.93</v>
      </c>
      <c r="CN271" s="14">
        <v>0</v>
      </c>
      <c r="CO271" s="14">
        <v>29.89</v>
      </c>
      <c r="CP271" s="14">
        <v>0</v>
      </c>
      <c r="CQ271" s="14">
        <v>0</v>
      </c>
      <c r="CR271" s="14" t="s">
        <v>108</v>
      </c>
      <c r="CS271" s="14">
        <v>220</v>
      </c>
      <c r="CT271" s="14" t="s">
        <v>109</v>
      </c>
      <c r="CU271" s="14">
        <v>201</v>
      </c>
      <c r="CV271" s="14" t="s">
        <v>109</v>
      </c>
      <c r="CW271" s="14">
        <v>231</v>
      </c>
      <c r="CX271" s="14" t="s">
        <v>109</v>
      </c>
    </row>
    <row r="272" spans="1:102" x14ac:dyDescent="0.25">
      <c r="A272" s="14">
        <v>471555</v>
      </c>
      <c r="B272" s="14">
        <v>23</v>
      </c>
      <c r="C272" s="14" t="s">
        <v>110</v>
      </c>
      <c r="D272" s="14" t="s">
        <v>100</v>
      </c>
      <c r="E272" s="14">
        <v>5302790001</v>
      </c>
      <c r="F272" s="14" t="s">
        <v>115</v>
      </c>
      <c r="G272" s="14" t="s">
        <v>102</v>
      </c>
      <c r="H272" s="14" t="s">
        <v>103</v>
      </c>
      <c r="I272" s="14">
        <v>70362040</v>
      </c>
      <c r="J272" s="14">
        <v>0</v>
      </c>
      <c r="K272" s="14">
        <v>1230258</v>
      </c>
      <c r="L272" s="14">
        <v>60</v>
      </c>
      <c r="M272" s="14">
        <v>201801</v>
      </c>
      <c r="N272" s="14">
        <v>20171205</v>
      </c>
      <c r="O272" s="14">
        <v>10448</v>
      </c>
      <c r="P272" s="14">
        <v>20180104</v>
      </c>
      <c r="Q272" s="14">
        <v>10559</v>
      </c>
      <c r="R272" s="14">
        <v>30</v>
      </c>
      <c r="S272" s="14">
        <v>20180205</v>
      </c>
      <c r="T272" s="14">
        <v>20180218</v>
      </c>
      <c r="U272" s="14">
        <v>3432.43</v>
      </c>
      <c r="V272" s="14">
        <v>1144.1400000000001</v>
      </c>
      <c r="W272" s="14">
        <v>25</v>
      </c>
      <c r="X272" s="14">
        <v>589.80999999999995</v>
      </c>
      <c r="Y272" s="14">
        <v>137.29</v>
      </c>
      <c r="Z272" s="14">
        <v>54.91</v>
      </c>
      <c r="AA272" s="14">
        <v>45.76</v>
      </c>
      <c r="AB272" s="14">
        <v>29.74</v>
      </c>
      <c r="AC272" s="14">
        <v>0</v>
      </c>
      <c r="AD272" s="14">
        <v>0</v>
      </c>
      <c r="AE272" s="14">
        <v>0</v>
      </c>
      <c r="AF272" s="14">
        <v>4576.57</v>
      </c>
      <c r="AG272" s="14">
        <v>1311.17</v>
      </c>
      <c r="AH272" s="14">
        <v>2231.2600000000002</v>
      </c>
      <c r="AI272" s="14">
        <v>482.95</v>
      </c>
      <c r="AJ272" s="14">
        <v>48</v>
      </c>
      <c r="AK272" s="14">
        <v>503.19</v>
      </c>
      <c r="AL272" s="14">
        <v>4898.68</v>
      </c>
      <c r="AM272" s="14">
        <v>5166.38</v>
      </c>
      <c r="AN272" s="14">
        <v>6660</v>
      </c>
      <c r="AO272" s="14">
        <v>6660</v>
      </c>
      <c r="AP272" s="14">
        <v>6650</v>
      </c>
      <c r="AQ272" s="14" t="s">
        <v>104</v>
      </c>
      <c r="AR272" s="14">
        <v>0</v>
      </c>
      <c r="AS272" s="14">
        <v>0</v>
      </c>
      <c r="AT272" s="14">
        <v>0</v>
      </c>
      <c r="AU272" s="14">
        <v>0</v>
      </c>
      <c r="AV272" s="14">
        <v>0</v>
      </c>
      <c r="AW272" s="14">
        <v>0</v>
      </c>
      <c r="AX272" s="14">
        <v>0</v>
      </c>
      <c r="AY272" s="14" t="s">
        <v>107</v>
      </c>
      <c r="AZ272" s="14" t="s">
        <v>107</v>
      </c>
      <c r="BA272" s="14" t="s">
        <v>107</v>
      </c>
      <c r="BB272" s="14">
        <v>0</v>
      </c>
      <c r="BC272" s="14">
        <v>0</v>
      </c>
      <c r="BD272" s="14">
        <v>0</v>
      </c>
      <c r="BE272" s="14">
        <v>0</v>
      </c>
      <c r="BF272" s="14">
        <v>0</v>
      </c>
      <c r="BG272" s="14">
        <v>0</v>
      </c>
      <c r="BH272" s="14">
        <v>0</v>
      </c>
      <c r="BI272" s="14">
        <v>0</v>
      </c>
      <c r="BJ272" s="14">
        <v>0</v>
      </c>
      <c r="BK272" s="14">
        <v>0</v>
      </c>
      <c r="BL272" s="14">
        <v>0</v>
      </c>
      <c r="BM272" s="14">
        <v>0</v>
      </c>
      <c r="BN272" s="14">
        <v>0</v>
      </c>
      <c r="BO272" s="14">
        <v>0</v>
      </c>
      <c r="BP272" s="14">
        <v>0</v>
      </c>
      <c r="BQ272" s="14">
        <v>0</v>
      </c>
      <c r="BR272" s="14">
        <v>0</v>
      </c>
      <c r="BS272" s="14">
        <v>0</v>
      </c>
      <c r="BT272" s="14">
        <v>0</v>
      </c>
      <c r="BU272" s="14">
        <v>0</v>
      </c>
      <c r="BV272" s="14">
        <v>0</v>
      </c>
      <c r="BW272" s="14">
        <v>0</v>
      </c>
      <c r="BX272" s="14">
        <v>0</v>
      </c>
      <c r="BY272" s="14">
        <v>0</v>
      </c>
      <c r="BZ272" s="14">
        <v>0</v>
      </c>
      <c r="CA272" s="14">
        <v>0</v>
      </c>
      <c r="CB272" s="14">
        <v>0</v>
      </c>
      <c r="CC272" s="14">
        <v>0</v>
      </c>
      <c r="CD272" s="14">
        <v>0</v>
      </c>
      <c r="CE272" s="14">
        <v>0</v>
      </c>
      <c r="CF272" s="14">
        <v>0</v>
      </c>
      <c r="CG272" s="14">
        <v>10460</v>
      </c>
      <c r="CH272" s="14">
        <v>60</v>
      </c>
      <c r="CI272" s="14">
        <v>0</v>
      </c>
      <c r="CJ272" s="14">
        <v>60</v>
      </c>
      <c r="CK272" s="14">
        <v>0</v>
      </c>
      <c r="CL272" s="14">
        <v>8.23</v>
      </c>
      <c r="CM272" s="14">
        <v>37.979999999999997</v>
      </c>
      <c r="CN272" s="14">
        <v>0</v>
      </c>
      <c r="CO272" s="14">
        <v>288.58999999999997</v>
      </c>
      <c r="CP272" s="14">
        <v>0</v>
      </c>
      <c r="CQ272" s="14">
        <v>0</v>
      </c>
      <c r="CR272" s="14" t="s">
        <v>108</v>
      </c>
      <c r="CS272" s="14">
        <v>220</v>
      </c>
      <c r="CT272" s="14">
        <v>380</v>
      </c>
      <c r="CU272" s="14">
        <v>201</v>
      </c>
      <c r="CV272" s="14">
        <v>348</v>
      </c>
      <c r="CW272" s="14">
        <v>231</v>
      </c>
      <c r="CX272" s="14">
        <v>399</v>
      </c>
    </row>
    <row r="273" spans="1:102" x14ac:dyDescent="0.25">
      <c r="A273" s="14">
        <v>472913</v>
      </c>
      <c r="B273" s="14">
        <v>23</v>
      </c>
      <c r="C273" s="14" t="s">
        <v>110</v>
      </c>
      <c r="D273" s="14" t="s">
        <v>100</v>
      </c>
      <c r="E273" s="14">
        <v>5302790001</v>
      </c>
      <c r="F273" s="14" t="s">
        <v>116</v>
      </c>
      <c r="G273" s="14" t="s">
        <v>102</v>
      </c>
      <c r="H273" s="14" t="s">
        <v>103</v>
      </c>
      <c r="I273" s="14">
        <v>71630315</v>
      </c>
      <c r="J273" s="14">
        <v>0</v>
      </c>
      <c r="K273" s="14">
        <v>147550</v>
      </c>
      <c r="L273" s="14">
        <v>10</v>
      </c>
      <c r="M273" s="14">
        <v>201801</v>
      </c>
      <c r="N273" s="14">
        <v>20171220</v>
      </c>
      <c r="O273" s="14">
        <v>674</v>
      </c>
      <c r="P273" s="14">
        <v>20180122</v>
      </c>
      <c r="Q273" s="14">
        <v>1259</v>
      </c>
      <c r="R273" s="14">
        <v>33</v>
      </c>
      <c r="S273" s="14">
        <v>20180205</v>
      </c>
      <c r="T273" s="14">
        <v>20180218</v>
      </c>
      <c r="U273" s="14">
        <v>2920.1</v>
      </c>
      <c r="V273" s="14">
        <v>973.36</v>
      </c>
      <c r="W273" s="14">
        <v>25</v>
      </c>
      <c r="X273" s="14">
        <v>645.47</v>
      </c>
      <c r="Y273" s="14">
        <v>116.8</v>
      </c>
      <c r="Z273" s="14">
        <v>46.72</v>
      </c>
      <c r="AA273" s="14">
        <v>38.93</v>
      </c>
      <c r="AB273" s="14">
        <v>25.3</v>
      </c>
      <c r="AC273" s="14">
        <v>0</v>
      </c>
      <c r="AD273" s="14">
        <v>0</v>
      </c>
      <c r="AE273" s="14">
        <v>0</v>
      </c>
      <c r="AF273" s="14">
        <v>3893.46</v>
      </c>
      <c r="AG273" s="14">
        <v>1115.46</v>
      </c>
      <c r="AH273" s="14">
        <v>1898.23</v>
      </c>
      <c r="AI273" s="14">
        <v>410.86</v>
      </c>
      <c r="AJ273" s="14">
        <v>40.83</v>
      </c>
      <c r="AK273" s="14">
        <v>428.08</v>
      </c>
      <c r="AL273" s="14">
        <v>4311.18</v>
      </c>
      <c r="AM273" s="14">
        <v>4538.93</v>
      </c>
      <c r="AN273" s="14">
        <v>5850</v>
      </c>
      <c r="AO273" s="14">
        <v>5850</v>
      </c>
      <c r="AP273" s="14">
        <v>6654</v>
      </c>
      <c r="AQ273" s="14" t="s">
        <v>104</v>
      </c>
      <c r="AR273" s="14">
        <v>0</v>
      </c>
      <c r="AS273" s="14">
        <v>0</v>
      </c>
      <c r="AT273" s="14">
        <v>0</v>
      </c>
      <c r="AU273" s="14">
        <v>0</v>
      </c>
      <c r="AV273" s="14">
        <v>0</v>
      </c>
      <c r="AW273" s="14">
        <v>0</v>
      </c>
      <c r="AX273" s="14">
        <v>0</v>
      </c>
      <c r="AY273" s="14" t="s">
        <v>107</v>
      </c>
      <c r="AZ273" s="14" t="s">
        <v>107</v>
      </c>
      <c r="BA273" s="14" t="s">
        <v>107</v>
      </c>
      <c r="BB273" s="14">
        <v>0</v>
      </c>
      <c r="BC273" s="14">
        <v>0</v>
      </c>
      <c r="BD273" s="14">
        <v>0</v>
      </c>
      <c r="BE273" s="14">
        <v>0</v>
      </c>
      <c r="BF273" s="14">
        <v>0</v>
      </c>
      <c r="BG273" s="14">
        <v>0</v>
      </c>
      <c r="BH273" s="14">
        <v>0</v>
      </c>
      <c r="BI273" s="14">
        <v>0</v>
      </c>
      <c r="BJ273" s="14">
        <v>0</v>
      </c>
      <c r="BK273" s="14">
        <v>0</v>
      </c>
      <c r="BL273" s="14">
        <v>0</v>
      </c>
      <c r="BM273" s="14">
        <v>0</v>
      </c>
      <c r="BN273" s="14">
        <v>0</v>
      </c>
      <c r="BO273" s="14">
        <v>0</v>
      </c>
      <c r="BP273" s="14">
        <v>0</v>
      </c>
      <c r="BQ273" s="14">
        <v>0</v>
      </c>
      <c r="BR273" s="14">
        <v>0</v>
      </c>
      <c r="BS273" s="14">
        <v>0</v>
      </c>
      <c r="BT273" s="14">
        <v>0</v>
      </c>
      <c r="BU273" s="14">
        <v>0</v>
      </c>
      <c r="BV273" s="14">
        <v>0</v>
      </c>
      <c r="BW273" s="14">
        <v>0</v>
      </c>
      <c r="BX273" s="14">
        <v>0</v>
      </c>
      <c r="BY273" s="14">
        <v>0</v>
      </c>
      <c r="BZ273" s="14">
        <v>0</v>
      </c>
      <c r="CA273" s="14">
        <v>0</v>
      </c>
      <c r="CB273" s="14">
        <v>0</v>
      </c>
      <c r="CC273" s="14">
        <v>0</v>
      </c>
      <c r="CD273" s="14">
        <v>0</v>
      </c>
      <c r="CE273" s="14">
        <v>0</v>
      </c>
      <c r="CF273" s="14">
        <v>0</v>
      </c>
      <c r="CG273" s="14">
        <v>69858</v>
      </c>
      <c r="CH273" s="14">
        <v>10</v>
      </c>
      <c r="CI273" s="14">
        <v>0</v>
      </c>
      <c r="CJ273" s="14">
        <v>0</v>
      </c>
      <c r="CK273" s="14">
        <v>0</v>
      </c>
      <c r="CL273" s="14">
        <v>7</v>
      </c>
      <c r="CM273" s="14">
        <v>32.31</v>
      </c>
      <c r="CN273" s="14">
        <v>0</v>
      </c>
      <c r="CO273" s="14">
        <v>97.49</v>
      </c>
      <c r="CP273" s="14">
        <v>0</v>
      </c>
      <c r="CQ273" s="14">
        <v>0</v>
      </c>
      <c r="CR273" s="14" t="s">
        <v>108</v>
      </c>
      <c r="CS273" s="14">
        <v>220</v>
      </c>
      <c r="CT273" s="14">
        <v>380</v>
      </c>
      <c r="CU273" s="14">
        <v>201</v>
      </c>
      <c r="CV273" s="14">
        <v>348</v>
      </c>
      <c r="CW273" s="14">
        <v>231</v>
      </c>
      <c r="CX273" s="14">
        <v>399</v>
      </c>
    </row>
    <row r="274" spans="1:102" x14ac:dyDescent="0.25">
      <c r="A274" s="14">
        <v>491042</v>
      </c>
      <c r="B274" s="14">
        <v>76</v>
      </c>
      <c r="C274" s="14" t="s">
        <v>117</v>
      </c>
      <c r="D274" s="14" t="s">
        <v>100</v>
      </c>
      <c r="E274" s="14">
        <v>5302790001</v>
      </c>
      <c r="F274" s="14" t="s">
        <v>118</v>
      </c>
      <c r="G274" s="14" t="s">
        <v>102</v>
      </c>
      <c r="H274" s="14" t="s">
        <v>103</v>
      </c>
      <c r="I274" s="14">
        <v>70800000</v>
      </c>
      <c r="J274" s="14">
        <v>0</v>
      </c>
      <c r="K274" s="14">
        <v>1511930</v>
      </c>
      <c r="L274" s="14">
        <v>0</v>
      </c>
      <c r="M274" s="14">
        <v>201801</v>
      </c>
      <c r="N274" s="14">
        <v>20171210</v>
      </c>
      <c r="O274" s="14">
        <v>0</v>
      </c>
      <c r="P274" s="14">
        <v>20180110</v>
      </c>
      <c r="Q274" s="14">
        <v>0</v>
      </c>
      <c r="R274" s="14">
        <v>31</v>
      </c>
      <c r="S274" s="14">
        <v>20180119</v>
      </c>
      <c r="T274" s="14">
        <v>20180218</v>
      </c>
      <c r="U274" s="14">
        <v>219052</v>
      </c>
      <c r="V274" s="14">
        <v>38470.32</v>
      </c>
      <c r="W274" s="14">
        <v>25</v>
      </c>
      <c r="X274" s="14">
        <v>702.62</v>
      </c>
      <c r="Y274" s="14">
        <v>4616.43</v>
      </c>
      <c r="Z274" s="14">
        <v>1846.57</v>
      </c>
      <c r="AA274" s="14">
        <v>1538.81</v>
      </c>
      <c r="AB274" s="14">
        <v>1000.22</v>
      </c>
      <c r="AC274" s="14">
        <v>0</v>
      </c>
      <c r="AD274" s="14">
        <v>0</v>
      </c>
      <c r="AE274" s="14">
        <v>0</v>
      </c>
      <c r="AF274" s="14">
        <v>153881.32</v>
      </c>
      <c r="AG274" s="14">
        <v>44086.97</v>
      </c>
      <c r="AH274" s="14">
        <v>128122.76</v>
      </c>
      <c r="AI274" s="14">
        <v>27732.11</v>
      </c>
      <c r="AJ274" s="14">
        <v>2756.33</v>
      </c>
      <c r="AK274" s="14">
        <v>28894.639999999999</v>
      </c>
      <c r="AL274" s="14">
        <v>145581.91</v>
      </c>
      <c r="AM274" s="14">
        <v>154583.94</v>
      </c>
      <c r="AN274" s="14">
        <v>0</v>
      </c>
      <c r="AO274" s="14">
        <v>0</v>
      </c>
      <c r="AP274" s="14">
        <v>0</v>
      </c>
      <c r="AQ274" s="14" t="s">
        <v>104</v>
      </c>
      <c r="AR274" s="14">
        <v>0</v>
      </c>
      <c r="AS274" s="14">
        <v>0</v>
      </c>
      <c r="AT274" s="14">
        <v>0</v>
      </c>
      <c r="AU274" s="14">
        <v>0</v>
      </c>
      <c r="AV274" s="14">
        <v>0</v>
      </c>
      <c r="AW274" s="14">
        <v>0</v>
      </c>
      <c r="AX274" s="14">
        <v>0</v>
      </c>
      <c r="AY274" s="14">
        <v>0</v>
      </c>
      <c r="AZ274" s="14">
        <v>0</v>
      </c>
      <c r="BA274" s="14">
        <v>0</v>
      </c>
      <c r="BB274" s="14">
        <v>22485</v>
      </c>
      <c r="BC274" s="14">
        <v>196567</v>
      </c>
      <c r="BD274" s="14">
        <v>0</v>
      </c>
      <c r="BE274" s="14">
        <v>0</v>
      </c>
      <c r="BF274" s="14">
        <v>702</v>
      </c>
      <c r="BG274" s="14">
        <v>755</v>
      </c>
      <c r="BH274" s="14">
        <v>0</v>
      </c>
      <c r="BI274" s="14">
        <v>0</v>
      </c>
      <c r="BJ274" s="14">
        <v>0</v>
      </c>
      <c r="BK274" s="14">
        <v>44</v>
      </c>
      <c r="BL274" s="14">
        <v>85</v>
      </c>
      <c r="BM274" s="14">
        <v>0</v>
      </c>
      <c r="BN274" s="14">
        <v>0</v>
      </c>
      <c r="BO274" s="14">
        <v>0</v>
      </c>
      <c r="BP274" s="14">
        <v>0</v>
      </c>
      <c r="BQ274" s="14">
        <v>12.66</v>
      </c>
      <c r="BR274" s="14">
        <v>24.45</v>
      </c>
      <c r="BS274" s="14">
        <v>34703.96</v>
      </c>
      <c r="BT274" s="14">
        <v>71264.320000000007</v>
      </c>
      <c r="BU274" s="14">
        <v>0</v>
      </c>
      <c r="BV274" s="14">
        <v>0</v>
      </c>
      <c r="BW274" s="14">
        <v>0</v>
      </c>
      <c r="BX274" s="14">
        <v>9405.61</v>
      </c>
      <c r="BY274" s="14">
        <v>0</v>
      </c>
      <c r="BZ274" s="14">
        <v>0</v>
      </c>
      <c r="CA274" s="14">
        <v>0</v>
      </c>
      <c r="CB274" s="14">
        <v>0</v>
      </c>
      <c r="CC274" s="14">
        <v>0</v>
      </c>
      <c r="CD274" s="14">
        <v>755</v>
      </c>
      <c r="CE274" s="14">
        <v>650</v>
      </c>
      <c r="CF274" s="14">
        <v>730</v>
      </c>
      <c r="CG274" s="14">
        <v>8363</v>
      </c>
      <c r="CH274" s="14">
        <v>0.09</v>
      </c>
      <c r="CI274" s="14">
        <v>0.36</v>
      </c>
      <c r="CJ274" s="14">
        <v>0.09</v>
      </c>
      <c r="CK274" s="14">
        <v>0</v>
      </c>
      <c r="CL274" s="14">
        <v>276.98</v>
      </c>
      <c r="CM274" s="14">
        <v>1277.21</v>
      </c>
      <c r="CN274" s="14">
        <v>0</v>
      </c>
      <c r="CO274" s="14">
        <v>7419.47</v>
      </c>
      <c r="CP274" s="14">
        <v>0</v>
      </c>
      <c r="CQ274" s="14">
        <v>0</v>
      </c>
      <c r="CR274" s="14" t="s">
        <v>108</v>
      </c>
      <c r="CS274" s="14">
        <v>0</v>
      </c>
      <c r="CT274" s="14">
        <v>0</v>
      </c>
      <c r="CU274" s="14">
        <v>0</v>
      </c>
      <c r="CV274" s="14">
        <v>0</v>
      </c>
      <c r="CW274" s="14">
        <v>0</v>
      </c>
      <c r="CX274" s="14">
        <v>0</v>
      </c>
    </row>
    <row r="275" spans="1:102" x14ac:dyDescent="0.25">
      <c r="A275" s="14">
        <v>491747</v>
      </c>
      <c r="B275" s="14">
        <v>76</v>
      </c>
      <c r="C275" s="14" t="s">
        <v>117</v>
      </c>
      <c r="D275" s="14" t="s">
        <v>100</v>
      </c>
      <c r="E275" s="14">
        <v>5302790001</v>
      </c>
      <c r="F275" s="14" t="s">
        <v>119</v>
      </c>
      <c r="G275" s="14" t="s">
        <v>102</v>
      </c>
      <c r="H275" s="14" t="s">
        <v>103</v>
      </c>
      <c r="I275" s="14">
        <v>70800000</v>
      </c>
      <c r="J275" s="14">
        <v>0</v>
      </c>
      <c r="K275" s="14">
        <v>53166065</v>
      </c>
      <c r="L275" s="14">
        <v>0</v>
      </c>
      <c r="M275" s="14">
        <v>201801</v>
      </c>
      <c r="N275" s="14">
        <v>20171210</v>
      </c>
      <c r="O275" s="14">
        <v>0</v>
      </c>
      <c r="P275" s="14">
        <v>20180110</v>
      </c>
      <c r="Q275" s="14">
        <v>0</v>
      </c>
      <c r="R275" s="14">
        <v>31</v>
      </c>
      <c r="S275" s="14">
        <v>20180119</v>
      </c>
      <c r="T275" s="14">
        <v>20180218</v>
      </c>
      <c r="U275" s="14">
        <v>91303</v>
      </c>
      <c r="V275" s="14">
        <v>16299.15</v>
      </c>
      <c r="W275" s="14">
        <v>25</v>
      </c>
      <c r="X275" s="14">
        <v>702.62</v>
      </c>
      <c r="Y275" s="14">
        <v>1955.89</v>
      </c>
      <c r="Z275" s="14">
        <v>782.35</v>
      </c>
      <c r="AA275" s="14">
        <v>651.96</v>
      </c>
      <c r="AB275" s="14">
        <v>423.77</v>
      </c>
      <c r="AC275" s="14">
        <v>0</v>
      </c>
      <c r="AD275" s="14">
        <v>0</v>
      </c>
      <c r="AE275" s="14">
        <v>0</v>
      </c>
      <c r="AF275" s="14">
        <v>65196.66</v>
      </c>
      <c r="AG275" s="14">
        <v>18678.810000000001</v>
      </c>
      <c r="AH275" s="14">
        <v>55185.56</v>
      </c>
      <c r="AI275" s="14">
        <v>11944.88</v>
      </c>
      <c r="AJ275" s="14">
        <v>1187.21</v>
      </c>
      <c r="AK275" s="14">
        <v>12445.61</v>
      </c>
      <c r="AL275" s="14">
        <v>62085.31</v>
      </c>
      <c r="AM275" s="14">
        <v>65899.28</v>
      </c>
      <c r="AN275" s="14">
        <v>0</v>
      </c>
      <c r="AO275" s="14">
        <v>0</v>
      </c>
      <c r="AP275" s="14">
        <v>0</v>
      </c>
      <c r="AQ275" s="14" t="s">
        <v>104</v>
      </c>
      <c r="AR275" s="14">
        <v>0</v>
      </c>
      <c r="AS275" s="14">
        <v>0</v>
      </c>
      <c r="AT275" s="14">
        <v>0</v>
      </c>
      <c r="AU275" s="14">
        <v>0</v>
      </c>
      <c r="AV275" s="14">
        <v>0</v>
      </c>
      <c r="AW275" s="14">
        <v>0</v>
      </c>
      <c r="AX275" s="14">
        <v>0</v>
      </c>
      <c r="AY275" s="14">
        <v>0</v>
      </c>
      <c r="AZ275" s="14">
        <v>0</v>
      </c>
      <c r="BA275" s="14">
        <v>0</v>
      </c>
      <c r="BB275" s="14">
        <v>8207</v>
      </c>
      <c r="BC275" s="14">
        <v>83096</v>
      </c>
      <c r="BD275" s="14">
        <v>0</v>
      </c>
      <c r="BE275" s="14">
        <v>0</v>
      </c>
      <c r="BF275" s="14">
        <v>341</v>
      </c>
      <c r="BG275" s="14">
        <v>490</v>
      </c>
      <c r="BH275" s="14">
        <v>0</v>
      </c>
      <c r="BI275" s="14">
        <v>0</v>
      </c>
      <c r="BJ275" s="14">
        <v>0</v>
      </c>
      <c r="BK275" s="14">
        <v>0</v>
      </c>
      <c r="BL275" s="14">
        <v>1</v>
      </c>
      <c r="BM275" s="14">
        <v>0</v>
      </c>
      <c r="BN275" s="14">
        <v>0</v>
      </c>
      <c r="BO275" s="14">
        <v>0</v>
      </c>
      <c r="BP275" s="14">
        <v>0</v>
      </c>
      <c r="BQ275" s="14">
        <v>0</v>
      </c>
      <c r="BR275" s="14">
        <v>0.28999999999999998</v>
      </c>
      <c r="BS275" s="14">
        <v>12666.9</v>
      </c>
      <c r="BT275" s="14">
        <v>30126.01</v>
      </c>
      <c r="BU275" s="14">
        <v>0</v>
      </c>
      <c r="BV275" s="14">
        <v>0</v>
      </c>
      <c r="BW275" s="14">
        <v>0</v>
      </c>
      <c r="BX275" s="14">
        <v>6104.31</v>
      </c>
      <c r="BY275" s="14">
        <v>0</v>
      </c>
      <c r="BZ275" s="14">
        <v>0</v>
      </c>
      <c r="CA275" s="14">
        <v>0</v>
      </c>
      <c r="CB275" s="14">
        <v>0</v>
      </c>
      <c r="CC275" s="14">
        <v>0</v>
      </c>
      <c r="CD275" s="14">
        <v>490</v>
      </c>
      <c r="CE275" s="14">
        <v>410</v>
      </c>
      <c r="CF275" s="14">
        <v>450</v>
      </c>
      <c r="CG275" s="14">
        <v>8426</v>
      </c>
      <c r="CH275" s="14">
        <v>0.09</v>
      </c>
      <c r="CI275" s="14">
        <v>0.36</v>
      </c>
      <c r="CJ275" s="14">
        <v>0.09</v>
      </c>
      <c r="CK275" s="14">
        <v>0</v>
      </c>
      <c r="CL275" s="14">
        <v>117.35</v>
      </c>
      <c r="CM275" s="14">
        <v>541.13</v>
      </c>
      <c r="CN275" s="14">
        <v>0</v>
      </c>
      <c r="CO275" s="14">
        <v>3092.5</v>
      </c>
      <c r="CP275" s="14">
        <v>0</v>
      </c>
      <c r="CQ275" s="14">
        <v>0</v>
      </c>
      <c r="CR275" s="14" t="s">
        <v>108</v>
      </c>
      <c r="CS275" s="14">
        <v>0</v>
      </c>
      <c r="CT275" s="14">
        <v>0</v>
      </c>
      <c r="CU275" s="14">
        <v>0</v>
      </c>
      <c r="CV275" s="14">
        <v>0</v>
      </c>
      <c r="CW275" s="14">
        <v>0</v>
      </c>
      <c r="CX275" s="14">
        <v>0</v>
      </c>
    </row>
    <row r="276" spans="1:102" x14ac:dyDescent="0.25">
      <c r="A276" s="14">
        <v>491750</v>
      </c>
      <c r="B276" s="14">
        <v>66</v>
      </c>
      <c r="C276" s="14" t="s">
        <v>117</v>
      </c>
      <c r="D276" s="14" t="s">
        <v>100</v>
      </c>
      <c r="E276" s="14">
        <v>5302790001</v>
      </c>
      <c r="F276" s="14" t="s">
        <v>120</v>
      </c>
      <c r="G276" s="14" t="s">
        <v>102</v>
      </c>
      <c r="H276" s="14" t="s">
        <v>103</v>
      </c>
      <c r="I276" s="14">
        <v>70800000</v>
      </c>
      <c r="J276" s="14">
        <v>0</v>
      </c>
      <c r="K276" s="14">
        <v>1439402</v>
      </c>
      <c r="L276" s="14">
        <v>0</v>
      </c>
      <c r="M276" s="14">
        <v>201801</v>
      </c>
      <c r="N276" s="14">
        <v>20171210</v>
      </c>
      <c r="O276" s="14">
        <v>0</v>
      </c>
      <c r="P276" s="14">
        <v>20180110</v>
      </c>
      <c r="Q276" s="14">
        <v>0</v>
      </c>
      <c r="R276" s="14">
        <v>31</v>
      </c>
      <c r="S276" s="14">
        <v>20180119</v>
      </c>
      <c r="T276" s="14">
        <v>20180218</v>
      </c>
      <c r="U276" s="14">
        <v>310550</v>
      </c>
      <c r="V276" s="14">
        <v>53479.13</v>
      </c>
      <c r="W276" s="14">
        <v>25</v>
      </c>
      <c r="X276" s="14">
        <v>702.62</v>
      </c>
      <c r="Y276" s="14">
        <v>6417.49</v>
      </c>
      <c r="Z276" s="14">
        <v>2566.9899999999998</v>
      </c>
      <c r="AA276" s="14">
        <v>2139.16</v>
      </c>
      <c r="AB276" s="14">
        <v>1390.45</v>
      </c>
      <c r="AC276" s="14">
        <v>0</v>
      </c>
      <c r="AD276" s="14">
        <v>0</v>
      </c>
      <c r="AE276" s="14">
        <v>0</v>
      </c>
      <c r="AF276" s="14">
        <v>213916.62</v>
      </c>
      <c r="AG276" s="14">
        <v>61287.07</v>
      </c>
      <c r="AH276" s="14">
        <v>170321.38</v>
      </c>
      <c r="AI276" s="14">
        <v>36865.980000000003</v>
      </c>
      <c r="AJ276" s="14">
        <v>3664.16</v>
      </c>
      <c r="AK276" s="14">
        <v>38411.410000000003</v>
      </c>
      <c r="AL276" s="14">
        <v>202105.15</v>
      </c>
      <c r="AM276" s="14">
        <v>214619.24</v>
      </c>
      <c r="AN276" s="14">
        <v>0</v>
      </c>
      <c r="AO276" s="14">
        <v>0</v>
      </c>
      <c r="AP276" s="14">
        <v>0</v>
      </c>
      <c r="AQ276" s="14" t="s">
        <v>104</v>
      </c>
      <c r="AR276" s="14">
        <v>0</v>
      </c>
      <c r="AS276" s="14">
        <v>0</v>
      </c>
      <c r="AT276" s="14">
        <v>0</v>
      </c>
      <c r="AU276" s="14">
        <v>0</v>
      </c>
      <c r="AV276" s="14">
        <v>0</v>
      </c>
      <c r="AW276" s="14">
        <v>0</v>
      </c>
      <c r="AX276" s="14">
        <v>0</v>
      </c>
      <c r="AY276" s="14">
        <v>0</v>
      </c>
      <c r="AZ276" s="14">
        <v>0</v>
      </c>
      <c r="BA276" s="14">
        <v>0</v>
      </c>
      <c r="BB276" s="14">
        <v>26840</v>
      </c>
      <c r="BC276" s="14">
        <v>283710</v>
      </c>
      <c r="BD276" s="14">
        <v>0</v>
      </c>
      <c r="BE276" s="14">
        <v>683</v>
      </c>
      <c r="BF276" s="14">
        <v>818</v>
      </c>
      <c r="BG276" s="14">
        <v>0</v>
      </c>
      <c r="BH276" s="14">
        <v>785</v>
      </c>
      <c r="BI276" s="14">
        <v>845</v>
      </c>
      <c r="BJ276" s="14">
        <v>0</v>
      </c>
      <c r="BK276" s="14">
        <v>0</v>
      </c>
      <c r="BL276" s="14">
        <v>0</v>
      </c>
      <c r="BM276" s="14">
        <v>0</v>
      </c>
      <c r="BN276" s="14">
        <v>0</v>
      </c>
      <c r="BO276" s="14">
        <v>0</v>
      </c>
      <c r="BP276" s="14">
        <v>0</v>
      </c>
      <c r="BQ276" s="14">
        <v>0</v>
      </c>
      <c r="BR276" s="14">
        <v>0</v>
      </c>
      <c r="BS276" s="14">
        <v>13967.28</v>
      </c>
      <c r="BT276" s="14">
        <v>102857.55</v>
      </c>
      <c r="BU276" s="14">
        <v>0</v>
      </c>
      <c r="BV276" s="14">
        <v>0</v>
      </c>
      <c r="BW276" s="14">
        <v>0</v>
      </c>
      <c r="BX276" s="14">
        <v>0</v>
      </c>
      <c r="BY276" s="14">
        <v>33085.85</v>
      </c>
      <c r="BZ276" s="14">
        <v>10526.81</v>
      </c>
      <c r="CA276" s="14">
        <v>0</v>
      </c>
      <c r="CB276" s="14">
        <v>0</v>
      </c>
      <c r="CC276" s="14">
        <v>0</v>
      </c>
      <c r="CD276" s="14">
        <v>0</v>
      </c>
      <c r="CE276" s="14">
        <v>785</v>
      </c>
      <c r="CF276" s="14">
        <v>845</v>
      </c>
      <c r="CG276" s="14">
        <v>8391</v>
      </c>
      <c r="CH276" s="14">
        <v>0.06</v>
      </c>
      <c r="CI276" s="14">
        <v>0.24</v>
      </c>
      <c r="CJ276" s="14">
        <v>0.06</v>
      </c>
      <c r="CK276" s="14">
        <v>0</v>
      </c>
      <c r="CL276" s="14">
        <v>385.04</v>
      </c>
      <c r="CM276" s="14">
        <v>1775.5</v>
      </c>
      <c r="CN276" s="14">
        <v>0</v>
      </c>
      <c r="CO276" s="14">
        <v>10518.59</v>
      </c>
      <c r="CP276" s="14">
        <v>0</v>
      </c>
      <c r="CQ276" s="14">
        <v>0</v>
      </c>
      <c r="CR276" s="14" t="s">
        <v>108</v>
      </c>
      <c r="CS276" s="14">
        <v>0</v>
      </c>
      <c r="CT276" s="14">
        <v>0</v>
      </c>
      <c r="CU276" s="14">
        <v>0</v>
      </c>
      <c r="CV276" s="14">
        <v>0</v>
      </c>
      <c r="CW276" s="14">
        <v>0</v>
      </c>
      <c r="CX276" s="14">
        <v>0</v>
      </c>
    </row>
    <row r="277" spans="1:102" x14ac:dyDescent="0.25">
      <c r="A277" s="14">
        <v>493169</v>
      </c>
      <c r="B277" s="14">
        <v>76</v>
      </c>
      <c r="C277" s="14" t="s">
        <v>117</v>
      </c>
      <c r="D277" s="14" t="s">
        <v>100</v>
      </c>
      <c r="E277" s="14">
        <v>5302790001</v>
      </c>
      <c r="F277" s="14" t="s">
        <v>121</v>
      </c>
      <c r="G277" s="14" t="s">
        <v>102</v>
      </c>
      <c r="H277" s="14" t="s">
        <v>103</v>
      </c>
      <c r="I277" s="14">
        <v>70800000</v>
      </c>
      <c r="J277" s="14">
        <v>0</v>
      </c>
      <c r="K277" s="14">
        <v>1512131</v>
      </c>
      <c r="L277" s="14">
        <v>0</v>
      </c>
      <c r="M277" s="14">
        <v>201801</v>
      </c>
      <c r="N277" s="14">
        <v>20171210</v>
      </c>
      <c r="O277" s="14">
        <v>0</v>
      </c>
      <c r="P277" s="14">
        <v>20180110</v>
      </c>
      <c r="Q277" s="14">
        <v>0</v>
      </c>
      <c r="R277" s="14">
        <v>31</v>
      </c>
      <c r="S277" s="14">
        <v>20180119</v>
      </c>
      <c r="T277" s="14">
        <v>20180218</v>
      </c>
      <c r="U277" s="14">
        <v>155590</v>
      </c>
      <c r="V277" s="14">
        <v>26764.19</v>
      </c>
      <c r="W277" s="14">
        <v>25</v>
      </c>
      <c r="X277" s="14">
        <v>702.62</v>
      </c>
      <c r="Y277" s="14">
        <v>3211.7</v>
      </c>
      <c r="Z277" s="14">
        <v>1284.68</v>
      </c>
      <c r="AA277" s="14">
        <v>1070.56</v>
      </c>
      <c r="AB277" s="14">
        <v>695.86</v>
      </c>
      <c r="AC277" s="14">
        <v>0</v>
      </c>
      <c r="AD277" s="14">
        <v>0</v>
      </c>
      <c r="AE277" s="14">
        <v>0</v>
      </c>
      <c r="AF277" s="14">
        <v>107056.79</v>
      </c>
      <c r="AG277" s="14">
        <v>30671.75</v>
      </c>
      <c r="AH277" s="14">
        <v>90577.59</v>
      </c>
      <c r="AI277" s="14">
        <v>19605.47</v>
      </c>
      <c r="AJ277" s="14">
        <v>1948.61</v>
      </c>
      <c r="AK277" s="14">
        <v>20427.34</v>
      </c>
      <c r="AL277" s="14">
        <v>101496.61</v>
      </c>
      <c r="AM277" s="14">
        <v>107759.41</v>
      </c>
      <c r="AN277" s="14">
        <v>0</v>
      </c>
      <c r="AO277" s="14">
        <v>0</v>
      </c>
      <c r="AP277" s="14">
        <v>0</v>
      </c>
      <c r="AQ277" s="14" t="s">
        <v>104</v>
      </c>
      <c r="AR277" s="14">
        <v>0</v>
      </c>
      <c r="AS277" s="14">
        <v>0</v>
      </c>
      <c r="AT277" s="14">
        <v>0</v>
      </c>
      <c r="AU277" s="14">
        <v>0</v>
      </c>
      <c r="AV277" s="14">
        <v>0</v>
      </c>
      <c r="AW277" s="14">
        <v>0</v>
      </c>
      <c r="AX277" s="14">
        <v>0</v>
      </c>
      <c r="AY277" s="14">
        <v>0</v>
      </c>
      <c r="AZ277" s="14">
        <v>0</v>
      </c>
      <c r="BA277" s="14">
        <v>0</v>
      </c>
      <c r="BB277" s="14">
        <v>15373</v>
      </c>
      <c r="BC277" s="14">
        <v>140217</v>
      </c>
      <c r="BD277" s="14">
        <v>0</v>
      </c>
      <c r="BE277" s="14">
        <v>0</v>
      </c>
      <c r="BF277" s="14">
        <v>0</v>
      </c>
      <c r="BG277" s="14">
        <v>460</v>
      </c>
      <c r="BH277" s="14">
        <v>0</v>
      </c>
      <c r="BI277" s="14">
        <v>0</v>
      </c>
      <c r="BJ277" s="14">
        <v>0</v>
      </c>
      <c r="BK277" s="14">
        <v>0</v>
      </c>
      <c r="BL277" s="14">
        <v>0</v>
      </c>
      <c r="BM277" s="14">
        <v>0</v>
      </c>
      <c r="BN277" s="14">
        <v>0</v>
      </c>
      <c r="BO277" s="14">
        <v>0</v>
      </c>
      <c r="BP277" s="14">
        <v>0</v>
      </c>
      <c r="BQ277" s="14">
        <v>0</v>
      </c>
      <c r="BR277" s="14">
        <v>0</v>
      </c>
      <c r="BS277" s="14">
        <v>23727.1</v>
      </c>
      <c r="BT277" s="14">
        <v>50834.93</v>
      </c>
      <c r="BU277" s="14">
        <v>0</v>
      </c>
      <c r="BV277" s="14">
        <v>0</v>
      </c>
      <c r="BW277" s="14">
        <v>0</v>
      </c>
      <c r="BX277" s="14">
        <v>5730.57</v>
      </c>
      <c r="BY277" s="14">
        <v>0</v>
      </c>
      <c r="BZ277" s="14">
        <v>0</v>
      </c>
      <c r="CA277" s="14">
        <v>0</v>
      </c>
      <c r="CB277" s="14">
        <v>0</v>
      </c>
      <c r="CC277" s="14">
        <v>0</v>
      </c>
      <c r="CD277" s="14">
        <v>460</v>
      </c>
      <c r="CE277" s="14">
        <v>380</v>
      </c>
      <c r="CF277" s="14">
        <v>410</v>
      </c>
      <c r="CG277" s="14">
        <v>8348</v>
      </c>
      <c r="CH277" s="14">
        <v>0.18</v>
      </c>
      <c r="CI277" s="14">
        <v>0.72</v>
      </c>
      <c r="CJ277" s="14">
        <v>0.18</v>
      </c>
      <c r="CK277" s="14">
        <v>0</v>
      </c>
      <c r="CL277" s="14">
        <v>192.7</v>
      </c>
      <c r="CM277" s="14">
        <v>888.57</v>
      </c>
      <c r="CN277" s="14">
        <v>0</v>
      </c>
      <c r="CO277" s="14">
        <v>5269.96</v>
      </c>
      <c r="CP277" s="14">
        <v>0</v>
      </c>
      <c r="CQ277" s="14">
        <v>0</v>
      </c>
      <c r="CR277" s="14" t="s">
        <v>108</v>
      </c>
      <c r="CS277" s="14">
        <v>0</v>
      </c>
      <c r="CT277" s="14">
        <v>0</v>
      </c>
      <c r="CU277" s="14">
        <v>0</v>
      </c>
      <c r="CV277" s="14">
        <v>0</v>
      </c>
      <c r="CW277" s="14">
        <v>0</v>
      </c>
      <c r="CX277" s="14">
        <v>0</v>
      </c>
    </row>
    <row r="278" spans="1:102" x14ac:dyDescent="0.25">
      <c r="A278" s="14">
        <v>510213</v>
      </c>
      <c r="B278" s="14">
        <v>23</v>
      </c>
      <c r="C278" s="14" t="s">
        <v>110</v>
      </c>
      <c r="D278" s="14" t="s">
        <v>100</v>
      </c>
      <c r="E278" s="14">
        <v>5302790001</v>
      </c>
      <c r="F278" s="14" t="s">
        <v>122</v>
      </c>
      <c r="G278" s="14" t="s">
        <v>102</v>
      </c>
      <c r="H278" s="14" t="s">
        <v>103</v>
      </c>
      <c r="I278" s="14">
        <v>70070000</v>
      </c>
      <c r="J278" s="14">
        <v>0</v>
      </c>
      <c r="K278" s="14">
        <v>671714</v>
      </c>
      <c r="L278" s="14">
        <v>1</v>
      </c>
      <c r="M278" s="14">
        <v>201801</v>
      </c>
      <c r="N278" s="14">
        <v>20171205</v>
      </c>
      <c r="O278" s="14">
        <v>25770</v>
      </c>
      <c r="P278" s="14">
        <v>20180104</v>
      </c>
      <c r="Q278" s="14">
        <v>44845</v>
      </c>
      <c r="R278" s="14">
        <v>30</v>
      </c>
      <c r="S278" s="14">
        <v>20180205</v>
      </c>
      <c r="T278" s="14">
        <v>20180218</v>
      </c>
      <c r="U278" s="14">
        <v>9830.8799999999992</v>
      </c>
      <c r="V278" s="14">
        <v>3276.96</v>
      </c>
      <c r="W278" s="14">
        <v>25</v>
      </c>
      <c r="X278" s="14">
        <v>702.62</v>
      </c>
      <c r="Y278" s="14">
        <v>393.23</v>
      </c>
      <c r="Z278" s="14">
        <v>157.29</v>
      </c>
      <c r="AA278" s="14">
        <v>131.07</v>
      </c>
      <c r="AB278" s="14">
        <v>85.2</v>
      </c>
      <c r="AC278" s="14">
        <v>0</v>
      </c>
      <c r="AD278" s="14">
        <v>0</v>
      </c>
      <c r="AE278" s="14">
        <v>0</v>
      </c>
      <c r="AF278" s="14">
        <v>13107.84</v>
      </c>
      <c r="AG278" s="14">
        <v>3755.39</v>
      </c>
      <c r="AH278" s="14">
        <v>6390.54</v>
      </c>
      <c r="AI278" s="14">
        <v>1383.22</v>
      </c>
      <c r="AJ278" s="14">
        <v>137.47999999999999</v>
      </c>
      <c r="AK278" s="14">
        <v>1441.21</v>
      </c>
      <c r="AL278" s="14">
        <v>13043.67</v>
      </c>
      <c r="AM278" s="14">
        <v>13810.46</v>
      </c>
      <c r="AN278" s="14">
        <v>19075</v>
      </c>
      <c r="AO278" s="14">
        <v>19075</v>
      </c>
      <c r="AP278" s="14">
        <v>17760</v>
      </c>
      <c r="AQ278" s="14" t="s">
        <v>104</v>
      </c>
      <c r="AR278" s="14">
        <v>0</v>
      </c>
      <c r="AS278" s="14">
        <v>0</v>
      </c>
      <c r="AT278" s="14">
        <v>0</v>
      </c>
      <c r="AU278" s="14">
        <v>0</v>
      </c>
      <c r="AV278" s="14">
        <v>0</v>
      </c>
      <c r="AW278" s="14">
        <v>0</v>
      </c>
      <c r="AX278" s="14">
        <v>0</v>
      </c>
      <c r="AY278" s="14" t="s">
        <v>107</v>
      </c>
      <c r="AZ278" s="14" t="s">
        <v>107</v>
      </c>
      <c r="BA278" s="14" t="s">
        <v>107</v>
      </c>
      <c r="BB278" s="14">
        <v>0</v>
      </c>
      <c r="BC278" s="14">
        <v>0</v>
      </c>
      <c r="BD278" s="14">
        <v>0</v>
      </c>
      <c r="BE278" s="14">
        <v>0</v>
      </c>
      <c r="BF278" s="14">
        <v>0</v>
      </c>
      <c r="BG278" s="14">
        <v>0</v>
      </c>
      <c r="BH278" s="14">
        <v>0</v>
      </c>
      <c r="BI278" s="14">
        <v>0</v>
      </c>
      <c r="BJ278" s="14">
        <v>0</v>
      </c>
      <c r="BK278" s="14">
        <v>0</v>
      </c>
      <c r="BL278" s="14">
        <v>0</v>
      </c>
      <c r="BM278" s="14">
        <v>0</v>
      </c>
      <c r="BN278" s="14">
        <v>0</v>
      </c>
      <c r="BO278" s="14">
        <v>0</v>
      </c>
      <c r="BP278" s="14">
        <v>0</v>
      </c>
      <c r="BQ278" s="14">
        <v>0</v>
      </c>
      <c r="BR278" s="14">
        <v>0</v>
      </c>
      <c r="BS278" s="14">
        <v>0</v>
      </c>
      <c r="BT278" s="14">
        <v>0</v>
      </c>
      <c r="BU278" s="14">
        <v>0</v>
      </c>
      <c r="BV278" s="14">
        <v>0</v>
      </c>
      <c r="BW278" s="14">
        <v>0</v>
      </c>
      <c r="BX278" s="14">
        <v>0</v>
      </c>
      <c r="BY278" s="14">
        <v>0</v>
      </c>
      <c r="BZ278" s="14">
        <v>0</v>
      </c>
      <c r="CA278" s="14">
        <v>0</v>
      </c>
      <c r="CB278" s="14">
        <v>0</v>
      </c>
      <c r="CC278" s="14">
        <v>0</v>
      </c>
      <c r="CD278" s="14">
        <v>0</v>
      </c>
      <c r="CE278" s="14">
        <v>0</v>
      </c>
      <c r="CF278" s="14">
        <v>0</v>
      </c>
      <c r="CG278" s="14">
        <v>10924</v>
      </c>
      <c r="CH278" s="14">
        <v>1</v>
      </c>
      <c r="CI278" s="14">
        <v>0</v>
      </c>
      <c r="CJ278" s="14">
        <v>0</v>
      </c>
      <c r="CK278" s="14">
        <v>0</v>
      </c>
      <c r="CL278" s="14">
        <v>23.59</v>
      </c>
      <c r="CM278" s="14">
        <v>108.79</v>
      </c>
      <c r="CN278" s="14">
        <v>0</v>
      </c>
      <c r="CO278" s="14">
        <v>826.58</v>
      </c>
      <c r="CP278" s="14">
        <v>0</v>
      </c>
      <c r="CQ278" s="14">
        <v>0</v>
      </c>
      <c r="CR278" s="14" t="s">
        <v>108</v>
      </c>
      <c r="CS278" s="14">
        <v>220</v>
      </c>
      <c r="CT278" s="14">
        <v>380</v>
      </c>
      <c r="CU278" s="14">
        <v>201</v>
      </c>
      <c r="CV278" s="14">
        <v>348</v>
      </c>
      <c r="CW278" s="14">
        <v>231</v>
      </c>
      <c r="CX278" s="14">
        <v>399</v>
      </c>
    </row>
    <row r="279" spans="1:102" x14ac:dyDescent="0.25">
      <c r="A279" s="14">
        <v>605120</v>
      </c>
      <c r="B279" s="14">
        <v>75</v>
      </c>
      <c r="C279" s="14" t="s">
        <v>99</v>
      </c>
      <c r="D279" s="14" t="s">
        <v>100</v>
      </c>
      <c r="E279" s="14">
        <v>5302790001</v>
      </c>
      <c r="F279" s="14" t="s">
        <v>303</v>
      </c>
      <c r="G279" s="14" t="s">
        <v>102</v>
      </c>
      <c r="H279" s="14" t="s">
        <v>103</v>
      </c>
      <c r="I279" s="14">
        <v>70800000</v>
      </c>
      <c r="J279" s="14">
        <v>0</v>
      </c>
      <c r="K279" s="14">
        <v>1167030</v>
      </c>
      <c r="L279" s="14">
        <v>0</v>
      </c>
      <c r="M279" s="14">
        <v>201801</v>
      </c>
      <c r="N279" s="14">
        <v>20171210</v>
      </c>
      <c r="O279" s="14">
        <v>0</v>
      </c>
      <c r="P279" s="14">
        <v>20180110</v>
      </c>
      <c r="Q279" s="14">
        <v>0</v>
      </c>
      <c r="R279" s="14">
        <v>31</v>
      </c>
      <c r="S279" s="14">
        <v>20180119</v>
      </c>
      <c r="T279" s="14">
        <v>20180218</v>
      </c>
      <c r="U279" s="14">
        <v>283366</v>
      </c>
      <c r="V279" s="14">
        <v>40726.01</v>
      </c>
      <c r="W279" s="14">
        <v>25</v>
      </c>
      <c r="X279" s="14">
        <v>702.62</v>
      </c>
      <c r="Y279" s="14">
        <v>4887.12</v>
      </c>
      <c r="Z279" s="14">
        <v>1954.84</v>
      </c>
      <c r="AA279" s="14">
        <v>1629.04</v>
      </c>
      <c r="AB279" s="14">
        <v>1058.8699999999999</v>
      </c>
      <c r="AC279" s="14">
        <v>0</v>
      </c>
      <c r="AD279" s="14">
        <v>0</v>
      </c>
      <c r="AE279" s="14">
        <v>33373.629999999997</v>
      </c>
      <c r="AF279" s="14">
        <v>162904.12</v>
      </c>
      <c r="AG279" s="14">
        <v>46672</v>
      </c>
      <c r="AH279" s="14">
        <v>169439.06</v>
      </c>
      <c r="AI279" s="14">
        <v>36675</v>
      </c>
      <c r="AJ279" s="14">
        <v>3645.18</v>
      </c>
      <c r="AK279" s="14">
        <v>38212.43</v>
      </c>
      <c r="AL279" s="14">
        <v>120703.24</v>
      </c>
      <c r="AM279" s="14">
        <v>130233.11</v>
      </c>
      <c r="AN279" s="14">
        <v>0</v>
      </c>
      <c r="AO279" s="14">
        <v>0</v>
      </c>
      <c r="AP279" s="14">
        <v>0</v>
      </c>
      <c r="AQ279" s="14" t="s">
        <v>104</v>
      </c>
      <c r="AR279" s="14">
        <v>0</v>
      </c>
      <c r="AS279" s="14">
        <v>0</v>
      </c>
      <c r="AT279" s="14">
        <v>0</v>
      </c>
      <c r="AU279" s="14">
        <v>0</v>
      </c>
      <c r="AV279" s="14">
        <v>0</v>
      </c>
      <c r="AW279" s="14">
        <v>0</v>
      </c>
      <c r="AX279" s="14">
        <v>0</v>
      </c>
      <c r="AY279" s="14">
        <v>0</v>
      </c>
      <c r="AZ279" s="14">
        <v>0</v>
      </c>
      <c r="BA279" s="14">
        <v>0</v>
      </c>
      <c r="BB279" s="14">
        <v>23388</v>
      </c>
      <c r="BC279" s="14">
        <v>259978</v>
      </c>
      <c r="BD279" s="14">
        <v>0</v>
      </c>
      <c r="BE279" s="14">
        <v>0</v>
      </c>
      <c r="BF279" s="14">
        <v>933</v>
      </c>
      <c r="BG279" s="14">
        <v>945</v>
      </c>
      <c r="BH279" s="14">
        <v>0</v>
      </c>
      <c r="BI279" s="14">
        <v>0</v>
      </c>
      <c r="BJ279" s="14">
        <v>0</v>
      </c>
      <c r="BK279" s="14">
        <v>0</v>
      </c>
      <c r="BL279" s="14">
        <v>221</v>
      </c>
      <c r="BM279" s="14">
        <v>0</v>
      </c>
      <c r="BN279" s="14">
        <v>0</v>
      </c>
      <c r="BO279" s="14">
        <v>0</v>
      </c>
      <c r="BP279" s="14">
        <v>0</v>
      </c>
      <c r="BQ279" s="14">
        <v>0</v>
      </c>
      <c r="BR279" s="14">
        <v>63.59</v>
      </c>
      <c r="BS279" s="14">
        <v>24488.7</v>
      </c>
      <c r="BT279" s="14">
        <v>89167.56</v>
      </c>
      <c r="BU279" s="14">
        <v>0</v>
      </c>
      <c r="BV279" s="14">
        <v>0</v>
      </c>
      <c r="BW279" s="14">
        <v>0</v>
      </c>
      <c r="BX279" s="14">
        <v>8458.26</v>
      </c>
      <c r="BY279" s="14">
        <v>0</v>
      </c>
      <c r="BZ279" s="14">
        <v>0</v>
      </c>
      <c r="CA279" s="14">
        <v>0</v>
      </c>
      <c r="CB279" s="14">
        <v>0</v>
      </c>
      <c r="CC279" s="14">
        <v>0</v>
      </c>
      <c r="CD279" s="14">
        <v>945</v>
      </c>
      <c r="CE279" s="14">
        <v>870</v>
      </c>
      <c r="CF279" s="14">
        <v>990</v>
      </c>
      <c r="CG279" s="14">
        <v>8434</v>
      </c>
      <c r="CH279" s="14">
        <v>0.24</v>
      </c>
      <c r="CI279" s="14">
        <v>0.96</v>
      </c>
      <c r="CJ279" s="14">
        <v>0.24</v>
      </c>
      <c r="CK279" s="14">
        <v>0</v>
      </c>
      <c r="CL279" s="14">
        <v>293.22000000000003</v>
      </c>
      <c r="CM279" s="14">
        <v>1352.1</v>
      </c>
      <c r="CN279" s="14">
        <v>0</v>
      </c>
      <c r="CO279" s="14">
        <v>9597.85</v>
      </c>
      <c r="CP279" s="14">
        <v>0</v>
      </c>
      <c r="CQ279" s="14">
        <v>0</v>
      </c>
      <c r="CR279" s="14">
        <v>8458.26</v>
      </c>
      <c r="CS279" s="14">
        <v>0</v>
      </c>
      <c r="CT279" s="14">
        <v>0</v>
      </c>
      <c r="CU279" s="14">
        <v>0</v>
      </c>
      <c r="CV279" s="14">
        <v>0</v>
      </c>
      <c r="CW279" s="14">
        <v>0</v>
      </c>
      <c r="CX279" s="14">
        <v>0</v>
      </c>
    </row>
    <row r="280" spans="1:102" x14ac:dyDescent="0.25">
      <c r="A280" s="14">
        <v>623849</v>
      </c>
      <c r="B280" s="14">
        <v>76</v>
      </c>
      <c r="C280" s="14" t="s">
        <v>117</v>
      </c>
      <c r="D280" s="14" t="s">
        <v>100</v>
      </c>
      <c r="E280" s="14">
        <v>5302790001</v>
      </c>
      <c r="F280" s="14" t="s">
        <v>124</v>
      </c>
      <c r="G280" s="14" t="s">
        <v>102</v>
      </c>
      <c r="H280" s="14" t="s">
        <v>103</v>
      </c>
      <c r="I280" s="14">
        <v>70800000</v>
      </c>
      <c r="J280" s="14">
        <v>0</v>
      </c>
      <c r="K280" s="14">
        <v>1512297</v>
      </c>
      <c r="L280" s="14">
        <v>0</v>
      </c>
      <c r="M280" s="14">
        <v>201801</v>
      </c>
      <c r="N280" s="14">
        <v>20171210</v>
      </c>
      <c r="O280" s="14">
        <v>0</v>
      </c>
      <c r="P280" s="14">
        <v>20180110</v>
      </c>
      <c r="Q280" s="14">
        <v>0</v>
      </c>
      <c r="R280" s="14">
        <v>31</v>
      </c>
      <c r="S280" s="14">
        <v>20180119</v>
      </c>
      <c r="T280" s="14">
        <v>20180218</v>
      </c>
      <c r="U280" s="14">
        <v>150922</v>
      </c>
      <c r="V280" s="14">
        <v>28561.86</v>
      </c>
      <c r="W280" s="14">
        <v>25</v>
      </c>
      <c r="X280" s="14">
        <v>702.62</v>
      </c>
      <c r="Y280" s="14">
        <v>3427.42</v>
      </c>
      <c r="Z280" s="14">
        <v>1370.96</v>
      </c>
      <c r="AA280" s="14">
        <v>1142.47</v>
      </c>
      <c r="AB280" s="14">
        <v>742.6</v>
      </c>
      <c r="AC280" s="14">
        <v>0</v>
      </c>
      <c r="AD280" s="14">
        <v>0</v>
      </c>
      <c r="AE280" s="14">
        <v>0</v>
      </c>
      <c r="AF280" s="14">
        <v>114247.47</v>
      </c>
      <c r="AG280" s="14">
        <v>32731.88</v>
      </c>
      <c r="AH280" s="14">
        <v>90463.43</v>
      </c>
      <c r="AI280" s="14">
        <v>19580.77</v>
      </c>
      <c r="AJ280" s="14">
        <v>1946.16</v>
      </c>
      <c r="AK280" s="14">
        <v>20401.599999999999</v>
      </c>
      <c r="AL280" s="14">
        <v>108266.64</v>
      </c>
      <c r="AM280" s="14">
        <v>114950.09</v>
      </c>
      <c r="AN280" s="14">
        <v>0</v>
      </c>
      <c r="AO280" s="14">
        <v>0</v>
      </c>
      <c r="AP280" s="14">
        <v>0</v>
      </c>
      <c r="AQ280" s="14" t="s">
        <v>104</v>
      </c>
      <c r="AR280" s="14">
        <v>0</v>
      </c>
      <c r="AS280" s="14">
        <v>0</v>
      </c>
      <c r="AT280" s="14">
        <v>0</v>
      </c>
      <c r="AU280" s="14">
        <v>0</v>
      </c>
      <c r="AV280" s="14">
        <v>0</v>
      </c>
      <c r="AW280" s="14">
        <v>0</v>
      </c>
      <c r="AX280" s="14">
        <v>0</v>
      </c>
      <c r="AY280" s="14">
        <v>0</v>
      </c>
      <c r="AZ280" s="14">
        <v>0</v>
      </c>
      <c r="BA280" s="14">
        <v>0</v>
      </c>
      <c r="BB280" s="14">
        <v>17206</v>
      </c>
      <c r="BC280" s="14">
        <v>133716</v>
      </c>
      <c r="BD280" s="14">
        <v>0</v>
      </c>
      <c r="BE280" s="14">
        <v>0</v>
      </c>
      <c r="BF280" s="14">
        <v>853</v>
      </c>
      <c r="BG280" s="14">
        <v>855</v>
      </c>
      <c r="BH280" s="14">
        <v>0</v>
      </c>
      <c r="BI280" s="14">
        <v>0</v>
      </c>
      <c r="BJ280" s="14">
        <v>0</v>
      </c>
      <c r="BK280" s="14">
        <v>0</v>
      </c>
      <c r="BL280" s="14">
        <v>0</v>
      </c>
      <c r="BM280" s="14">
        <v>0</v>
      </c>
      <c r="BN280" s="14">
        <v>0</v>
      </c>
      <c r="BO280" s="14">
        <v>0</v>
      </c>
      <c r="BP280" s="14">
        <v>0</v>
      </c>
      <c r="BQ280" s="14">
        <v>0</v>
      </c>
      <c r="BR280" s="14">
        <v>0</v>
      </c>
      <c r="BS280" s="14">
        <v>26556.21</v>
      </c>
      <c r="BT280" s="14">
        <v>48478.02</v>
      </c>
      <c r="BU280" s="14">
        <v>0</v>
      </c>
      <c r="BV280" s="14">
        <v>0</v>
      </c>
      <c r="BW280" s="14">
        <v>0</v>
      </c>
      <c r="BX280" s="14">
        <v>10651.38</v>
      </c>
      <c r="BY280" s="14">
        <v>0</v>
      </c>
      <c r="BZ280" s="14">
        <v>0</v>
      </c>
      <c r="CA280" s="14">
        <v>0</v>
      </c>
      <c r="CB280" s="14">
        <v>0</v>
      </c>
      <c r="CC280" s="14">
        <v>0</v>
      </c>
      <c r="CD280" s="14">
        <v>855</v>
      </c>
      <c r="CE280" s="14">
        <v>730</v>
      </c>
      <c r="CF280" s="14">
        <v>850</v>
      </c>
      <c r="CG280" s="14">
        <v>8364</v>
      </c>
      <c r="CH280" s="14">
        <v>0.15</v>
      </c>
      <c r="CI280" s="14">
        <v>0.6</v>
      </c>
      <c r="CJ280" s="14">
        <v>0.15</v>
      </c>
      <c r="CK280" s="14">
        <v>0</v>
      </c>
      <c r="CL280" s="14">
        <v>205.64</v>
      </c>
      <c r="CM280" s="14">
        <v>948.25</v>
      </c>
      <c r="CN280" s="14">
        <v>0</v>
      </c>
      <c r="CO280" s="14">
        <v>5111.8500000000004</v>
      </c>
      <c r="CP280" s="14">
        <v>0</v>
      </c>
      <c r="CQ280" s="14">
        <v>0</v>
      </c>
      <c r="CR280" s="14" t="s">
        <v>108</v>
      </c>
      <c r="CS280" s="14">
        <v>0</v>
      </c>
      <c r="CT280" s="14">
        <v>0</v>
      </c>
      <c r="CU280" s="14">
        <v>0</v>
      </c>
      <c r="CV280" s="14">
        <v>0</v>
      </c>
      <c r="CW280" s="14">
        <v>0</v>
      </c>
      <c r="CX280" s="14">
        <v>0</v>
      </c>
    </row>
    <row r="281" spans="1:102" x14ac:dyDescent="0.25">
      <c r="A281" s="14">
        <v>675051</v>
      </c>
      <c r="B281" s="14">
        <v>66</v>
      </c>
      <c r="C281" s="14" t="s">
        <v>117</v>
      </c>
      <c r="D281" s="14" t="s">
        <v>100</v>
      </c>
      <c r="E281" s="14">
        <v>5302790001</v>
      </c>
      <c r="F281" s="14" t="s">
        <v>125</v>
      </c>
      <c r="G281" s="14" t="s">
        <v>102</v>
      </c>
      <c r="H281" s="14" t="s">
        <v>103</v>
      </c>
      <c r="I281" s="14">
        <v>70800000</v>
      </c>
      <c r="J281" s="14">
        <v>0</v>
      </c>
      <c r="K281" s="14">
        <v>1159616</v>
      </c>
      <c r="L281" s="14">
        <v>0</v>
      </c>
      <c r="M281" s="14">
        <v>201801</v>
      </c>
      <c r="N281" s="14">
        <v>20171210</v>
      </c>
      <c r="O281" s="14">
        <v>0</v>
      </c>
      <c r="P281" s="14">
        <v>20180110</v>
      </c>
      <c r="Q281" s="14">
        <v>0</v>
      </c>
      <c r="R281" s="14">
        <v>31</v>
      </c>
      <c r="S281" s="14">
        <v>20180119</v>
      </c>
      <c r="T281" s="14">
        <v>20180218</v>
      </c>
      <c r="U281" s="14">
        <v>209554</v>
      </c>
      <c r="V281" s="14">
        <v>34823.339999999997</v>
      </c>
      <c r="W281" s="14">
        <v>25</v>
      </c>
      <c r="X281" s="14">
        <v>702.62</v>
      </c>
      <c r="Y281" s="14">
        <v>4178.8</v>
      </c>
      <c r="Z281" s="14">
        <v>1671.52</v>
      </c>
      <c r="AA281" s="14">
        <v>1392.93</v>
      </c>
      <c r="AB281" s="14">
        <v>905.4</v>
      </c>
      <c r="AC281" s="14">
        <v>0</v>
      </c>
      <c r="AD281" s="14">
        <v>0</v>
      </c>
      <c r="AE281" s="14">
        <v>0</v>
      </c>
      <c r="AF281" s="14">
        <v>139293.44</v>
      </c>
      <c r="AG281" s="14">
        <v>39907.54</v>
      </c>
      <c r="AH281" s="14">
        <v>115919.44</v>
      </c>
      <c r="AI281" s="14">
        <v>25090.71</v>
      </c>
      <c r="AJ281" s="14">
        <v>2493.8000000000002</v>
      </c>
      <c r="AK281" s="14">
        <v>26142.51</v>
      </c>
      <c r="AL281" s="14">
        <v>131847.41</v>
      </c>
      <c r="AM281" s="14">
        <v>139996.06</v>
      </c>
      <c r="AN281" s="14">
        <v>0</v>
      </c>
      <c r="AO281" s="14">
        <v>0</v>
      </c>
      <c r="AP281" s="14">
        <v>0</v>
      </c>
      <c r="AQ281" s="14" t="s">
        <v>104</v>
      </c>
      <c r="AR281" s="14">
        <v>0</v>
      </c>
      <c r="AS281" s="14">
        <v>0</v>
      </c>
      <c r="AT281" s="14">
        <v>0</v>
      </c>
      <c r="AU281" s="14">
        <v>0</v>
      </c>
      <c r="AV281" s="14">
        <v>0</v>
      </c>
      <c r="AW281" s="14">
        <v>0</v>
      </c>
      <c r="AX281" s="14">
        <v>0</v>
      </c>
      <c r="AY281" s="14">
        <v>0</v>
      </c>
      <c r="AZ281" s="14">
        <v>0</v>
      </c>
      <c r="BA281" s="14">
        <v>0</v>
      </c>
      <c r="BB281" s="14">
        <v>17375</v>
      </c>
      <c r="BC281" s="14">
        <v>192179</v>
      </c>
      <c r="BD281" s="14">
        <v>0</v>
      </c>
      <c r="BE281" s="14">
        <v>390</v>
      </c>
      <c r="BF281" s="14">
        <v>456</v>
      </c>
      <c r="BG281" s="14">
        <v>0</v>
      </c>
      <c r="BH281" s="14">
        <v>455</v>
      </c>
      <c r="BI281" s="14">
        <v>456</v>
      </c>
      <c r="BJ281" s="14">
        <v>0</v>
      </c>
      <c r="BK281" s="14">
        <v>0</v>
      </c>
      <c r="BL281" s="14">
        <v>0</v>
      </c>
      <c r="BM281" s="14">
        <v>0</v>
      </c>
      <c r="BN281" s="14">
        <v>0</v>
      </c>
      <c r="BO281" s="14">
        <v>0</v>
      </c>
      <c r="BP281" s="14">
        <v>0</v>
      </c>
      <c r="BQ281" s="14">
        <v>0</v>
      </c>
      <c r="BR281" s="14">
        <v>0</v>
      </c>
      <c r="BS281" s="14">
        <v>9041.7800000000007</v>
      </c>
      <c r="BT281" s="14">
        <v>69673.47</v>
      </c>
      <c r="BU281" s="14">
        <v>0</v>
      </c>
      <c r="BV281" s="14">
        <v>0</v>
      </c>
      <c r="BW281" s="14">
        <v>0</v>
      </c>
      <c r="BX281" s="14">
        <v>0</v>
      </c>
      <c r="BY281" s="14">
        <v>19177.150000000001</v>
      </c>
      <c r="BZ281" s="14">
        <v>5680.74</v>
      </c>
      <c r="CA281" s="14">
        <v>0</v>
      </c>
      <c r="CB281" s="14">
        <v>0</v>
      </c>
      <c r="CC281" s="14">
        <v>896.96</v>
      </c>
      <c r="CD281" s="14">
        <v>0</v>
      </c>
      <c r="CE281" s="14">
        <v>455</v>
      </c>
      <c r="CF281" s="14">
        <v>420</v>
      </c>
      <c r="CG281" s="14">
        <v>8404</v>
      </c>
      <c r="CH281" s="14">
        <v>0.06</v>
      </c>
      <c r="CI281" s="14">
        <v>0.24</v>
      </c>
      <c r="CJ281" s="14">
        <v>0.06</v>
      </c>
      <c r="CK281" s="14">
        <v>0</v>
      </c>
      <c r="CL281" s="14">
        <v>250.72</v>
      </c>
      <c r="CM281" s="14">
        <v>1156.1300000000001</v>
      </c>
      <c r="CN281" s="14">
        <v>0</v>
      </c>
      <c r="CO281" s="14">
        <v>7097.77</v>
      </c>
      <c r="CP281" s="14">
        <v>0</v>
      </c>
      <c r="CQ281" s="14">
        <v>0</v>
      </c>
      <c r="CR281" s="14" t="s">
        <v>108</v>
      </c>
      <c r="CS281" s="14">
        <v>0</v>
      </c>
      <c r="CT281" s="14">
        <v>0</v>
      </c>
      <c r="CU281" s="14">
        <v>0</v>
      </c>
      <c r="CV281" s="14">
        <v>0</v>
      </c>
      <c r="CW281" s="14">
        <v>0</v>
      </c>
      <c r="CX281" s="14">
        <v>0</v>
      </c>
    </row>
    <row r="282" spans="1:102" x14ac:dyDescent="0.25">
      <c r="A282" s="14">
        <v>856960</v>
      </c>
      <c r="B282" s="14">
        <v>23</v>
      </c>
      <c r="C282" s="14" t="s">
        <v>110</v>
      </c>
      <c r="D282" s="14" t="s">
        <v>100</v>
      </c>
      <c r="E282" s="14">
        <v>5302790001</v>
      </c>
      <c r="F282" s="14" t="s">
        <v>126</v>
      </c>
      <c r="G282" s="14" t="s">
        <v>102</v>
      </c>
      <c r="H282" s="14" t="s">
        <v>103</v>
      </c>
      <c r="I282" s="14">
        <v>70362030</v>
      </c>
      <c r="J282" s="14">
        <v>0</v>
      </c>
      <c r="K282" s="14">
        <v>1010284</v>
      </c>
      <c r="L282" s="14">
        <v>1</v>
      </c>
      <c r="M282" s="14">
        <v>201801</v>
      </c>
      <c r="N282" s="14">
        <v>20171205</v>
      </c>
      <c r="O282" s="14">
        <v>388</v>
      </c>
      <c r="P282" s="14">
        <v>20180104</v>
      </c>
      <c r="Q282" s="14">
        <v>389</v>
      </c>
      <c r="R282" s="14">
        <v>30</v>
      </c>
      <c r="S282" s="14">
        <v>20180205</v>
      </c>
      <c r="T282" s="14">
        <v>20180218</v>
      </c>
      <c r="U282" s="14">
        <v>51.43</v>
      </c>
      <c r="V282" s="14">
        <v>7.01</v>
      </c>
      <c r="W282" s="14">
        <v>12</v>
      </c>
      <c r="X282" s="14">
        <v>2.35</v>
      </c>
      <c r="Y282" s="14">
        <v>1.75</v>
      </c>
      <c r="Z282" s="14">
        <v>0.7</v>
      </c>
      <c r="AA282" s="14">
        <v>0.57999999999999996</v>
      </c>
      <c r="AB282" s="14">
        <v>0.37</v>
      </c>
      <c r="AC282" s="14">
        <v>0</v>
      </c>
      <c r="AD282" s="14">
        <v>0</v>
      </c>
      <c r="AE282" s="14">
        <v>0</v>
      </c>
      <c r="AF282" s="14">
        <v>58.44</v>
      </c>
      <c r="AG282" s="14">
        <v>9.1300000000000008</v>
      </c>
      <c r="AH282" s="14">
        <v>33.71</v>
      </c>
      <c r="AI282" s="14">
        <v>7.29</v>
      </c>
      <c r="AJ282" s="14">
        <v>0.72</v>
      </c>
      <c r="AK282" s="14">
        <v>7.59</v>
      </c>
      <c r="AL282" s="14">
        <v>57.39</v>
      </c>
      <c r="AM282" s="14">
        <v>60.79</v>
      </c>
      <c r="AN282" s="14">
        <v>1</v>
      </c>
      <c r="AO282" s="14">
        <v>100</v>
      </c>
      <c r="AP282" s="14">
        <v>0</v>
      </c>
      <c r="AQ282" s="14" t="s">
        <v>104</v>
      </c>
      <c r="AR282" s="14">
        <v>0</v>
      </c>
      <c r="AS282" s="14">
        <v>0</v>
      </c>
      <c r="AT282" s="14">
        <v>0</v>
      </c>
      <c r="AU282" s="14">
        <v>0</v>
      </c>
      <c r="AV282" s="14">
        <v>0</v>
      </c>
      <c r="AW282" s="14">
        <v>0</v>
      </c>
      <c r="AX282" s="14">
        <v>0</v>
      </c>
      <c r="AY282" s="14" t="s">
        <v>107</v>
      </c>
      <c r="AZ282" s="14" t="s">
        <v>107</v>
      </c>
      <c r="BA282" s="14" t="s">
        <v>107</v>
      </c>
      <c r="BB282" s="14">
        <v>0</v>
      </c>
      <c r="BC282" s="14">
        <v>0</v>
      </c>
      <c r="BD282" s="14">
        <v>0</v>
      </c>
      <c r="BE282" s="14">
        <v>0</v>
      </c>
      <c r="BF282" s="14">
        <v>0</v>
      </c>
      <c r="BG282" s="14">
        <v>0</v>
      </c>
      <c r="BH282" s="14">
        <v>0</v>
      </c>
      <c r="BI282" s="14">
        <v>0</v>
      </c>
      <c r="BJ282" s="14">
        <v>0</v>
      </c>
      <c r="BK282" s="14">
        <v>0</v>
      </c>
      <c r="BL282" s="14">
        <v>0</v>
      </c>
      <c r="BM282" s="14">
        <v>0</v>
      </c>
      <c r="BN282" s="14">
        <v>0</v>
      </c>
      <c r="BO282" s="14">
        <v>0</v>
      </c>
      <c r="BP282" s="14">
        <v>0</v>
      </c>
      <c r="BQ282" s="14">
        <v>0</v>
      </c>
      <c r="BR282" s="14">
        <v>0</v>
      </c>
      <c r="BS282" s="14">
        <v>0</v>
      </c>
      <c r="BT282" s="14">
        <v>0</v>
      </c>
      <c r="BU282" s="14">
        <v>0</v>
      </c>
      <c r="BV282" s="14">
        <v>0</v>
      </c>
      <c r="BW282" s="14">
        <v>0</v>
      </c>
      <c r="BX282" s="14">
        <v>0</v>
      </c>
      <c r="BY282" s="14">
        <v>0</v>
      </c>
      <c r="BZ282" s="14">
        <v>0</v>
      </c>
      <c r="CA282" s="14">
        <v>0</v>
      </c>
      <c r="CB282" s="14">
        <v>0</v>
      </c>
      <c r="CC282" s="14">
        <v>0</v>
      </c>
      <c r="CD282" s="14">
        <v>0</v>
      </c>
      <c r="CE282" s="14">
        <v>0</v>
      </c>
      <c r="CF282" s="14">
        <v>0</v>
      </c>
      <c r="CG282" s="14">
        <v>10428</v>
      </c>
      <c r="CH282" s="14">
        <v>1</v>
      </c>
      <c r="CI282" s="14">
        <v>0</v>
      </c>
      <c r="CJ282" s="14">
        <v>0</v>
      </c>
      <c r="CK282" s="14">
        <v>0</v>
      </c>
      <c r="CL282" s="14">
        <v>0.1</v>
      </c>
      <c r="CM282" s="14">
        <v>0.48</v>
      </c>
      <c r="CN282" s="14">
        <v>0</v>
      </c>
      <c r="CO282" s="14">
        <v>4.33</v>
      </c>
      <c r="CP282" s="14">
        <v>0</v>
      </c>
      <c r="CQ282" s="14">
        <v>0</v>
      </c>
      <c r="CR282" s="14" t="s">
        <v>108</v>
      </c>
      <c r="CS282" s="14">
        <v>220</v>
      </c>
      <c r="CT282" s="14">
        <v>380</v>
      </c>
      <c r="CU282" s="14">
        <v>201</v>
      </c>
      <c r="CV282" s="14">
        <v>348</v>
      </c>
      <c r="CW282" s="14">
        <v>231</v>
      </c>
      <c r="CX282" s="14">
        <v>399</v>
      </c>
    </row>
    <row r="283" spans="1:102" x14ac:dyDescent="0.25">
      <c r="A283" s="14">
        <v>856967</v>
      </c>
      <c r="B283" s="14">
        <v>23</v>
      </c>
      <c r="C283" s="14" t="s">
        <v>110</v>
      </c>
      <c r="D283" s="14" t="s">
        <v>100</v>
      </c>
      <c r="E283" s="14">
        <v>5302790001</v>
      </c>
      <c r="F283" s="14" t="s">
        <v>127</v>
      </c>
      <c r="G283" s="14" t="s">
        <v>102</v>
      </c>
      <c r="H283" s="14" t="s">
        <v>103</v>
      </c>
      <c r="I283" s="14">
        <v>70362040</v>
      </c>
      <c r="J283" s="14">
        <v>0</v>
      </c>
      <c r="K283" s="14">
        <v>1010286</v>
      </c>
      <c r="L283" s="14">
        <v>1</v>
      </c>
      <c r="M283" s="14">
        <v>201801</v>
      </c>
      <c r="N283" s="14">
        <v>20171205</v>
      </c>
      <c r="O283" s="14">
        <v>68</v>
      </c>
      <c r="P283" s="14">
        <v>20180104</v>
      </c>
      <c r="Q283" s="14">
        <v>69</v>
      </c>
      <c r="R283" s="14">
        <v>30</v>
      </c>
      <c r="S283" s="14">
        <v>20180205</v>
      </c>
      <c r="T283" s="14">
        <v>20180218</v>
      </c>
      <c r="U283" s="14">
        <v>51.43</v>
      </c>
      <c r="V283" s="14">
        <v>7.01</v>
      </c>
      <c r="W283" s="14">
        <v>12</v>
      </c>
      <c r="X283" s="14">
        <v>2.35</v>
      </c>
      <c r="Y283" s="14">
        <v>1.75</v>
      </c>
      <c r="Z283" s="14">
        <v>0.7</v>
      </c>
      <c r="AA283" s="14">
        <v>0.57999999999999996</v>
      </c>
      <c r="AB283" s="14">
        <v>0.37</v>
      </c>
      <c r="AC283" s="14">
        <v>0</v>
      </c>
      <c r="AD283" s="14">
        <v>0</v>
      </c>
      <c r="AE283" s="14">
        <v>0</v>
      </c>
      <c r="AF283" s="14">
        <v>58.44</v>
      </c>
      <c r="AG283" s="14">
        <v>9.1300000000000008</v>
      </c>
      <c r="AH283" s="14">
        <v>33.71</v>
      </c>
      <c r="AI283" s="14">
        <v>7.29</v>
      </c>
      <c r="AJ283" s="14">
        <v>0.72</v>
      </c>
      <c r="AK283" s="14">
        <v>7.59</v>
      </c>
      <c r="AL283" s="14">
        <v>57.39</v>
      </c>
      <c r="AM283" s="14">
        <v>60.79</v>
      </c>
      <c r="AN283" s="14">
        <v>1</v>
      </c>
      <c r="AO283" s="14">
        <v>100</v>
      </c>
      <c r="AP283" s="14">
        <v>0</v>
      </c>
      <c r="AQ283" s="14" t="s">
        <v>104</v>
      </c>
      <c r="AR283" s="14">
        <v>0</v>
      </c>
      <c r="AS283" s="14">
        <v>0</v>
      </c>
      <c r="AT283" s="14">
        <v>0</v>
      </c>
      <c r="AU283" s="14">
        <v>0</v>
      </c>
      <c r="AV283" s="14">
        <v>0</v>
      </c>
      <c r="AW283" s="14">
        <v>0</v>
      </c>
      <c r="AX283" s="14">
        <v>0</v>
      </c>
      <c r="AY283" s="14" t="s">
        <v>107</v>
      </c>
      <c r="AZ283" s="14" t="s">
        <v>107</v>
      </c>
      <c r="BA283" s="14" t="s">
        <v>107</v>
      </c>
      <c r="BB283" s="14">
        <v>0</v>
      </c>
      <c r="BC283" s="14">
        <v>0</v>
      </c>
      <c r="BD283" s="14">
        <v>0</v>
      </c>
      <c r="BE283" s="14">
        <v>0</v>
      </c>
      <c r="BF283" s="14">
        <v>0</v>
      </c>
      <c r="BG283" s="14">
        <v>0</v>
      </c>
      <c r="BH283" s="14">
        <v>0</v>
      </c>
      <c r="BI283" s="14">
        <v>0</v>
      </c>
      <c r="BJ283" s="14">
        <v>0</v>
      </c>
      <c r="BK283" s="14">
        <v>0</v>
      </c>
      <c r="BL283" s="14">
        <v>0</v>
      </c>
      <c r="BM283" s="14">
        <v>0</v>
      </c>
      <c r="BN283" s="14">
        <v>0</v>
      </c>
      <c r="BO283" s="14">
        <v>0</v>
      </c>
      <c r="BP283" s="14">
        <v>0</v>
      </c>
      <c r="BQ283" s="14">
        <v>0</v>
      </c>
      <c r="BR283" s="14">
        <v>0</v>
      </c>
      <c r="BS283" s="14">
        <v>0</v>
      </c>
      <c r="BT283" s="14">
        <v>0</v>
      </c>
      <c r="BU283" s="14">
        <v>0</v>
      </c>
      <c r="BV283" s="14">
        <v>0</v>
      </c>
      <c r="BW283" s="14">
        <v>0</v>
      </c>
      <c r="BX283" s="14">
        <v>0</v>
      </c>
      <c r="BY283" s="14">
        <v>0</v>
      </c>
      <c r="BZ283" s="14">
        <v>0</v>
      </c>
      <c r="CA283" s="14">
        <v>0</v>
      </c>
      <c r="CB283" s="14">
        <v>0</v>
      </c>
      <c r="CC283" s="14">
        <v>0</v>
      </c>
      <c r="CD283" s="14">
        <v>0</v>
      </c>
      <c r="CE283" s="14">
        <v>0</v>
      </c>
      <c r="CF283" s="14">
        <v>0</v>
      </c>
      <c r="CG283" s="14">
        <v>10458</v>
      </c>
      <c r="CH283" s="14">
        <v>1</v>
      </c>
      <c r="CI283" s="14">
        <v>0</v>
      </c>
      <c r="CJ283" s="14">
        <v>0</v>
      </c>
      <c r="CK283" s="14">
        <v>0</v>
      </c>
      <c r="CL283" s="14">
        <v>0.1</v>
      </c>
      <c r="CM283" s="14">
        <v>0.48</v>
      </c>
      <c r="CN283" s="14">
        <v>0</v>
      </c>
      <c r="CO283" s="14">
        <v>4.33</v>
      </c>
      <c r="CP283" s="14">
        <v>0</v>
      </c>
      <c r="CQ283" s="14">
        <v>0</v>
      </c>
      <c r="CR283" s="14" t="s">
        <v>108</v>
      </c>
      <c r="CS283" s="14">
        <v>220</v>
      </c>
      <c r="CT283" s="14">
        <v>380</v>
      </c>
      <c r="CU283" s="14">
        <v>201</v>
      </c>
      <c r="CV283" s="14">
        <v>348</v>
      </c>
      <c r="CW283" s="14">
        <v>231</v>
      </c>
      <c r="CX283" s="14">
        <v>399</v>
      </c>
    </row>
    <row r="284" spans="1:102" x14ac:dyDescent="0.25">
      <c r="A284" s="14">
        <v>856969</v>
      </c>
      <c r="B284" s="14">
        <v>23</v>
      </c>
      <c r="C284" s="14" t="s">
        <v>110</v>
      </c>
      <c r="D284" s="14" t="s">
        <v>100</v>
      </c>
      <c r="E284" s="14">
        <v>5302790001</v>
      </c>
      <c r="F284" s="14" t="s">
        <v>128</v>
      </c>
      <c r="G284" s="14" t="s">
        <v>102</v>
      </c>
      <c r="H284" s="14" t="s">
        <v>103</v>
      </c>
      <c r="I284" s="14">
        <v>70362070</v>
      </c>
      <c r="J284" s="14">
        <v>0</v>
      </c>
      <c r="K284" s="14">
        <v>1116288</v>
      </c>
      <c r="L284" s="14">
        <v>1</v>
      </c>
      <c r="M284" s="14">
        <v>201801</v>
      </c>
      <c r="N284" s="14">
        <v>20171205</v>
      </c>
      <c r="O284" s="14">
        <v>12268</v>
      </c>
      <c r="P284" s="14">
        <v>20180104</v>
      </c>
      <c r="Q284" s="14">
        <v>12268</v>
      </c>
      <c r="R284" s="14">
        <v>30</v>
      </c>
      <c r="S284" s="14">
        <v>20180205</v>
      </c>
      <c r="T284" s="14">
        <v>20180218</v>
      </c>
      <c r="U284" s="14">
        <v>51.43</v>
      </c>
      <c r="V284" s="14">
        <v>7.01</v>
      </c>
      <c r="W284" s="14">
        <v>12</v>
      </c>
      <c r="X284" s="14">
        <v>2.35</v>
      </c>
      <c r="Y284" s="14">
        <v>1.75</v>
      </c>
      <c r="Z284" s="14">
        <v>0.7</v>
      </c>
      <c r="AA284" s="14">
        <v>0.57999999999999996</v>
      </c>
      <c r="AB284" s="14">
        <v>0.37</v>
      </c>
      <c r="AC284" s="14">
        <v>0</v>
      </c>
      <c r="AD284" s="14">
        <v>0</v>
      </c>
      <c r="AE284" s="14">
        <v>0</v>
      </c>
      <c r="AF284" s="14">
        <v>58.44</v>
      </c>
      <c r="AG284" s="14">
        <v>9.1300000000000008</v>
      </c>
      <c r="AH284" s="14">
        <v>33.71</v>
      </c>
      <c r="AI284" s="14">
        <v>7.29</v>
      </c>
      <c r="AJ284" s="14">
        <v>0.72</v>
      </c>
      <c r="AK284" s="14">
        <v>7.59</v>
      </c>
      <c r="AL284" s="14">
        <v>57.39</v>
      </c>
      <c r="AM284" s="14">
        <v>60.79</v>
      </c>
      <c r="AN284" s="14">
        <v>0</v>
      </c>
      <c r="AO284" s="14">
        <v>100</v>
      </c>
      <c r="AP284" s="14">
        <v>0</v>
      </c>
      <c r="AQ284" s="14" t="s">
        <v>104</v>
      </c>
      <c r="AR284" s="14">
        <v>0</v>
      </c>
      <c r="AS284" s="14">
        <v>0</v>
      </c>
      <c r="AT284" s="14">
        <v>0</v>
      </c>
      <c r="AU284" s="14">
        <v>0</v>
      </c>
      <c r="AV284" s="14">
        <v>0</v>
      </c>
      <c r="AW284" s="14">
        <v>0</v>
      </c>
      <c r="AX284" s="14">
        <v>0</v>
      </c>
      <c r="AY284" s="14" t="s">
        <v>107</v>
      </c>
      <c r="AZ284" s="14" t="s">
        <v>107</v>
      </c>
      <c r="BA284" s="14" t="s">
        <v>107</v>
      </c>
      <c r="BB284" s="14">
        <v>0</v>
      </c>
      <c r="BC284" s="14">
        <v>0</v>
      </c>
      <c r="BD284" s="14">
        <v>0</v>
      </c>
      <c r="BE284" s="14">
        <v>0</v>
      </c>
      <c r="BF284" s="14">
        <v>0</v>
      </c>
      <c r="BG284" s="14">
        <v>0</v>
      </c>
      <c r="BH284" s="14">
        <v>0</v>
      </c>
      <c r="BI284" s="14">
        <v>0</v>
      </c>
      <c r="BJ284" s="14">
        <v>0</v>
      </c>
      <c r="BK284" s="14">
        <v>0</v>
      </c>
      <c r="BL284" s="14">
        <v>0</v>
      </c>
      <c r="BM284" s="14">
        <v>0</v>
      </c>
      <c r="BN284" s="14">
        <v>0</v>
      </c>
      <c r="BO284" s="14">
        <v>0</v>
      </c>
      <c r="BP284" s="14">
        <v>0</v>
      </c>
      <c r="BQ284" s="14">
        <v>0</v>
      </c>
      <c r="BR284" s="14">
        <v>0</v>
      </c>
      <c r="BS284" s="14">
        <v>0</v>
      </c>
      <c r="BT284" s="14">
        <v>0</v>
      </c>
      <c r="BU284" s="14">
        <v>0</v>
      </c>
      <c r="BV284" s="14">
        <v>0</v>
      </c>
      <c r="BW284" s="14">
        <v>0</v>
      </c>
      <c r="BX284" s="14">
        <v>0</v>
      </c>
      <c r="BY284" s="14">
        <v>0</v>
      </c>
      <c r="BZ284" s="14">
        <v>0</v>
      </c>
      <c r="CA284" s="14">
        <v>0</v>
      </c>
      <c r="CB284" s="14">
        <v>0</v>
      </c>
      <c r="CC284" s="14">
        <v>0</v>
      </c>
      <c r="CD284" s="14">
        <v>0</v>
      </c>
      <c r="CE284" s="14">
        <v>0</v>
      </c>
      <c r="CF284" s="14">
        <v>0</v>
      </c>
      <c r="CG284" s="14">
        <v>10403</v>
      </c>
      <c r="CH284" s="14">
        <v>1</v>
      </c>
      <c r="CI284" s="14">
        <v>0</v>
      </c>
      <c r="CJ284" s="14">
        <v>0</v>
      </c>
      <c r="CK284" s="14">
        <v>0</v>
      </c>
      <c r="CL284" s="14">
        <v>0.1</v>
      </c>
      <c r="CM284" s="14">
        <v>0.48</v>
      </c>
      <c r="CN284" s="14">
        <v>0</v>
      </c>
      <c r="CO284" s="14">
        <v>4.33</v>
      </c>
      <c r="CP284" s="14">
        <v>0</v>
      </c>
      <c r="CQ284" s="14">
        <v>0</v>
      </c>
      <c r="CR284" s="14" t="s">
        <v>108</v>
      </c>
      <c r="CS284" s="14">
        <v>220</v>
      </c>
      <c r="CT284" s="14">
        <v>380</v>
      </c>
      <c r="CU284" s="14">
        <v>201</v>
      </c>
      <c r="CV284" s="14">
        <v>348</v>
      </c>
      <c r="CW284" s="14">
        <v>231</v>
      </c>
      <c r="CX284" s="14">
        <v>399</v>
      </c>
    </row>
    <row r="285" spans="1:102" x14ac:dyDescent="0.25">
      <c r="A285" s="14">
        <v>966027</v>
      </c>
      <c r="B285" s="14">
        <v>66</v>
      </c>
      <c r="C285" s="14" t="s">
        <v>117</v>
      </c>
      <c r="D285" s="14" t="s">
        <v>100</v>
      </c>
      <c r="E285" s="14">
        <v>5302790001</v>
      </c>
      <c r="F285" s="14" t="s">
        <v>129</v>
      </c>
      <c r="G285" s="14" t="s">
        <v>102</v>
      </c>
      <c r="H285" s="14" t="s">
        <v>103</v>
      </c>
      <c r="I285" s="14">
        <v>70000000</v>
      </c>
      <c r="J285" s="14">
        <v>0</v>
      </c>
      <c r="K285" s="14">
        <v>53155342</v>
      </c>
      <c r="L285" s="14">
        <v>0</v>
      </c>
      <c r="M285" s="14">
        <v>201801</v>
      </c>
      <c r="N285" s="14">
        <v>20171210</v>
      </c>
      <c r="O285" s="14">
        <v>0</v>
      </c>
      <c r="P285" s="14">
        <v>20180110</v>
      </c>
      <c r="Q285" s="14">
        <v>0</v>
      </c>
      <c r="R285" s="14">
        <v>31</v>
      </c>
      <c r="S285" s="14">
        <v>20180119</v>
      </c>
      <c r="T285" s="14">
        <v>20180218</v>
      </c>
      <c r="U285" s="14">
        <v>72668</v>
      </c>
      <c r="V285" s="14">
        <v>13709.04</v>
      </c>
      <c r="W285" s="14">
        <v>25</v>
      </c>
      <c r="X285" s="14">
        <v>702.62</v>
      </c>
      <c r="Y285" s="14">
        <v>1645.08</v>
      </c>
      <c r="Z285" s="14">
        <v>658.03</v>
      </c>
      <c r="AA285" s="14">
        <v>548.36</v>
      </c>
      <c r="AB285" s="14">
        <v>356.43</v>
      </c>
      <c r="AC285" s="14">
        <v>0</v>
      </c>
      <c r="AD285" s="14">
        <v>0</v>
      </c>
      <c r="AE285" s="14">
        <v>0</v>
      </c>
      <c r="AF285" s="14">
        <v>54836.26</v>
      </c>
      <c r="AG285" s="14">
        <v>15710.55</v>
      </c>
      <c r="AH285" s="14">
        <v>38919.040000000001</v>
      </c>
      <c r="AI285" s="14">
        <v>8424</v>
      </c>
      <c r="AJ285" s="14">
        <v>837.27</v>
      </c>
      <c r="AK285" s="14">
        <v>8777.14</v>
      </c>
      <c r="AL285" s="14">
        <v>52330.98</v>
      </c>
      <c r="AM285" s="14">
        <v>55538.879999999997</v>
      </c>
      <c r="AN285" s="14">
        <v>0</v>
      </c>
      <c r="AO285" s="14">
        <v>0</v>
      </c>
      <c r="AP285" s="14">
        <v>0</v>
      </c>
      <c r="AQ285" s="14" t="s">
        <v>104</v>
      </c>
      <c r="AR285" s="14">
        <v>0</v>
      </c>
      <c r="AS285" s="14">
        <v>0</v>
      </c>
      <c r="AT285" s="14">
        <v>0</v>
      </c>
      <c r="AU285" s="14">
        <v>0</v>
      </c>
      <c r="AV285" s="14">
        <v>0</v>
      </c>
      <c r="AW285" s="14">
        <v>0</v>
      </c>
      <c r="AX285" s="14">
        <v>0</v>
      </c>
      <c r="AY285" s="14">
        <v>0</v>
      </c>
      <c r="AZ285" s="14">
        <v>0</v>
      </c>
      <c r="BA285" s="14">
        <v>0</v>
      </c>
      <c r="BB285" s="14">
        <v>6983</v>
      </c>
      <c r="BC285" s="14">
        <v>65685</v>
      </c>
      <c r="BD285" s="14">
        <v>0</v>
      </c>
      <c r="BE285" s="14">
        <v>181</v>
      </c>
      <c r="BF285" s="14">
        <v>235</v>
      </c>
      <c r="BG285" s="14">
        <v>0</v>
      </c>
      <c r="BH285" s="14">
        <v>245</v>
      </c>
      <c r="BI285" s="14">
        <v>235</v>
      </c>
      <c r="BJ285" s="14">
        <v>0</v>
      </c>
      <c r="BK285" s="14">
        <v>156</v>
      </c>
      <c r="BL285" s="14">
        <v>1324</v>
      </c>
      <c r="BM285" s="14">
        <v>0</v>
      </c>
      <c r="BN285" s="14">
        <v>0</v>
      </c>
      <c r="BO285" s="14">
        <v>0</v>
      </c>
      <c r="BP285" s="14">
        <v>0</v>
      </c>
      <c r="BQ285" s="14">
        <v>44.88</v>
      </c>
      <c r="BR285" s="14">
        <v>380.96</v>
      </c>
      <c r="BS285" s="14">
        <v>3633.89</v>
      </c>
      <c r="BT285" s="14">
        <v>23813.75</v>
      </c>
      <c r="BU285" s="14">
        <v>0</v>
      </c>
      <c r="BV285" s="14">
        <v>0</v>
      </c>
      <c r="BW285" s="14">
        <v>0</v>
      </c>
      <c r="BX285" s="14">
        <v>0</v>
      </c>
      <c r="BY285" s="14">
        <v>10326.16</v>
      </c>
      <c r="BZ285" s="14">
        <v>2927.58</v>
      </c>
      <c r="CA285" s="14">
        <v>0</v>
      </c>
      <c r="CB285" s="14">
        <v>0</v>
      </c>
      <c r="CC285" s="14">
        <v>0</v>
      </c>
      <c r="CD285" s="14">
        <v>0</v>
      </c>
      <c r="CE285" s="14">
        <v>245</v>
      </c>
      <c r="CF285" s="14">
        <v>230</v>
      </c>
      <c r="CG285" s="14">
        <v>8396</v>
      </c>
      <c r="CH285" s="14">
        <v>0.09</v>
      </c>
      <c r="CI285" s="14">
        <v>0.36</v>
      </c>
      <c r="CJ285" s="14">
        <v>0.09</v>
      </c>
      <c r="CK285" s="14">
        <v>0</v>
      </c>
      <c r="CL285" s="14">
        <v>98.7</v>
      </c>
      <c r="CM285" s="14">
        <v>455.14</v>
      </c>
      <c r="CN285" s="14">
        <v>0</v>
      </c>
      <c r="CO285" s="14">
        <v>2461.31</v>
      </c>
      <c r="CP285" s="14">
        <v>0</v>
      </c>
      <c r="CQ285" s="14">
        <v>0</v>
      </c>
      <c r="CR285" s="14" t="s">
        <v>108</v>
      </c>
      <c r="CS285" s="14">
        <v>0</v>
      </c>
      <c r="CT285" s="14">
        <v>0</v>
      </c>
      <c r="CU285" s="14">
        <v>0</v>
      </c>
      <c r="CV285" s="14">
        <v>0</v>
      </c>
      <c r="CW285" s="14">
        <v>0</v>
      </c>
      <c r="CX285" s="14">
        <v>0</v>
      </c>
    </row>
    <row r="286" spans="1:102" x14ac:dyDescent="0.25">
      <c r="A286" s="14">
        <v>1089425</v>
      </c>
      <c r="B286" s="14">
        <v>65</v>
      </c>
      <c r="C286" s="14" t="s">
        <v>99</v>
      </c>
      <c r="D286" s="14" t="s">
        <v>100</v>
      </c>
      <c r="E286" s="14">
        <v>5302790001</v>
      </c>
      <c r="F286" s="14" t="s">
        <v>130</v>
      </c>
      <c r="G286" s="14" t="s">
        <v>102</v>
      </c>
      <c r="H286" s="14" t="s">
        <v>103</v>
      </c>
      <c r="I286" s="14">
        <v>73007990</v>
      </c>
      <c r="J286" s="14">
        <v>0</v>
      </c>
      <c r="K286" s="14">
        <v>1159901</v>
      </c>
      <c r="L286" s="14">
        <v>0</v>
      </c>
      <c r="M286" s="14">
        <v>201801</v>
      </c>
      <c r="N286" s="14">
        <v>20171214</v>
      </c>
      <c r="O286" s="14">
        <v>0</v>
      </c>
      <c r="P286" s="14">
        <v>20180114</v>
      </c>
      <c r="Q286" s="14">
        <v>0</v>
      </c>
      <c r="R286" s="14">
        <v>31</v>
      </c>
      <c r="S286" s="14">
        <v>20180126</v>
      </c>
      <c r="T286" s="14">
        <v>20180218</v>
      </c>
      <c r="U286" s="14">
        <v>129085</v>
      </c>
      <c r="V286" s="14">
        <v>18818.560000000001</v>
      </c>
      <c r="W286" s="14">
        <v>25</v>
      </c>
      <c r="X286" s="14">
        <v>702.62</v>
      </c>
      <c r="Y286" s="14">
        <v>2258.2199999999998</v>
      </c>
      <c r="Z286" s="14">
        <v>903.29</v>
      </c>
      <c r="AA286" s="14">
        <v>752.74</v>
      </c>
      <c r="AB286" s="14">
        <v>489.28</v>
      </c>
      <c r="AC286" s="14">
        <v>0</v>
      </c>
      <c r="AD286" s="14">
        <v>0</v>
      </c>
      <c r="AE286" s="14">
        <v>0</v>
      </c>
      <c r="AF286" s="14">
        <v>75274.33</v>
      </c>
      <c r="AG286" s="14">
        <v>21566.06</v>
      </c>
      <c r="AH286" s="14">
        <v>73467.710000000006</v>
      </c>
      <c r="AI286" s="14">
        <v>15902.05</v>
      </c>
      <c r="AJ286" s="14">
        <v>1580.52</v>
      </c>
      <c r="AK286" s="14">
        <v>16568.66</v>
      </c>
      <c r="AL286" s="14">
        <v>71573.42</v>
      </c>
      <c r="AM286" s="14">
        <v>75976.95</v>
      </c>
      <c r="AN286" s="14">
        <v>0</v>
      </c>
      <c r="AO286" s="14">
        <v>0</v>
      </c>
      <c r="AP286" s="14">
        <v>0</v>
      </c>
      <c r="AQ286" s="14" t="s">
        <v>104</v>
      </c>
      <c r="AR286" s="14">
        <v>0</v>
      </c>
      <c r="AS286" s="14">
        <v>0</v>
      </c>
      <c r="AT286" s="14">
        <v>0</v>
      </c>
      <c r="AU286" s="14">
        <v>0</v>
      </c>
      <c r="AV286" s="14">
        <v>0</v>
      </c>
      <c r="AW286" s="14">
        <v>0</v>
      </c>
      <c r="AX286" s="14">
        <v>0</v>
      </c>
      <c r="AY286" s="14">
        <v>0</v>
      </c>
      <c r="AZ286" s="14">
        <v>0</v>
      </c>
      <c r="BA286" s="14">
        <v>0</v>
      </c>
      <c r="BB286" s="14">
        <v>10597</v>
      </c>
      <c r="BC286" s="14">
        <v>118488</v>
      </c>
      <c r="BD286" s="14">
        <v>0</v>
      </c>
      <c r="BE286" s="14">
        <v>209</v>
      </c>
      <c r="BF286" s="14">
        <v>208</v>
      </c>
      <c r="BG286" s="14">
        <v>0</v>
      </c>
      <c r="BH286" s="14">
        <v>350</v>
      </c>
      <c r="BI286" s="14">
        <v>350</v>
      </c>
      <c r="BJ286" s="14">
        <v>0</v>
      </c>
      <c r="BK286" s="14">
        <v>0</v>
      </c>
      <c r="BL286" s="14">
        <v>0</v>
      </c>
      <c r="BM286" s="14">
        <v>0</v>
      </c>
      <c r="BN286" s="14">
        <v>0</v>
      </c>
      <c r="BO286" s="14">
        <v>0</v>
      </c>
      <c r="BP286" s="14">
        <v>0</v>
      </c>
      <c r="BQ286" s="14">
        <v>0</v>
      </c>
      <c r="BR286" s="14">
        <v>0</v>
      </c>
      <c r="BS286" s="14">
        <v>5265.68</v>
      </c>
      <c r="BT286" s="14">
        <v>40174.239999999998</v>
      </c>
      <c r="BU286" s="14">
        <v>0</v>
      </c>
      <c r="BV286" s="14">
        <v>0</v>
      </c>
      <c r="BW286" s="14">
        <v>0</v>
      </c>
      <c r="BX286" s="14">
        <v>0</v>
      </c>
      <c r="BY286" s="14">
        <v>7883.16</v>
      </c>
      <c r="BZ286" s="14">
        <v>3132.69</v>
      </c>
      <c r="CA286" s="14">
        <v>0</v>
      </c>
      <c r="CB286" s="14">
        <v>0</v>
      </c>
      <c r="CC286" s="14">
        <v>0</v>
      </c>
      <c r="CD286" s="14">
        <v>0</v>
      </c>
      <c r="CE286" s="14">
        <v>350</v>
      </c>
      <c r="CF286" s="14">
        <v>350</v>
      </c>
      <c r="CG286" s="14">
        <v>11360</v>
      </c>
      <c r="CH286" s="14">
        <v>9.6000000000000002E-2</v>
      </c>
      <c r="CI286" s="14">
        <v>0.38400000000000001</v>
      </c>
      <c r="CJ286" s="14">
        <v>9.6000000000000002E-2</v>
      </c>
      <c r="CK286" s="14">
        <v>0</v>
      </c>
      <c r="CL286" s="14">
        <v>135.49</v>
      </c>
      <c r="CM286" s="14">
        <v>624.77</v>
      </c>
      <c r="CN286" s="14">
        <v>0</v>
      </c>
      <c r="CO286" s="14">
        <v>3539.41</v>
      </c>
      <c r="CP286" s="14">
        <v>0</v>
      </c>
      <c r="CQ286" s="14">
        <v>0</v>
      </c>
      <c r="CR286" s="14" t="s">
        <v>108</v>
      </c>
      <c r="CS286" s="14">
        <v>0</v>
      </c>
      <c r="CT286" s="14">
        <v>0</v>
      </c>
      <c r="CU286" s="14">
        <v>0</v>
      </c>
      <c r="CV286" s="14">
        <v>0</v>
      </c>
      <c r="CW286" s="14">
        <v>0</v>
      </c>
      <c r="CX286" s="14">
        <v>0</v>
      </c>
    </row>
    <row r="287" spans="1:102" x14ac:dyDescent="0.25">
      <c r="A287" s="14">
        <v>1100496</v>
      </c>
      <c r="B287" s="14">
        <v>21</v>
      </c>
      <c r="C287" s="14" t="s">
        <v>105</v>
      </c>
      <c r="D287" s="14" t="s">
        <v>100</v>
      </c>
      <c r="E287" s="14">
        <v>5302790001</v>
      </c>
      <c r="F287" s="14" t="s">
        <v>131</v>
      </c>
      <c r="G287" s="14" t="s">
        <v>102</v>
      </c>
      <c r="H287" s="14" t="s">
        <v>103</v>
      </c>
      <c r="I287" s="14">
        <v>70300000</v>
      </c>
      <c r="J287" s="14">
        <v>0</v>
      </c>
      <c r="K287" s="14">
        <v>98380</v>
      </c>
      <c r="L287" s="14">
        <v>1</v>
      </c>
      <c r="M287" s="14">
        <v>201801</v>
      </c>
      <c r="N287" s="14">
        <v>20171211</v>
      </c>
      <c r="O287" s="14">
        <v>1799</v>
      </c>
      <c r="P287" s="14">
        <v>20180110</v>
      </c>
      <c r="Q287" s="14">
        <v>1799</v>
      </c>
      <c r="R287" s="14">
        <v>30</v>
      </c>
      <c r="S287" s="14">
        <v>20180205</v>
      </c>
      <c r="T287" s="14">
        <v>20180218</v>
      </c>
      <c r="U287" s="14">
        <v>15.25</v>
      </c>
      <c r="V287" s="14">
        <v>2.0699999999999998</v>
      </c>
      <c r="W287" s="14">
        <v>12</v>
      </c>
      <c r="X287" s="14">
        <v>2.35</v>
      </c>
      <c r="Y287" s="14">
        <v>0.51</v>
      </c>
      <c r="Z287" s="14">
        <v>0.2</v>
      </c>
      <c r="AA287" s="14">
        <v>0.17</v>
      </c>
      <c r="AB287" s="14">
        <v>0.11</v>
      </c>
      <c r="AC287" s="14">
        <v>0</v>
      </c>
      <c r="AD287" s="14">
        <v>0</v>
      </c>
      <c r="AE287" s="14">
        <v>0.04</v>
      </c>
      <c r="AF287" s="14">
        <v>17.32</v>
      </c>
      <c r="AG287" s="14">
        <v>2.69</v>
      </c>
      <c r="AH287" s="14">
        <v>10.01</v>
      </c>
      <c r="AI287" s="14">
        <v>2.16</v>
      </c>
      <c r="AJ287" s="14">
        <v>0.21</v>
      </c>
      <c r="AK287" s="14">
        <v>2.25</v>
      </c>
      <c r="AL287" s="14">
        <v>18.64</v>
      </c>
      <c r="AM287" s="14">
        <v>19.63</v>
      </c>
      <c r="AN287" s="14">
        <v>0</v>
      </c>
      <c r="AO287" s="14">
        <v>30</v>
      </c>
      <c r="AP287" s="14">
        <v>3</v>
      </c>
      <c r="AQ287" s="14" t="s">
        <v>104</v>
      </c>
      <c r="AR287" s="14">
        <v>0</v>
      </c>
      <c r="AS287" s="14">
        <v>0</v>
      </c>
      <c r="AT287" s="14">
        <v>0</v>
      </c>
      <c r="AU287" s="14">
        <v>0</v>
      </c>
      <c r="AV287" s="14">
        <v>0</v>
      </c>
      <c r="AW287" s="14">
        <v>0</v>
      </c>
      <c r="AX287" s="14">
        <v>0</v>
      </c>
      <c r="AY287" s="14" t="s">
        <v>107</v>
      </c>
      <c r="AZ287" s="14" t="s">
        <v>107</v>
      </c>
      <c r="BA287" s="14" t="s">
        <v>107</v>
      </c>
      <c r="BB287" s="14">
        <v>0</v>
      </c>
      <c r="BC287" s="14">
        <v>0</v>
      </c>
      <c r="BD287" s="14">
        <v>0</v>
      </c>
      <c r="BE287" s="14">
        <v>0</v>
      </c>
      <c r="BF287" s="14">
        <v>0</v>
      </c>
      <c r="BG287" s="14">
        <v>0</v>
      </c>
      <c r="BH287" s="14">
        <v>0</v>
      </c>
      <c r="BI287" s="14">
        <v>0</v>
      </c>
      <c r="BJ287" s="14">
        <v>0</v>
      </c>
      <c r="BK287" s="14">
        <v>0</v>
      </c>
      <c r="BL287" s="14">
        <v>0</v>
      </c>
      <c r="BM287" s="14">
        <v>0</v>
      </c>
      <c r="BN287" s="14">
        <v>0</v>
      </c>
      <c r="BO287" s="14">
        <v>0</v>
      </c>
      <c r="BP287" s="14">
        <v>0</v>
      </c>
      <c r="BQ287" s="14">
        <v>0</v>
      </c>
      <c r="BR287" s="14">
        <v>0</v>
      </c>
      <c r="BS287" s="14">
        <v>0</v>
      </c>
      <c r="BT287" s="14">
        <v>0</v>
      </c>
      <c r="BU287" s="14">
        <v>0</v>
      </c>
      <c r="BV287" s="14">
        <v>0</v>
      </c>
      <c r="BW287" s="14">
        <v>0</v>
      </c>
      <c r="BX287" s="14">
        <v>0</v>
      </c>
      <c r="BY287" s="14">
        <v>0</v>
      </c>
      <c r="BZ287" s="14">
        <v>0</v>
      </c>
      <c r="CA287" s="14">
        <v>0</v>
      </c>
      <c r="CB287" s="14">
        <v>0</v>
      </c>
      <c r="CC287" s="14">
        <v>0</v>
      </c>
      <c r="CD287" s="14">
        <v>0</v>
      </c>
      <c r="CE287" s="14">
        <v>0</v>
      </c>
      <c r="CF287" s="14">
        <v>0</v>
      </c>
      <c r="CG287" s="14">
        <v>28475</v>
      </c>
      <c r="CH287" s="14">
        <v>1</v>
      </c>
      <c r="CI287" s="14">
        <v>0</v>
      </c>
      <c r="CJ287" s="14">
        <v>0</v>
      </c>
      <c r="CK287" s="14">
        <v>0</v>
      </c>
      <c r="CL287" s="14">
        <v>0.03</v>
      </c>
      <c r="CM287" s="14">
        <v>0.14000000000000001</v>
      </c>
      <c r="CN287" s="14">
        <v>0</v>
      </c>
      <c r="CO287" s="14">
        <v>0.99</v>
      </c>
      <c r="CP287" s="14">
        <v>0</v>
      </c>
      <c r="CQ287" s="14">
        <v>0</v>
      </c>
      <c r="CR287" s="14" t="s">
        <v>108</v>
      </c>
      <c r="CS287" s="14">
        <v>220</v>
      </c>
      <c r="CT287" s="14" t="s">
        <v>109</v>
      </c>
      <c r="CU287" s="14">
        <v>201</v>
      </c>
      <c r="CV287" s="14" t="s">
        <v>109</v>
      </c>
      <c r="CW287" s="14">
        <v>231</v>
      </c>
      <c r="CX287" s="14" t="s">
        <v>109</v>
      </c>
    </row>
    <row r="288" spans="1:102" x14ac:dyDescent="0.25">
      <c r="A288" s="14">
        <v>466453</v>
      </c>
      <c r="B288" s="14">
        <v>75</v>
      </c>
      <c r="C288" s="14" t="s">
        <v>99</v>
      </c>
      <c r="D288" s="14" t="s">
        <v>100</v>
      </c>
      <c r="E288" s="14">
        <v>5302790001</v>
      </c>
      <c r="F288" s="14" t="s">
        <v>101</v>
      </c>
      <c r="G288" s="14" t="s">
        <v>102</v>
      </c>
      <c r="H288" s="14" t="s">
        <v>103</v>
      </c>
      <c r="I288" s="14">
        <v>70610000</v>
      </c>
      <c r="J288" s="14">
        <v>0</v>
      </c>
      <c r="K288" s="14">
        <v>1211223</v>
      </c>
      <c r="L288" s="14">
        <v>0</v>
      </c>
      <c r="M288" s="14">
        <v>201802</v>
      </c>
      <c r="N288" s="14">
        <v>20180110</v>
      </c>
      <c r="O288" s="14">
        <v>0</v>
      </c>
      <c r="P288" s="14">
        <v>20180210</v>
      </c>
      <c r="Q288" s="14">
        <v>0</v>
      </c>
      <c r="R288" s="14">
        <v>31</v>
      </c>
      <c r="S288" s="14">
        <v>20180220</v>
      </c>
      <c r="T288" s="14">
        <v>20180318</v>
      </c>
      <c r="U288" s="14">
        <v>13760</v>
      </c>
      <c r="V288" s="14">
        <v>1997.24</v>
      </c>
      <c r="W288" s="14">
        <v>25</v>
      </c>
      <c r="X288" s="14">
        <v>716.25</v>
      </c>
      <c r="Y288" s="14">
        <v>239.67</v>
      </c>
      <c r="Z288" s="14">
        <v>95.86</v>
      </c>
      <c r="AA288" s="14">
        <v>79.89</v>
      </c>
      <c r="AB288" s="14">
        <v>51.92</v>
      </c>
      <c r="AC288" s="14">
        <v>0</v>
      </c>
      <c r="AD288" s="14">
        <v>0</v>
      </c>
      <c r="AE288" s="14">
        <v>640.24</v>
      </c>
      <c r="AF288" s="14">
        <v>7989.01</v>
      </c>
      <c r="AG288" s="14">
        <v>2288.83</v>
      </c>
      <c r="AH288" s="14">
        <v>8288.59</v>
      </c>
      <c r="AI288" s="14">
        <v>1794.05</v>
      </c>
      <c r="AJ288" s="14">
        <v>178.31</v>
      </c>
      <c r="AK288" s="14">
        <v>1869.26</v>
      </c>
      <c r="AL288" s="14">
        <v>7597.68</v>
      </c>
      <c r="AM288" s="14">
        <v>8065.02</v>
      </c>
      <c r="AN288" s="14">
        <v>0</v>
      </c>
      <c r="AO288" s="14">
        <v>0</v>
      </c>
      <c r="AP288" s="14">
        <v>0</v>
      </c>
      <c r="AQ288" s="14" t="s">
        <v>104</v>
      </c>
      <c r="AR288" s="14">
        <v>0</v>
      </c>
      <c r="AS288" s="14">
        <v>0</v>
      </c>
      <c r="AT288" s="14">
        <v>0</v>
      </c>
      <c r="AU288" s="14">
        <v>0</v>
      </c>
      <c r="AV288" s="14">
        <v>0</v>
      </c>
      <c r="AW288" s="14">
        <v>0</v>
      </c>
      <c r="AX288" s="14">
        <v>0</v>
      </c>
      <c r="AY288" s="14">
        <v>0</v>
      </c>
      <c r="AZ288" s="14">
        <v>0</v>
      </c>
      <c r="BA288" s="14">
        <v>0</v>
      </c>
      <c r="BB288" s="14">
        <v>1476</v>
      </c>
      <c r="BC288" s="14">
        <v>12284</v>
      </c>
      <c r="BD288" s="14">
        <v>0</v>
      </c>
      <c r="BE288" s="14">
        <v>0</v>
      </c>
      <c r="BF288" s="14">
        <v>0</v>
      </c>
      <c r="BG288" s="14">
        <v>55</v>
      </c>
      <c r="BH288" s="14">
        <v>0</v>
      </c>
      <c r="BI288" s="14">
        <v>0</v>
      </c>
      <c r="BJ288" s="14">
        <v>0</v>
      </c>
      <c r="BK288" s="14">
        <v>0</v>
      </c>
      <c r="BL288" s="14">
        <v>0</v>
      </c>
      <c r="BM288" s="14">
        <v>0</v>
      </c>
      <c r="BN288" s="14">
        <v>0</v>
      </c>
      <c r="BO288" s="14">
        <v>0</v>
      </c>
      <c r="BP288" s="14">
        <v>0</v>
      </c>
      <c r="BQ288" s="14">
        <v>0</v>
      </c>
      <c r="BR288" s="14">
        <v>0</v>
      </c>
      <c r="BS288" s="14">
        <v>1521.23</v>
      </c>
      <c r="BT288" s="14">
        <v>3976.26</v>
      </c>
      <c r="BU288" s="14">
        <v>0</v>
      </c>
      <c r="BV288" s="14">
        <v>0</v>
      </c>
      <c r="BW288" s="14">
        <v>0</v>
      </c>
      <c r="BX288" s="14">
        <v>494.28</v>
      </c>
      <c r="BY288" s="14">
        <v>0</v>
      </c>
      <c r="BZ288" s="14">
        <v>0</v>
      </c>
      <c r="CA288" s="14">
        <v>0</v>
      </c>
      <c r="CB288" s="14">
        <v>0</v>
      </c>
      <c r="CC288" s="14">
        <v>0</v>
      </c>
      <c r="CD288" s="14">
        <v>55</v>
      </c>
      <c r="CE288" s="14">
        <v>0</v>
      </c>
      <c r="CF288" s="14">
        <v>0</v>
      </c>
      <c r="CG288" s="14">
        <v>25053</v>
      </c>
      <c r="CH288" s="14">
        <v>7.1999999999999995E-2</v>
      </c>
      <c r="CI288" s="14">
        <v>0.28799999999999998</v>
      </c>
      <c r="CJ288" s="14">
        <v>7.1999999999999995E-2</v>
      </c>
      <c r="CK288" s="14">
        <v>0</v>
      </c>
      <c r="CL288" s="14">
        <v>18.37</v>
      </c>
      <c r="CM288" s="14">
        <v>86.28</v>
      </c>
      <c r="CN288" s="14">
        <v>0</v>
      </c>
      <c r="CO288" s="14">
        <v>0</v>
      </c>
      <c r="CP288" s="14">
        <v>0</v>
      </c>
      <c r="CQ288" s="14">
        <v>0</v>
      </c>
      <c r="CR288" s="14">
        <v>494.28</v>
      </c>
      <c r="CS288" s="14">
        <v>0</v>
      </c>
      <c r="CT288" s="14">
        <v>0</v>
      </c>
      <c r="CU288" s="14">
        <v>0</v>
      </c>
      <c r="CV288" s="14">
        <v>0</v>
      </c>
      <c r="CW288" s="14">
        <v>0</v>
      </c>
      <c r="CX288" s="14">
        <v>0</v>
      </c>
    </row>
    <row r="289" spans="1:102" x14ac:dyDescent="0.25">
      <c r="A289" s="14">
        <v>471550</v>
      </c>
      <c r="B289" s="14">
        <v>21</v>
      </c>
      <c r="C289" s="14" t="s">
        <v>105</v>
      </c>
      <c r="D289" s="14" t="s">
        <v>100</v>
      </c>
      <c r="E289" s="14">
        <v>5302790001</v>
      </c>
      <c r="F289" s="14" t="s">
        <v>106</v>
      </c>
      <c r="G289" s="14" t="s">
        <v>102</v>
      </c>
      <c r="H289" s="14" t="s">
        <v>103</v>
      </c>
      <c r="I289" s="14">
        <v>70362070</v>
      </c>
      <c r="J289" s="14">
        <v>0</v>
      </c>
      <c r="K289" s="14">
        <v>76645</v>
      </c>
      <c r="L289" s="14">
        <v>1</v>
      </c>
      <c r="M289" s="14">
        <v>201802</v>
      </c>
      <c r="N289" s="14">
        <v>20180104</v>
      </c>
      <c r="O289" s="14">
        <v>5778</v>
      </c>
      <c r="P289" s="14">
        <v>20180203</v>
      </c>
      <c r="Q289" s="14">
        <v>6467</v>
      </c>
      <c r="R289" s="14">
        <v>30</v>
      </c>
      <c r="S289" s="14">
        <v>20180305</v>
      </c>
      <c r="T289" s="14">
        <v>20180318</v>
      </c>
      <c r="U289" s="14">
        <v>338.31</v>
      </c>
      <c r="V289" s="14">
        <v>112.77</v>
      </c>
      <c r="W289" s="14">
        <v>25</v>
      </c>
      <c r="X289" s="14">
        <v>49.16</v>
      </c>
      <c r="Y289" s="14">
        <v>13.53</v>
      </c>
      <c r="Z289" s="14">
        <v>5.41</v>
      </c>
      <c r="AA289" s="14">
        <v>4.51</v>
      </c>
      <c r="AB289" s="14">
        <v>2.93</v>
      </c>
      <c r="AC289" s="14">
        <v>0</v>
      </c>
      <c r="AD289" s="14">
        <v>0</v>
      </c>
      <c r="AE289" s="14">
        <v>0</v>
      </c>
      <c r="AF289" s="14">
        <v>451.08</v>
      </c>
      <c r="AG289" s="14">
        <v>129.22999999999999</v>
      </c>
      <c r="AH289" s="14">
        <v>219.93</v>
      </c>
      <c r="AI289" s="14">
        <v>47.6</v>
      </c>
      <c r="AJ289" s="14">
        <v>4.7300000000000004</v>
      </c>
      <c r="AK289" s="14">
        <v>49.59</v>
      </c>
      <c r="AL289" s="14">
        <v>473.86</v>
      </c>
      <c r="AM289" s="14">
        <v>500.24</v>
      </c>
      <c r="AN289" s="14">
        <v>689</v>
      </c>
      <c r="AO289" s="14">
        <v>689</v>
      </c>
      <c r="AP289" s="14">
        <v>568</v>
      </c>
      <c r="AQ289" s="14" t="s">
        <v>104</v>
      </c>
      <c r="AR289" s="14">
        <v>0</v>
      </c>
      <c r="AS289" s="14">
        <v>0</v>
      </c>
      <c r="AT289" s="14">
        <v>0</v>
      </c>
      <c r="AU289" s="14">
        <v>0</v>
      </c>
      <c r="AV289" s="14">
        <v>0</v>
      </c>
      <c r="AW289" s="14">
        <v>0</v>
      </c>
      <c r="AX289" s="14">
        <v>0</v>
      </c>
      <c r="AY289" s="14" t="s">
        <v>107</v>
      </c>
      <c r="AZ289" s="14" t="s">
        <v>107</v>
      </c>
      <c r="BA289" s="14" t="s">
        <v>107</v>
      </c>
      <c r="BB289" s="14">
        <v>0</v>
      </c>
      <c r="BC289" s="14">
        <v>0</v>
      </c>
      <c r="BD289" s="14">
        <v>0</v>
      </c>
      <c r="BE289" s="14">
        <v>0</v>
      </c>
      <c r="BF289" s="14">
        <v>0</v>
      </c>
      <c r="BG289" s="14">
        <v>0</v>
      </c>
      <c r="BH289" s="14">
        <v>0</v>
      </c>
      <c r="BI289" s="14">
        <v>0</v>
      </c>
      <c r="BJ289" s="14">
        <v>0</v>
      </c>
      <c r="BK289" s="14">
        <v>0</v>
      </c>
      <c r="BL289" s="14">
        <v>0</v>
      </c>
      <c r="BM289" s="14">
        <v>0</v>
      </c>
      <c r="BN289" s="14">
        <v>0</v>
      </c>
      <c r="BO289" s="14">
        <v>0</v>
      </c>
      <c r="BP289" s="14">
        <v>0</v>
      </c>
      <c r="BQ289" s="14">
        <v>0</v>
      </c>
      <c r="BR289" s="14">
        <v>0</v>
      </c>
      <c r="BS289" s="14">
        <v>0</v>
      </c>
      <c r="BT289" s="14">
        <v>0</v>
      </c>
      <c r="BU289" s="14">
        <v>0</v>
      </c>
      <c r="BV289" s="14">
        <v>0</v>
      </c>
      <c r="BW289" s="14">
        <v>0</v>
      </c>
      <c r="BX289" s="14">
        <v>0</v>
      </c>
      <c r="BY289" s="14">
        <v>0</v>
      </c>
      <c r="BZ289" s="14">
        <v>0</v>
      </c>
      <c r="CA289" s="14">
        <v>0</v>
      </c>
      <c r="CB289" s="14">
        <v>0</v>
      </c>
      <c r="CC289" s="14">
        <v>0</v>
      </c>
      <c r="CD289" s="14">
        <v>0</v>
      </c>
      <c r="CE289" s="14">
        <v>0</v>
      </c>
      <c r="CF289" s="14">
        <v>0</v>
      </c>
      <c r="CG289" s="14">
        <v>94638</v>
      </c>
      <c r="CH289" s="14">
        <v>1</v>
      </c>
      <c r="CI289" s="14">
        <v>0</v>
      </c>
      <c r="CJ289" s="14">
        <v>0</v>
      </c>
      <c r="CK289" s="14">
        <v>0</v>
      </c>
      <c r="CL289" s="14">
        <v>1.03</v>
      </c>
      <c r="CM289" s="14">
        <v>4.87</v>
      </c>
      <c r="CN289" s="14">
        <v>0</v>
      </c>
      <c r="CO289" s="14">
        <v>0</v>
      </c>
      <c r="CP289" s="14">
        <v>0</v>
      </c>
      <c r="CQ289" s="14">
        <v>0</v>
      </c>
      <c r="CR289" s="14" t="s">
        <v>108</v>
      </c>
      <c r="CS289" s="14">
        <v>220</v>
      </c>
      <c r="CT289" s="14" t="s">
        <v>109</v>
      </c>
      <c r="CU289" s="14">
        <v>201</v>
      </c>
      <c r="CV289" s="14" t="s">
        <v>109</v>
      </c>
      <c r="CW289" s="14">
        <v>231</v>
      </c>
      <c r="CX289" s="14" t="s">
        <v>109</v>
      </c>
    </row>
    <row r="290" spans="1:102" x14ac:dyDescent="0.25">
      <c r="A290" s="14">
        <v>471551</v>
      </c>
      <c r="B290" s="14">
        <v>23</v>
      </c>
      <c r="C290" s="14" t="s">
        <v>110</v>
      </c>
      <c r="D290" s="14" t="s">
        <v>100</v>
      </c>
      <c r="E290" s="14">
        <v>5302790001</v>
      </c>
      <c r="F290" s="14" t="s">
        <v>111</v>
      </c>
      <c r="G290" s="14" t="s">
        <v>102</v>
      </c>
      <c r="H290" s="14" t="s">
        <v>103</v>
      </c>
      <c r="I290" s="14">
        <v>70362070</v>
      </c>
      <c r="J290" s="14">
        <v>0</v>
      </c>
      <c r="K290" s="14">
        <v>1229984</v>
      </c>
      <c r="L290" s="14">
        <v>40</v>
      </c>
      <c r="M290" s="14">
        <v>201802</v>
      </c>
      <c r="N290" s="14">
        <v>20180104</v>
      </c>
      <c r="O290" s="14">
        <v>18311</v>
      </c>
      <c r="P290" s="14">
        <v>20180203</v>
      </c>
      <c r="Q290" s="14">
        <v>18482</v>
      </c>
      <c r="R290" s="14">
        <v>30</v>
      </c>
      <c r="S290" s="14">
        <v>20180305</v>
      </c>
      <c r="T290" s="14">
        <v>20180318</v>
      </c>
      <c r="U290" s="14">
        <v>3358.55</v>
      </c>
      <c r="V290" s="14">
        <v>1119.51</v>
      </c>
      <c r="W290" s="14">
        <v>25</v>
      </c>
      <c r="X290" s="14">
        <v>601.25</v>
      </c>
      <c r="Y290" s="14">
        <v>134.34</v>
      </c>
      <c r="Z290" s="14">
        <v>53.73</v>
      </c>
      <c r="AA290" s="14">
        <v>44.78</v>
      </c>
      <c r="AB290" s="14">
        <v>29.1</v>
      </c>
      <c r="AC290" s="14">
        <v>0</v>
      </c>
      <c r="AD290" s="14">
        <v>0</v>
      </c>
      <c r="AE290" s="14">
        <v>0</v>
      </c>
      <c r="AF290" s="14">
        <v>4478.0600000000004</v>
      </c>
      <c r="AG290" s="14">
        <v>1282.95</v>
      </c>
      <c r="AH290" s="14">
        <v>2183.2399999999998</v>
      </c>
      <c r="AI290" s="14">
        <v>472.55</v>
      </c>
      <c r="AJ290" s="14">
        <v>46.96</v>
      </c>
      <c r="AK290" s="14">
        <v>492.36</v>
      </c>
      <c r="AL290" s="14">
        <v>4817.3599999999997</v>
      </c>
      <c r="AM290" s="14">
        <v>5079.3100000000004</v>
      </c>
      <c r="AN290" s="14">
        <v>6840</v>
      </c>
      <c r="AO290" s="14">
        <v>6840</v>
      </c>
      <c r="AP290" s="14">
        <v>6913</v>
      </c>
      <c r="AQ290" s="14" t="s">
        <v>104</v>
      </c>
      <c r="AR290" s="14">
        <v>0</v>
      </c>
      <c r="AS290" s="14">
        <v>0</v>
      </c>
      <c r="AT290" s="14">
        <v>0</v>
      </c>
      <c r="AU290" s="14">
        <v>0</v>
      </c>
      <c r="AV290" s="14">
        <v>0</v>
      </c>
      <c r="AW290" s="14">
        <v>0</v>
      </c>
      <c r="AX290" s="14">
        <v>0</v>
      </c>
      <c r="AY290" s="14" t="s">
        <v>107</v>
      </c>
      <c r="AZ290" s="14" t="s">
        <v>107</v>
      </c>
      <c r="BA290" s="14" t="s">
        <v>107</v>
      </c>
      <c r="BB290" s="14">
        <v>0</v>
      </c>
      <c r="BC290" s="14">
        <v>0</v>
      </c>
      <c r="BD290" s="14">
        <v>0</v>
      </c>
      <c r="BE290" s="14">
        <v>0</v>
      </c>
      <c r="BF290" s="14">
        <v>0</v>
      </c>
      <c r="BG290" s="14">
        <v>0</v>
      </c>
      <c r="BH290" s="14">
        <v>0</v>
      </c>
      <c r="BI290" s="14">
        <v>0</v>
      </c>
      <c r="BJ290" s="14">
        <v>0</v>
      </c>
      <c r="BK290" s="14">
        <v>0</v>
      </c>
      <c r="BL290" s="14">
        <v>0</v>
      </c>
      <c r="BM290" s="14">
        <v>0</v>
      </c>
      <c r="BN290" s="14">
        <v>0</v>
      </c>
      <c r="BO290" s="14">
        <v>0</v>
      </c>
      <c r="BP290" s="14">
        <v>0</v>
      </c>
      <c r="BQ290" s="14">
        <v>0</v>
      </c>
      <c r="BR290" s="14">
        <v>0</v>
      </c>
      <c r="BS290" s="14">
        <v>0</v>
      </c>
      <c r="BT290" s="14">
        <v>0</v>
      </c>
      <c r="BU290" s="14">
        <v>0</v>
      </c>
      <c r="BV290" s="14">
        <v>0</v>
      </c>
      <c r="BW290" s="14">
        <v>0</v>
      </c>
      <c r="BX290" s="14">
        <v>0</v>
      </c>
      <c r="BY290" s="14">
        <v>0</v>
      </c>
      <c r="BZ290" s="14">
        <v>0</v>
      </c>
      <c r="CA290" s="14">
        <v>0</v>
      </c>
      <c r="CB290" s="14">
        <v>0</v>
      </c>
      <c r="CC290" s="14">
        <v>0</v>
      </c>
      <c r="CD290" s="14">
        <v>0</v>
      </c>
      <c r="CE290" s="14">
        <v>0</v>
      </c>
      <c r="CF290" s="14">
        <v>0</v>
      </c>
      <c r="CG290" s="14">
        <v>94639</v>
      </c>
      <c r="CH290" s="14">
        <v>40</v>
      </c>
      <c r="CI290" s="14">
        <v>0</v>
      </c>
      <c r="CJ290" s="14">
        <v>40</v>
      </c>
      <c r="CK290" s="14">
        <v>0</v>
      </c>
      <c r="CL290" s="14">
        <v>10.29</v>
      </c>
      <c r="CM290" s="14">
        <v>48.36</v>
      </c>
      <c r="CN290" s="14">
        <v>0</v>
      </c>
      <c r="CO290" s="14">
        <v>0</v>
      </c>
      <c r="CP290" s="14">
        <v>0</v>
      </c>
      <c r="CQ290" s="14">
        <v>0</v>
      </c>
      <c r="CR290" s="14" t="s">
        <v>108</v>
      </c>
      <c r="CS290" s="14">
        <v>220</v>
      </c>
      <c r="CT290" s="14">
        <v>380</v>
      </c>
      <c r="CU290" s="14">
        <v>201</v>
      </c>
      <c r="CV290" s="14">
        <v>348</v>
      </c>
      <c r="CW290" s="14">
        <v>231</v>
      </c>
      <c r="CX290" s="14">
        <v>399</v>
      </c>
    </row>
    <row r="291" spans="1:102" x14ac:dyDescent="0.25">
      <c r="A291" s="14">
        <v>471552</v>
      </c>
      <c r="B291" s="14">
        <v>21</v>
      </c>
      <c r="C291" s="14" t="s">
        <v>105</v>
      </c>
      <c r="D291" s="14" t="s">
        <v>100</v>
      </c>
      <c r="E291" s="14">
        <v>5302790001</v>
      </c>
      <c r="F291" s="14" t="s">
        <v>112</v>
      </c>
      <c r="G291" s="14" t="s">
        <v>102</v>
      </c>
      <c r="H291" s="14" t="s">
        <v>103</v>
      </c>
      <c r="I291" s="14">
        <v>70362030</v>
      </c>
      <c r="J291" s="14">
        <v>0</v>
      </c>
      <c r="K291" s="14">
        <v>525960</v>
      </c>
      <c r="L291" s="14">
        <v>1</v>
      </c>
      <c r="M291" s="14">
        <v>201802</v>
      </c>
      <c r="N291" s="14">
        <v>20180104</v>
      </c>
      <c r="O291" s="14">
        <v>8935</v>
      </c>
      <c r="P291" s="14">
        <v>20180203</v>
      </c>
      <c r="Q291" s="14">
        <v>9494</v>
      </c>
      <c r="R291" s="14">
        <v>30</v>
      </c>
      <c r="S291" s="14">
        <v>20180305</v>
      </c>
      <c r="T291" s="14">
        <v>20180318</v>
      </c>
      <c r="U291" s="14">
        <v>274.48</v>
      </c>
      <c r="V291" s="14">
        <v>91.49</v>
      </c>
      <c r="W291" s="14">
        <v>25</v>
      </c>
      <c r="X291" s="14">
        <v>40.97</v>
      </c>
      <c r="Y291" s="14">
        <v>10.97</v>
      </c>
      <c r="Z291" s="14">
        <v>4.3899999999999997</v>
      </c>
      <c r="AA291" s="14">
        <v>3.65</v>
      </c>
      <c r="AB291" s="14">
        <v>2.37</v>
      </c>
      <c r="AC291" s="14">
        <v>0</v>
      </c>
      <c r="AD291" s="14">
        <v>0</v>
      </c>
      <c r="AE291" s="14">
        <v>0</v>
      </c>
      <c r="AF291" s="14">
        <v>365.97</v>
      </c>
      <c r="AG291" s="14">
        <v>104.83</v>
      </c>
      <c r="AH291" s="14">
        <v>178.45</v>
      </c>
      <c r="AI291" s="14">
        <v>38.619999999999997</v>
      </c>
      <c r="AJ291" s="14">
        <v>3.83</v>
      </c>
      <c r="AK291" s="14">
        <v>40.24</v>
      </c>
      <c r="AL291" s="14">
        <v>385.56</v>
      </c>
      <c r="AM291" s="14">
        <v>406.94</v>
      </c>
      <c r="AN291" s="14">
        <v>559</v>
      </c>
      <c r="AO291" s="14">
        <v>559</v>
      </c>
      <c r="AP291" s="14">
        <v>485</v>
      </c>
      <c r="AQ291" s="14" t="s">
        <v>104</v>
      </c>
      <c r="AR291" s="14">
        <v>0</v>
      </c>
      <c r="AS291" s="14">
        <v>0</v>
      </c>
      <c r="AT291" s="14">
        <v>0</v>
      </c>
      <c r="AU291" s="14">
        <v>0</v>
      </c>
      <c r="AV291" s="14">
        <v>0</v>
      </c>
      <c r="AW291" s="14">
        <v>0</v>
      </c>
      <c r="AX291" s="14">
        <v>0</v>
      </c>
      <c r="AY291" s="14" t="s">
        <v>107</v>
      </c>
      <c r="AZ291" s="14" t="s">
        <v>107</v>
      </c>
      <c r="BA291" s="14" t="s">
        <v>107</v>
      </c>
      <c r="BB291" s="14">
        <v>0</v>
      </c>
      <c r="BC291" s="14">
        <v>0</v>
      </c>
      <c r="BD291" s="14">
        <v>0</v>
      </c>
      <c r="BE291" s="14">
        <v>0</v>
      </c>
      <c r="BF291" s="14">
        <v>0</v>
      </c>
      <c r="BG291" s="14">
        <v>0</v>
      </c>
      <c r="BH291" s="14">
        <v>0</v>
      </c>
      <c r="BI291" s="14">
        <v>0</v>
      </c>
      <c r="BJ291" s="14">
        <v>0</v>
      </c>
      <c r="BK291" s="14">
        <v>0</v>
      </c>
      <c r="BL291" s="14">
        <v>0</v>
      </c>
      <c r="BM291" s="14">
        <v>0</v>
      </c>
      <c r="BN291" s="14">
        <v>0</v>
      </c>
      <c r="BO291" s="14">
        <v>0</v>
      </c>
      <c r="BP291" s="14">
        <v>0</v>
      </c>
      <c r="BQ291" s="14">
        <v>0</v>
      </c>
      <c r="BR291" s="14">
        <v>0</v>
      </c>
      <c r="BS291" s="14">
        <v>0</v>
      </c>
      <c r="BT291" s="14">
        <v>0</v>
      </c>
      <c r="BU291" s="14">
        <v>0</v>
      </c>
      <c r="BV291" s="14">
        <v>0</v>
      </c>
      <c r="BW291" s="14">
        <v>0</v>
      </c>
      <c r="BX291" s="14">
        <v>0</v>
      </c>
      <c r="BY291" s="14">
        <v>0</v>
      </c>
      <c r="BZ291" s="14">
        <v>0</v>
      </c>
      <c r="CA291" s="14">
        <v>0</v>
      </c>
      <c r="CB291" s="14">
        <v>0</v>
      </c>
      <c r="CC291" s="14">
        <v>0</v>
      </c>
      <c r="CD291" s="14">
        <v>0</v>
      </c>
      <c r="CE291" s="14">
        <v>0</v>
      </c>
      <c r="CF291" s="14">
        <v>0</v>
      </c>
      <c r="CG291" s="14">
        <v>94663</v>
      </c>
      <c r="CH291" s="14">
        <v>1</v>
      </c>
      <c r="CI291" s="14">
        <v>0</v>
      </c>
      <c r="CJ291" s="14">
        <v>0</v>
      </c>
      <c r="CK291" s="14">
        <v>0</v>
      </c>
      <c r="CL291" s="14">
        <v>0.84</v>
      </c>
      <c r="CM291" s="14">
        <v>3.95</v>
      </c>
      <c r="CN291" s="14">
        <v>0</v>
      </c>
      <c r="CO291" s="14">
        <v>0</v>
      </c>
      <c r="CP291" s="14">
        <v>0</v>
      </c>
      <c r="CQ291" s="14">
        <v>0</v>
      </c>
      <c r="CR291" s="14" t="s">
        <v>108</v>
      </c>
      <c r="CS291" s="14">
        <v>220</v>
      </c>
      <c r="CT291" s="14" t="s">
        <v>109</v>
      </c>
      <c r="CU291" s="14">
        <v>201</v>
      </c>
      <c r="CV291" s="14" t="s">
        <v>109</v>
      </c>
      <c r="CW291" s="14">
        <v>231</v>
      </c>
      <c r="CX291" s="14" t="s">
        <v>109</v>
      </c>
    </row>
    <row r="292" spans="1:102" x14ac:dyDescent="0.25">
      <c r="A292" s="14">
        <v>471553</v>
      </c>
      <c r="B292" s="14">
        <v>23</v>
      </c>
      <c r="C292" s="14" t="s">
        <v>110</v>
      </c>
      <c r="D292" s="14" t="s">
        <v>100</v>
      </c>
      <c r="E292" s="14">
        <v>5302790001</v>
      </c>
      <c r="F292" s="14" t="s">
        <v>113</v>
      </c>
      <c r="G292" s="14" t="s">
        <v>102</v>
      </c>
      <c r="H292" s="14" t="s">
        <v>103</v>
      </c>
      <c r="I292" s="14">
        <v>70362030</v>
      </c>
      <c r="J292" s="14">
        <v>0</v>
      </c>
      <c r="K292" s="14">
        <v>1230287</v>
      </c>
      <c r="L292" s="14">
        <v>40</v>
      </c>
      <c r="M292" s="14">
        <v>201802</v>
      </c>
      <c r="N292" s="14">
        <v>20180104</v>
      </c>
      <c r="O292" s="14">
        <v>18132</v>
      </c>
      <c r="P292" s="14">
        <v>20180203</v>
      </c>
      <c r="Q292" s="14">
        <v>18375</v>
      </c>
      <c r="R292" s="14">
        <v>30</v>
      </c>
      <c r="S292" s="14">
        <v>20180305</v>
      </c>
      <c r="T292" s="14">
        <v>20180318</v>
      </c>
      <c r="U292" s="14">
        <v>4772.68</v>
      </c>
      <c r="V292" s="14">
        <v>1590.89</v>
      </c>
      <c r="W292" s="14">
        <v>25</v>
      </c>
      <c r="X292" s="14">
        <v>706.62</v>
      </c>
      <c r="Y292" s="14">
        <v>190.9</v>
      </c>
      <c r="Z292" s="14">
        <v>76.36</v>
      </c>
      <c r="AA292" s="14">
        <v>63.63</v>
      </c>
      <c r="AB292" s="14">
        <v>41.36</v>
      </c>
      <c r="AC292" s="14">
        <v>0</v>
      </c>
      <c r="AD292" s="14">
        <v>0</v>
      </c>
      <c r="AE292" s="14">
        <v>0</v>
      </c>
      <c r="AF292" s="14">
        <v>6363.57</v>
      </c>
      <c r="AG292" s="14">
        <v>1823.15</v>
      </c>
      <c r="AH292" s="14">
        <v>3102.49</v>
      </c>
      <c r="AI292" s="14">
        <v>671.52</v>
      </c>
      <c r="AJ292" s="14">
        <v>66.739999999999995</v>
      </c>
      <c r="AK292" s="14">
        <v>699.67</v>
      </c>
      <c r="AL292" s="14">
        <v>6697.94</v>
      </c>
      <c r="AM292" s="14">
        <v>7070.19</v>
      </c>
      <c r="AN292" s="14">
        <v>9720</v>
      </c>
      <c r="AO292" s="14">
        <v>9720</v>
      </c>
      <c r="AP292" s="14">
        <v>8203</v>
      </c>
      <c r="AQ292" s="14" t="s">
        <v>104</v>
      </c>
      <c r="AR292" s="14">
        <v>0</v>
      </c>
      <c r="AS292" s="14">
        <v>0</v>
      </c>
      <c r="AT292" s="14">
        <v>0</v>
      </c>
      <c r="AU292" s="14">
        <v>0</v>
      </c>
      <c r="AV292" s="14">
        <v>0</v>
      </c>
      <c r="AW292" s="14">
        <v>0</v>
      </c>
      <c r="AX292" s="14">
        <v>0</v>
      </c>
      <c r="AY292" s="14" t="s">
        <v>107</v>
      </c>
      <c r="AZ292" s="14" t="s">
        <v>107</v>
      </c>
      <c r="BA292" s="14" t="s">
        <v>107</v>
      </c>
      <c r="BB292" s="14">
        <v>0</v>
      </c>
      <c r="BC292" s="14">
        <v>0</v>
      </c>
      <c r="BD292" s="14">
        <v>0</v>
      </c>
      <c r="BE292" s="14">
        <v>0</v>
      </c>
      <c r="BF292" s="14">
        <v>0</v>
      </c>
      <c r="BG292" s="14">
        <v>0</v>
      </c>
      <c r="BH292" s="14">
        <v>0</v>
      </c>
      <c r="BI292" s="14">
        <v>0</v>
      </c>
      <c r="BJ292" s="14">
        <v>0</v>
      </c>
      <c r="BK292" s="14">
        <v>0</v>
      </c>
      <c r="BL292" s="14">
        <v>0</v>
      </c>
      <c r="BM292" s="14">
        <v>0</v>
      </c>
      <c r="BN292" s="14">
        <v>0</v>
      </c>
      <c r="BO292" s="14">
        <v>0</v>
      </c>
      <c r="BP292" s="14">
        <v>0</v>
      </c>
      <c r="BQ292" s="14">
        <v>0</v>
      </c>
      <c r="BR292" s="14">
        <v>0</v>
      </c>
      <c r="BS292" s="14">
        <v>0</v>
      </c>
      <c r="BT292" s="14">
        <v>0</v>
      </c>
      <c r="BU292" s="14">
        <v>0</v>
      </c>
      <c r="BV292" s="14">
        <v>0</v>
      </c>
      <c r="BW292" s="14">
        <v>0</v>
      </c>
      <c r="BX292" s="14">
        <v>0</v>
      </c>
      <c r="BY292" s="14">
        <v>0</v>
      </c>
      <c r="BZ292" s="14">
        <v>0</v>
      </c>
      <c r="CA292" s="14">
        <v>0</v>
      </c>
      <c r="CB292" s="14">
        <v>0</v>
      </c>
      <c r="CC292" s="14">
        <v>0</v>
      </c>
      <c r="CD292" s="14">
        <v>0</v>
      </c>
      <c r="CE292" s="14">
        <v>0</v>
      </c>
      <c r="CF292" s="14">
        <v>0</v>
      </c>
      <c r="CG292" s="14">
        <v>94665</v>
      </c>
      <c r="CH292" s="14">
        <v>40</v>
      </c>
      <c r="CI292" s="14">
        <v>0</v>
      </c>
      <c r="CJ292" s="14">
        <v>40</v>
      </c>
      <c r="CK292" s="14">
        <v>0</v>
      </c>
      <c r="CL292" s="14">
        <v>14.63</v>
      </c>
      <c r="CM292" s="14">
        <v>68.72</v>
      </c>
      <c r="CN292" s="14">
        <v>0</v>
      </c>
      <c r="CO292" s="14">
        <v>0</v>
      </c>
      <c r="CP292" s="14">
        <v>0</v>
      </c>
      <c r="CQ292" s="14">
        <v>0</v>
      </c>
      <c r="CR292" s="14" t="s">
        <v>108</v>
      </c>
      <c r="CS292" s="14">
        <v>220</v>
      </c>
      <c r="CT292" s="14">
        <v>380</v>
      </c>
      <c r="CU292" s="14">
        <v>201</v>
      </c>
      <c r="CV292" s="14">
        <v>348</v>
      </c>
      <c r="CW292" s="14">
        <v>231</v>
      </c>
      <c r="CX292" s="14">
        <v>399</v>
      </c>
    </row>
    <row r="293" spans="1:102" x14ac:dyDescent="0.25">
      <c r="A293" s="14">
        <v>471554</v>
      </c>
      <c r="B293" s="14">
        <v>21</v>
      </c>
      <c r="C293" s="14" t="s">
        <v>105</v>
      </c>
      <c r="D293" s="14" t="s">
        <v>100</v>
      </c>
      <c r="E293" s="14">
        <v>5302790001</v>
      </c>
      <c r="F293" s="14" t="s">
        <v>114</v>
      </c>
      <c r="G293" s="14" t="s">
        <v>102</v>
      </c>
      <c r="H293" s="14" t="s">
        <v>103</v>
      </c>
      <c r="I293" s="14">
        <v>70362040</v>
      </c>
      <c r="J293" s="14">
        <v>0</v>
      </c>
      <c r="K293" s="14">
        <v>77130</v>
      </c>
      <c r="L293" s="14">
        <v>1</v>
      </c>
      <c r="M293" s="14">
        <v>201802</v>
      </c>
      <c r="N293" s="14">
        <v>20180104</v>
      </c>
      <c r="O293" s="14">
        <v>2971</v>
      </c>
      <c r="P293" s="14">
        <v>20180203</v>
      </c>
      <c r="Q293" s="14">
        <v>3736</v>
      </c>
      <c r="R293" s="14">
        <v>30</v>
      </c>
      <c r="S293" s="14">
        <v>20180305</v>
      </c>
      <c r="T293" s="14">
        <v>20180318</v>
      </c>
      <c r="U293" s="14">
        <v>375.63</v>
      </c>
      <c r="V293" s="14">
        <v>125.2</v>
      </c>
      <c r="W293" s="14">
        <v>25</v>
      </c>
      <c r="X293" s="14">
        <v>58.34</v>
      </c>
      <c r="Y293" s="14">
        <v>15.02</v>
      </c>
      <c r="Z293" s="14">
        <v>6</v>
      </c>
      <c r="AA293" s="14">
        <v>5</v>
      </c>
      <c r="AB293" s="14">
        <v>3.25</v>
      </c>
      <c r="AC293" s="14">
        <v>0</v>
      </c>
      <c r="AD293" s="14">
        <v>0</v>
      </c>
      <c r="AE293" s="14">
        <v>0</v>
      </c>
      <c r="AF293" s="14">
        <v>500.83</v>
      </c>
      <c r="AG293" s="14">
        <v>143.47</v>
      </c>
      <c r="AH293" s="14">
        <v>244.2</v>
      </c>
      <c r="AI293" s="14">
        <v>52.85</v>
      </c>
      <c r="AJ293" s="14">
        <v>5.25</v>
      </c>
      <c r="AK293" s="14">
        <v>55.06</v>
      </c>
      <c r="AL293" s="14">
        <v>529.9</v>
      </c>
      <c r="AM293" s="14">
        <v>559.16999999999996</v>
      </c>
      <c r="AN293" s="14">
        <v>765</v>
      </c>
      <c r="AO293" s="14">
        <v>765</v>
      </c>
      <c r="AP293" s="14">
        <v>721</v>
      </c>
      <c r="AQ293" s="14" t="s">
        <v>104</v>
      </c>
      <c r="AR293" s="14">
        <v>0</v>
      </c>
      <c r="AS293" s="14">
        <v>0</v>
      </c>
      <c r="AT293" s="14">
        <v>0</v>
      </c>
      <c r="AU293" s="14">
        <v>0</v>
      </c>
      <c r="AV293" s="14">
        <v>0</v>
      </c>
      <c r="AW293" s="14">
        <v>0</v>
      </c>
      <c r="AX293" s="14">
        <v>0</v>
      </c>
      <c r="AY293" s="14" t="s">
        <v>107</v>
      </c>
      <c r="AZ293" s="14" t="s">
        <v>107</v>
      </c>
      <c r="BA293" s="14" t="s">
        <v>107</v>
      </c>
      <c r="BB293" s="14">
        <v>0</v>
      </c>
      <c r="BC293" s="14">
        <v>0</v>
      </c>
      <c r="BD293" s="14">
        <v>0</v>
      </c>
      <c r="BE293" s="14">
        <v>0</v>
      </c>
      <c r="BF293" s="14">
        <v>0</v>
      </c>
      <c r="BG293" s="14">
        <v>0</v>
      </c>
      <c r="BH293" s="14">
        <v>0</v>
      </c>
      <c r="BI293" s="14">
        <v>0</v>
      </c>
      <c r="BJ293" s="14">
        <v>0</v>
      </c>
      <c r="BK293" s="14">
        <v>0</v>
      </c>
      <c r="BL293" s="14">
        <v>0</v>
      </c>
      <c r="BM293" s="14">
        <v>0</v>
      </c>
      <c r="BN293" s="14">
        <v>0</v>
      </c>
      <c r="BO293" s="14">
        <v>0</v>
      </c>
      <c r="BP293" s="14">
        <v>0</v>
      </c>
      <c r="BQ293" s="14">
        <v>0</v>
      </c>
      <c r="BR293" s="14">
        <v>0</v>
      </c>
      <c r="BS293" s="14">
        <v>0</v>
      </c>
      <c r="BT293" s="14">
        <v>0</v>
      </c>
      <c r="BU293" s="14">
        <v>0</v>
      </c>
      <c r="BV293" s="14">
        <v>0</v>
      </c>
      <c r="BW293" s="14">
        <v>0</v>
      </c>
      <c r="BX293" s="14">
        <v>0</v>
      </c>
      <c r="BY293" s="14">
        <v>0</v>
      </c>
      <c r="BZ293" s="14">
        <v>0</v>
      </c>
      <c r="CA293" s="14">
        <v>0</v>
      </c>
      <c r="CB293" s="14">
        <v>0</v>
      </c>
      <c r="CC293" s="14">
        <v>0</v>
      </c>
      <c r="CD293" s="14">
        <v>0</v>
      </c>
      <c r="CE293" s="14">
        <v>0</v>
      </c>
      <c r="CF293" s="14">
        <v>0</v>
      </c>
      <c r="CG293" s="14">
        <v>94692</v>
      </c>
      <c r="CH293" s="14">
        <v>1</v>
      </c>
      <c r="CI293" s="14">
        <v>0</v>
      </c>
      <c r="CJ293" s="14">
        <v>0</v>
      </c>
      <c r="CK293" s="14">
        <v>0</v>
      </c>
      <c r="CL293" s="14">
        <v>1.1499999999999999</v>
      </c>
      <c r="CM293" s="14">
        <v>5.4</v>
      </c>
      <c r="CN293" s="14">
        <v>0</v>
      </c>
      <c r="CO293" s="14">
        <v>0</v>
      </c>
      <c r="CP293" s="14">
        <v>0</v>
      </c>
      <c r="CQ293" s="14">
        <v>0</v>
      </c>
      <c r="CR293" s="14" t="s">
        <v>108</v>
      </c>
      <c r="CS293" s="14">
        <v>220</v>
      </c>
      <c r="CT293" s="14" t="s">
        <v>109</v>
      </c>
      <c r="CU293" s="14">
        <v>201</v>
      </c>
      <c r="CV293" s="14" t="s">
        <v>109</v>
      </c>
      <c r="CW293" s="14">
        <v>231</v>
      </c>
      <c r="CX293" s="14" t="s">
        <v>109</v>
      </c>
    </row>
    <row r="294" spans="1:102" x14ac:dyDescent="0.25">
      <c r="A294" s="14">
        <v>471555</v>
      </c>
      <c r="B294" s="14">
        <v>23</v>
      </c>
      <c r="C294" s="14" t="s">
        <v>110</v>
      </c>
      <c r="D294" s="14" t="s">
        <v>100</v>
      </c>
      <c r="E294" s="14">
        <v>5302790001</v>
      </c>
      <c r="F294" s="14" t="s">
        <v>115</v>
      </c>
      <c r="G294" s="14" t="s">
        <v>102</v>
      </c>
      <c r="H294" s="14" t="s">
        <v>103</v>
      </c>
      <c r="I294" s="14">
        <v>70362040</v>
      </c>
      <c r="J294" s="14">
        <v>0</v>
      </c>
      <c r="K294" s="14">
        <v>1230258</v>
      </c>
      <c r="L294" s="14">
        <v>60</v>
      </c>
      <c r="M294" s="14">
        <v>201802</v>
      </c>
      <c r="N294" s="14">
        <v>20180104</v>
      </c>
      <c r="O294" s="14">
        <v>10559</v>
      </c>
      <c r="P294" s="14">
        <v>20180203</v>
      </c>
      <c r="Q294" s="14">
        <v>10664</v>
      </c>
      <c r="R294" s="14">
        <v>30</v>
      </c>
      <c r="S294" s="14">
        <v>20180305</v>
      </c>
      <c r="T294" s="14">
        <v>20180318</v>
      </c>
      <c r="U294" s="14">
        <v>3093.4</v>
      </c>
      <c r="V294" s="14">
        <v>1031.1300000000001</v>
      </c>
      <c r="W294" s="14">
        <v>25</v>
      </c>
      <c r="X294" s="14">
        <v>706.62</v>
      </c>
      <c r="Y294" s="14">
        <v>123.73</v>
      </c>
      <c r="Z294" s="14">
        <v>49.49</v>
      </c>
      <c r="AA294" s="14">
        <v>41.24</v>
      </c>
      <c r="AB294" s="14">
        <v>26.8</v>
      </c>
      <c r="AC294" s="14">
        <v>0</v>
      </c>
      <c r="AD294" s="14">
        <v>0</v>
      </c>
      <c r="AE294" s="14">
        <v>0</v>
      </c>
      <c r="AF294" s="14">
        <v>4124.53</v>
      </c>
      <c r="AG294" s="14">
        <v>1181.6600000000001</v>
      </c>
      <c r="AH294" s="14">
        <v>2010.87</v>
      </c>
      <c r="AI294" s="14">
        <v>435.25</v>
      </c>
      <c r="AJ294" s="14">
        <v>43.26</v>
      </c>
      <c r="AK294" s="14">
        <v>453.49</v>
      </c>
      <c r="AL294" s="14">
        <v>4589.8900000000003</v>
      </c>
      <c r="AM294" s="14">
        <v>4831.1499999999996</v>
      </c>
      <c r="AN294" s="14">
        <v>6300</v>
      </c>
      <c r="AO294" s="14">
        <v>6300</v>
      </c>
      <c r="AP294" s="14">
        <v>6720</v>
      </c>
      <c r="AQ294" s="14" t="s">
        <v>104</v>
      </c>
      <c r="AR294" s="14">
        <v>0</v>
      </c>
      <c r="AS294" s="14">
        <v>0</v>
      </c>
      <c r="AT294" s="14">
        <v>0</v>
      </c>
      <c r="AU294" s="14">
        <v>0</v>
      </c>
      <c r="AV294" s="14">
        <v>0</v>
      </c>
      <c r="AW294" s="14">
        <v>0</v>
      </c>
      <c r="AX294" s="14">
        <v>0</v>
      </c>
      <c r="AY294" s="14" t="s">
        <v>107</v>
      </c>
      <c r="AZ294" s="14" t="s">
        <v>107</v>
      </c>
      <c r="BA294" s="14" t="s">
        <v>107</v>
      </c>
      <c r="BB294" s="14">
        <v>0</v>
      </c>
      <c r="BC294" s="14">
        <v>0</v>
      </c>
      <c r="BD294" s="14">
        <v>0</v>
      </c>
      <c r="BE294" s="14">
        <v>0</v>
      </c>
      <c r="BF294" s="14">
        <v>0</v>
      </c>
      <c r="BG294" s="14">
        <v>0</v>
      </c>
      <c r="BH294" s="14">
        <v>0</v>
      </c>
      <c r="BI294" s="14">
        <v>0</v>
      </c>
      <c r="BJ294" s="14">
        <v>0</v>
      </c>
      <c r="BK294" s="14">
        <v>0</v>
      </c>
      <c r="BL294" s="14">
        <v>0</v>
      </c>
      <c r="BM294" s="14">
        <v>0</v>
      </c>
      <c r="BN294" s="14">
        <v>0</v>
      </c>
      <c r="BO294" s="14">
        <v>0</v>
      </c>
      <c r="BP294" s="14">
        <v>0</v>
      </c>
      <c r="BQ294" s="14">
        <v>0</v>
      </c>
      <c r="BR294" s="14">
        <v>0</v>
      </c>
      <c r="BS294" s="14">
        <v>0</v>
      </c>
      <c r="BT294" s="14">
        <v>0</v>
      </c>
      <c r="BU294" s="14">
        <v>0</v>
      </c>
      <c r="BV294" s="14">
        <v>0</v>
      </c>
      <c r="BW294" s="14">
        <v>0</v>
      </c>
      <c r="BX294" s="14">
        <v>0</v>
      </c>
      <c r="BY294" s="14">
        <v>0</v>
      </c>
      <c r="BZ294" s="14">
        <v>0</v>
      </c>
      <c r="CA294" s="14">
        <v>0</v>
      </c>
      <c r="CB294" s="14">
        <v>0</v>
      </c>
      <c r="CC294" s="14">
        <v>0</v>
      </c>
      <c r="CD294" s="14">
        <v>0</v>
      </c>
      <c r="CE294" s="14">
        <v>0</v>
      </c>
      <c r="CF294" s="14">
        <v>0</v>
      </c>
      <c r="CG294" s="14">
        <v>94693</v>
      </c>
      <c r="CH294" s="14">
        <v>60</v>
      </c>
      <c r="CI294" s="14">
        <v>0</v>
      </c>
      <c r="CJ294" s="14">
        <v>60</v>
      </c>
      <c r="CK294" s="14">
        <v>0</v>
      </c>
      <c r="CL294" s="14">
        <v>9.48</v>
      </c>
      <c r="CM294" s="14">
        <v>44.54</v>
      </c>
      <c r="CN294" s="14">
        <v>0</v>
      </c>
      <c r="CO294" s="14">
        <v>0</v>
      </c>
      <c r="CP294" s="14">
        <v>0</v>
      </c>
      <c r="CQ294" s="14">
        <v>0</v>
      </c>
      <c r="CR294" s="14" t="s">
        <v>108</v>
      </c>
      <c r="CS294" s="14">
        <v>220</v>
      </c>
      <c r="CT294" s="14">
        <v>380</v>
      </c>
      <c r="CU294" s="14">
        <v>201</v>
      </c>
      <c r="CV294" s="14">
        <v>348</v>
      </c>
      <c r="CW294" s="14">
        <v>231</v>
      </c>
      <c r="CX294" s="14">
        <v>399</v>
      </c>
    </row>
    <row r="295" spans="1:102" x14ac:dyDescent="0.25">
      <c r="A295" s="14">
        <v>472913</v>
      </c>
      <c r="B295" s="14">
        <v>23</v>
      </c>
      <c r="C295" s="14" t="s">
        <v>110</v>
      </c>
      <c r="D295" s="14" t="s">
        <v>100</v>
      </c>
      <c r="E295" s="14">
        <v>5302790001</v>
      </c>
      <c r="F295" s="14" t="s">
        <v>116</v>
      </c>
      <c r="G295" s="14" t="s">
        <v>102</v>
      </c>
      <c r="H295" s="14" t="s">
        <v>103</v>
      </c>
      <c r="I295" s="14">
        <v>71630315</v>
      </c>
      <c r="J295" s="14">
        <v>0</v>
      </c>
      <c r="K295" s="14">
        <v>147550</v>
      </c>
      <c r="L295" s="14">
        <v>10</v>
      </c>
      <c r="M295" s="14">
        <v>201802</v>
      </c>
      <c r="N295" s="14">
        <v>20180122</v>
      </c>
      <c r="O295" s="14">
        <v>1259</v>
      </c>
      <c r="P295" s="14">
        <v>20180221</v>
      </c>
      <c r="Q295" s="14">
        <v>1990</v>
      </c>
      <c r="R295" s="14">
        <v>30</v>
      </c>
      <c r="S295" s="14">
        <v>20180305</v>
      </c>
      <c r="T295" s="14">
        <v>20180318</v>
      </c>
      <c r="U295" s="14">
        <v>3589.33</v>
      </c>
      <c r="V295" s="14">
        <v>1196.44</v>
      </c>
      <c r="W295" s="14">
        <v>25</v>
      </c>
      <c r="X295" s="14">
        <v>601.25</v>
      </c>
      <c r="Y295" s="14">
        <v>143.57</v>
      </c>
      <c r="Z295" s="14">
        <v>57.42</v>
      </c>
      <c r="AA295" s="14">
        <v>47.85</v>
      </c>
      <c r="AB295" s="14">
        <v>31.1</v>
      </c>
      <c r="AC295" s="14">
        <v>0</v>
      </c>
      <c r="AD295" s="14">
        <v>0</v>
      </c>
      <c r="AE295" s="14">
        <v>0</v>
      </c>
      <c r="AF295" s="14">
        <v>4785.7700000000004</v>
      </c>
      <c r="AG295" s="14">
        <v>1371.11</v>
      </c>
      <c r="AH295" s="14">
        <v>2333.2600000000002</v>
      </c>
      <c r="AI295" s="14">
        <v>505.02</v>
      </c>
      <c r="AJ295" s="14">
        <v>50.19</v>
      </c>
      <c r="AK295" s="14">
        <v>526.19000000000005</v>
      </c>
      <c r="AL295" s="14">
        <v>5107.08</v>
      </c>
      <c r="AM295" s="14">
        <v>5387.02</v>
      </c>
      <c r="AN295" s="14">
        <v>7310</v>
      </c>
      <c r="AO295" s="14">
        <v>7310</v>
      </c>
      <c r="AP295" s="14">
        <v>6578</v>
      </c>
      <c r="AQ295" s="14" t="s">
        <v>104</v>
      </c>
      <c r="AR295" s="14">
        <v>0</v>
      </c>
      <c r="AS295" s="14">
        <v>0</v>
      </c>
      <c r="AT295" s="14">
        <v>0</v>
      </c>
      <c r="AU295" s="14">
        <v>0</v>
      </c>
      <c r="AV295" s="14">
        <v>0</v>
      </c>
      <c r="AW295" s="14">
        <v>0</v>
      </c>
      <c r="AX295" s="14">
        <v>0</v>
      </c>
      <c r="AY295" s="14" t="s">
        <v>107</v>
      </c>
      <c r="AZ295" s="14" t="s">
        <v>107</v>
      </c>
      <c r="BA295" s="14" t="s">
        <v>107</v>
      </c>
      <c r="BB295" s="14">
        <v>0</v>
      </c>
      <c r="BC295" s="14">
        <v>0</v>
      </c>
      <c r="BD295" s="14">
        <v>0</v>
      </c>
      <c r="BE295" s="14">
        <v>0</v>
      </c>
      <c r="BF295" s="14">
        <v>0</v>
      </c>
      <c r="BG295" s="14">
        <v>0</v>
      </c>
      <c r="BH295" s="14">
        <v>0</v>
      </c>
      <c r="BI295" s="14">
        <v>0</v>
      </c>
      <c r="BJ295" s="14">
        <v>0</v>
      </c>
      <c r="BK295" s="14">
        <v>0</v>
      </c>
      <c r="BL295" s="14">
        <v>0</v>
      </c>
      <c r="BM295" s="14">
        <v>0</v>
      </c>
      <c r="BN295" s="14">
        <v>0</v>
      </c>
      <c r="BO295" s="14">
        <v>0</v>
      </c>
      <c r="BP295" s="14">
        <v>0</v>
      </c>
      <c r="BQ295" s="14">
        <v>0</v>
      </c>
      <c r="BR295" s="14">
        <v>0</v>
      </c>
      <c r="BS295" s="14">
        <v>0</v>
      </c>
      <c r="BT295" s="14">
        <v>0</v>
      </c>
      <c r="BU295" s="14">
        <v>0</v>
      </c>
      <c r="BV295" s="14">
        <v>0</v>
      </c>
      <c r="BW295" s="14">
        <v>0</v>
      </c>
      <c r="BX295" s="14">
        <v>0</v>
      </c>
      <c r="BY295" s="14">
        <v>0</v>
      </c>
      <c r="BZ295" s="14">
        <v>0</v>
      </c>
      <c r="CA295" s="14">
        <v>0</v>
      </c>
      <c r="CB295" s="14">
        <v>0</v>
      </c>
      <c r="CC295" s="14">
        <v>0</v>
      </c>
      <c r="CD295" s="14">
        <v>0</v>
      </c>
      <c r="CE295" s="14">
        <v>0</v>
      </c>
      <c r="CF295" s="14">
        <v>0</v>
      </c>
      <c r="CG295" s="14">
        <v>158397</v>
      </c>
      <c r="CH295" s="14">
        <v>10</v>
      </c>
      <c r="CI295" s="14">
        <v>0</v>
      </c>
      <c r="CJ295" s="14">
        <v>0</v>
      </c>
      <c r="CK295" s="14">
        <v>0</v>
      </c>
      <c r="CL295" s="14">
        <v>11</v>
      </c>
      <c r="CM295" s="14">
        <v>51.68</v>
      </c>
      <c r="CN295" s="14">
        <v>0</v>
      </c>
      <c r="CO295" s="14">
        <v>0</v>
      </c>
      <c r="CP295" s="14">
        <v>0</v>
      </c>
      <c r="CQ295" s="14">
        <v>0</v>
      </c>
      <c r="CR295" s="14" t="s">
        <v>108</v>
      </c>
      <c r="CS295" s="14">
        <v>220</v>
      </c>
      <c r="CT295" s="14">
        <v>380</v>
      </c>
      <c r="CU295" s="14">
        <v>201</v>
      </c>
      <c r="CV295" s="14">
        <v>348</v>
      </c>
      <c r="CW295" s="14">
        <v>231</v>
      </c>
      <c r="CX295" s="14">
        <v>399</v>
      </c>
    </row>
    <row r="296" spans="1:102" x14ac:dyDescent="0.25">
      <c r="A296" s="14">
        <v>491042</v>
      </c>
      <c r="B296" s="14">
        <v>76</v>
      </c>
      <c r="C296" s="14" t="s">
        <v>117</v>
      </c>
      <c r="D296" s="14" t="s">
        <v>100</v>
      </c>
      <c r="E296" s="14">
        <v>5302790001</v>
      </c>
      <c r="F296" s="14" t="s">
        <v>118</v>
      </c>
      <c r="G296" s="14" t="s">
        <v>102</v>
      </c>
      <c r="H296" s="14" t="s">
        <v>103</v>
      </c>
      <c r="I296" s="14">
        <v>70800000</v>
      </c>
      <c r="J296" s="14">
        <v>0</v>
      </c>
      <c r="K296" s="14">
        <v>1511930</v>
      </c>
      <c r="L296" s="14">
        <v>0</v>
      </c>
      <c r="M296" s="14">
        <v>201802</v>
      </c>
      <c r="N296" s="14">
        <v>20180110</v>
      </c>
      <c r="O296" s="14">
        <v>0</v>
      </c>
      <c r="P296" s="14">
        <v>20180210</v>
      </c>
      <c r="Q296" s="14">
        <v>0</v>
      </c>
      <c r="R296" s="14">
        <v>31</v>
      </c>
      <c r="S296" s="14">
        <v>20180220</v>
      </c>
      <c r="T296" s="14">
        <v>20180318</v>
      </c>
      <c r="U296" s="14">
        <v>220169</v>
      </c>
      <c r="V296" s="14">
        <v>36453.870000000003</v>
      </c>
      <c r="W296" s="14">
        <v>25</v>
      </c>
      <c r="X296" s="14">
        <v>716.25</v>
      </c>
      <c r="Y296" s="14">
        <v>4374.46</v>
      </c>
      <c r="Z296" s="14">
        <v>1749.78</v>
      </c>
      <c r="AA296" s="14">
        <v>1458.15</v>
      </c>
      <c r="AB296" s="14">
        <v>947.8</v>
      </c>
      <c r="AC296" s="14">
        <v>0</v>
      </c>
      <c r="AD296" s="14">
        <v>0</v>
      </c>
      <c r="AE296" s="14">
        <v>0</v>
      </c>
      <c r="AF296" s="14">
        <v>145815.51</v>
      </c>
      <c r="AG296" s="14">
        <v>41776.129999999997</v>
      </c>
      <c r="AH296" s="14">
        <v>130499.88</v>
      </c>
      <c r="AI296" s="14">
        <v>28246.639999999999</v>
      </c>
      <c r="AJ296" s="14">
        <v>2807.47</v>
      </c>
      <c r="AK296" s="14">
        <v>29430.74</v>
      </c>
      <c r="AL296" s="14">
        <v>138001.57</v>
      </c>
      <c r="AM296" s="14">
        <v>146531.76</v>
      </c>
      <c r="AN296" s="14">
        <v>0</v>
      </c>
      <c r="AO296" s="14">
        <v>0</v>
      </c>
      <c r="AP296" s="14">
        <v>0</v>
      </c>
      <c r="AQ296" s="14" t="s">
        <v>104</v>
      </c>
      <c r="AR296" s="14">
        <v>0</v>
      </c>
      <c r="AS296" s="14">
        <v>0</v>
      </c>
      <c r="AT296" s="14">
        <v>0</v>
      </c>
      <c r="AU296" s="14">
        <v>0</v>
      </c>
      <c r="AV296" s="14">
        <v>0</v>
      </c>
      <c r="AW296" s="14">
        <v>0</v>
      </c>
      <c r="AX296" s="14">
        <v>0</v>
      </c>
      <c r="AY296" s="14">
        <v>0</v>
      </c>
      <c r="AZ296" s="14">
        <v>0</v>
      </c>
      <c r="BA296" s="14">
        <v>0</v>
      </c>
      <c r="BB296" s="14">
        <v>20516</v>
      </c>
      <c r="BC296" s="14">
        <v>199653</v>
      </c>
      <c r="BD296" s="14">
        <v>0</v>
      </c>
      <c r="BE296" s="14">
        <v>0</v>
      </c>
      <c r="BF296" s="14">
        <v>698</v>
      </c>
      <c r="BG296" s="14">
        <v>755</v>
      </c>
      <c r="BH296" s="14">
        <v>0</v>
      </c>
      <c r="BI296" s="14">
        <v>0</v>
      </c>
      <c r="BJ296" s="14">
        <v>0</v>
      </c>
      <c r="BK296" s="14">
        <v>0</v>
      </c>
      <c r="BL296" s="14">
        <v>0</v>
      </c>
      <c r="BM296" s="14">
        <v>0</v>
      </c>
      <c r="BN296" s="14">
        <v>0</v>
      </c>
      <c r="BO296" s="14">
        <v>0</v>
      </c>
      <c r="BP296" s="14">
        <v>0</v>
      </c>
      <c r="BQ296" s="14">
        <v>0</v>
      </c>
      <c r="BR296" s="14">
        <v>0</v>
      </c>
      <c r="BS296" s="14">
        <v>31369.51</v>
      </c>
      <c r="BT296" s="14">
        <v>68548.23</v>
      </c>
      <c r="BU296" s="14">
        <v>0</v>
      </c>
      <c r="BV296" s="14">
        <v>0</v>
      </c>
      <c r="BW296" s="14">
        <v>0</v>
      </c>
      <c r="BX296" s="14">
        <v>9443.9</v>
      </c>
      <c r="BY296" s="14">
        <v>0</v>
      </c>
      <c r="BZ296" s="14">
        <v>0</v>
      </c>
      <c r="CA296" s="14">
        <v>0</v>
      </c>
      <c r="CB296" s="14">
        <v>0</v>
      </c>
      <c r="CC296" s="14">
        <v>0</v>
      </c>
      <c r="CD296" s="14">
        <v>755</v>
      </c>
      <c r="CE296" s="14">
        <v>650</v>
      </c>
      <c r="CF296" s="14">
        <v>730</v>
      </c>
      <c r="CG296" s="14">
        <v>25068</v>
      </c>
      <c r="CH296" s="14">
        <v>0.09</v>
      </c>
      <c r="CI296" s="14">
        <v>0.36</v>
      </c>
      <c r="CJ296" s="14">
        <v>0.09</v>
      </c>
      <c r="CK296" s="14">
        <v>0</v>
      </c>
      <c r="CL296" s="14">
        <v>335.37</v>
      </c>
      <c r="CM296" s="14">
        <v>1574.8</v>
      </c>
      <c r="CN296" s="14">
        <v>0</v>
      </c>
      <c r="CO296" s="14">
        <v>0</v>
      </c>
      <c r="CP296" s="14">
        <v>0</v>
      </c>
      <c r="CQ296" s="14">
        <v>0</v>
      </c>
      <c r="CR296" s="14" t="s">
        <v>108</v>
      </c>
      <c r="CS296" s="14">
        <v>0</v>
      </c>
      <c r="CT296" s="14">
        <v>0</v>
      </c>
      <c r="CU296" s="14">
        <v>0</v>
      </c>
      <c r="CV296" s="14">
        <v>0</v>
      </c>
      <c r="CW296" s="14">
        <v>0</v>
      </c>
      <c r="CX296" s="14">
        <v>0</v>
      </c>
    </row>
    <row r="297" spans="1:102" x14ac:dyDescent="0.25">
      <c r="A297" s="14">
        <v>491747</v>
      </c>
      <c r="B297" s="14">
        <v>76</v>
      </c>
      <c r="C297" s="14" t="s">
        <v>117</v>
      </c>
      <c r="D297" s="14" t="s">
        <v>100</v>
      </c>
      <c r="E297" s="14">
        <v>5302790001</v>
      </c>
      <c r="F297" s="14" t="s">
        <v>119</v>
      </c>
      <c r="G297" s="14" t="s">
        <v>102</v>
      </c>
      <c r="H297" s="14" t="s">
        <v>103</v>
      </c>
      <c r="I297" s="14">
        <v>70800000</v>
      </c>
      <c r="J297" s="14">
        <v>0</v>
      </c>
      <c r="K297" s="14">
        <v>53166065</v>
      </c>
      <c r="L297" s="14">
        <v>0</v>
      </c>
      <c r="M297" s="14">
        <v>201802</v>
      </c>
      <c r="N297" s="14">
        <v>20180110</v>
      </c>
      <c r="O297" s="14">
        <v>0</v>
      </c>
      <c r="P297" s="14">
        <v>20180210</v>
      </c>
      <c r="Q297" s="14">
        <v>0</v>
      </c>
      <c r="R297" s="14">
        <v>31</v>
      </c>
      <c r="S297" s="14">
        <v>20180220</v>
      </c>
      <c r="T297" s="14">
        <v>20180318</v>
      </c>
      <c r="U297" s="14">
        <v>98402</v>
      </c>
      <c r="V297" s="14">
        <v>16916.169999999998</v>
      </c>
      <c r="W297" s="14">
        <v>25</v>
      </c>
      <c r="X297" s="14">
        <v>716.25</v>
      </c>
      <c r="Y297" s="14">
        <v>2029.94</v>
      </c>
      <c r="Z297" s="14">
        <v>811.97</v>
      </c>
      <c r="AA297" s="14">
        <v>676.64</v>
      </c>
      <c r="AB297" s="14">
        <v>439.82</v>
      </c>
      <c r="AC297" s="14">
        <v>0</v>
      </c>
      <c r="AD297" s="14">
        <v>0</v>
      </c>
      <c r="AE297" s="14">
        <v>0</v>
      </c>
      <c r="AF297" s="14">
        <v>67664.73</v>
      </c>
      <c r="AG297" s="14">
        <v>19385.93</v>
      </c>
      <c r="AH297" s="14">
        <v>59575.76</v>
      </c>
      <c r="AI297" s="14">
        <v>12895.14</v>
      </c>
      <c r="AJ297" s="14">
        <v>1281.6600000000001</v>
      </c>
      <c r="AK297" s="14">
        <v>13435.71</v>
      </c>
      <c r="AL297" s="14">
        <v>64422.61</v>
      </c>
      <c r="AM297" s="14">
        <v>68380.98</v>
      </c>
      <c r="AN297" s="14">
        <v>0</v>
      </c>
      <c r="AO297" s="14">
        <v>0</v>
      </c>
      <c r="AP297" s="14">
        <v>0</v>
      </c>
      <c r="AQ297" s="14" t="s">
        <v>104</v>
      </c>
      <c r="AR297" s="14">
        <v>0</v>
      </c>
      <c r="AS297" s="14">
        <v>0</v>
      </c>
      <c r="AT297" s="14">
        <v>0</v>
      </c>
      <c r="AU297" s="14">
        <v>0</v>
      </c>
      <c r="AV297" s="14">
        <v>0</v>
      </c>
      <c r="AW297" s="14">
        <v>0</v>
      </c>
      <c r="AX297" s="14">
        <v>0</v>
      </c>
      <c r="AY297" s="14">
        <v>0</v>
      </c>
      <c r="AZ297" s="14">
        <v>0</v>
      </c>
      <c r="BA297" s="14">
        <v>0</v>
      </c>
      <c r="BB297" s="14">
        <v>9113</v>
      </c>
      <c r="BC297" s="14">
        <v>89289</v>
      </c>
      <c r="BD297" s="14">
        <v>0</v>
      </c>
      <c r="BE297" s="14">
        <v>0</v>
      </c>
      <c r="BF297" s="14">
        <v>333</v>
      </c>
      <c r="BG297" s="14">
        <v>490</v>
      </c>
      <c r="BH297" s="14">
        <v>0</v>
      </c>
      <c r="BI297" s="14">
        <v>0</v>
      </c>
      <c r="BJ297" s="14">
        <v>0</v>
      </c>
      <c r="BK297" s="14">
        <v>39</v>
      </c>
      <c r="BL297" s="14">
        <v>62</v>
      </c>
      <c r="BM297" s="14">
        <v>0</v>
      </c>
      <c r="BN297" s="14">
        <v>0</v>
      </c>
      <c r="BO297" s="14">
        <v>0</v>
      </c>
      <c r="BP297" s="14">
        <v>0</v>
      </c>
      <c r="BQ297" s="14">
        <v>11.27</v>
      </c>
      <c r="BR297" s="14">
        <v>17.91</v>
      </c>
      <c r="BS297" s="14">
        <v>13934.02</v>
      </c>
      <c r="BT297" s="14">
        <v>30656.21</v>
      </c>
      <c r="BU297" s="14">
        <v>0</v>
      </c>
      <c r="BV297" s="14">
        <v>0</v>
      </c>
      <c r="BW297" s="14">
        <v>0</v>
      </c>
      <c r="BX297" s="14">
        <v>6129.15</v>
      </c>
      <c r="BY297" s="14">
        <v>0</v>
      </c>
      <c r="BZ297" s="14">
        <v>0</v>
      </c>
      <c r="CA297" s="14">
        <v>0</v>
      </c>
      <c r="CB297" s="14">
        <v>0</v>
      </c>
      <c r="CC297" s="14">
        <v>0</v>
      </c>
      <c r="CD297" s="14">
        <v>490</v>
      </c>
      <c r="CE297" s="14">
        <v>410</v>
      </c>
      <c r="CF297" s="14">
        <v>450</v>
      </c>
      <c r="CG297" s="14">
        <v>25129</v>
      </c>
      <c r="CH297" s="14">
        <v>0.09</v>
      </c>
      <c r="CI297" s="14">
        <v>0.36</v>
      </c>
      <c r="CJ297" s="14">
        <v>0.09</v>
      </c>
      <c r="CK297" s="14">
        <v>0</v>
      </c>
      <c r="CL297" s="14">
        <v>155.62</v>
      </c>
      <c r="CM297" s="14">
        <v>730.77</v>
      </c>
      <c r="CN297" s="14">
        <v>0</v>
      </c>
      <c r="CO297" s="14">
        <v>0</v>
      </c>
      <c r="CP297" s="14">
        <v>0</v>
      </c>
      <c r="CQ297" s="14">
        <v>0</v>
      </c>
      <c r="CR297" s="14" t="s">
        <v>108</v>
      </c>
      <c r="CS297" s="14">
        <v>0</v>
      </c>
      <c r="CT297" s="14">
        <v>0</v>
      </c>
      <c r="CU297" s="14">
        <v>0</v>
      </c>
      <c r="CV297" s="14">
        <v>0</v>
      </c>
      <c r="CW297" s="14">
        <v>0</v>
      </c>
      <c r="CX297" s="14">
        <v>0</v>
      </c>
    </row>
    <row r="298" spans="1:102" x14ac:dyDescent="0.25">
      <c r="A298" s="14">
        <v>491750</v>
      </c>
      <c r="B298" s="14">
        <v>66</v>
      </c>
      <c r="C298" s="14" t="s">
        <v>117</v>
      </c>
      <c r="D298" s="14" t="s">
        <v>100</v>
      </c>
      <c r="E298" s="14">
        <v>5302790001</v>
      </c>
      <c r="F298" s="14" t="s">
        <v>120</v>
      </c>
      <c r="G298" s="14" t="s">
        <v>102</v>
      </c>
      <c r="H298" s="14" t="s">
        <v>103</v>
      </c>
      <c r="I298" s="14">
        <v>70800000</v>
      </c>
      <c r="J298" s="14">
        <v>0</v>
      </c>
      <c r="K298" s="14">
        <v>1439402</v>
      </c>
      <c r="L298" s="14">
        <v>0</v>
      </c>
      <c r="M298" s="14">
        <v>201802</v>
      </c>
      <c r="N298" s="14">
        <v>20180110</v>
      </c>
      <c r="O298" s="14">
        <v>0</v>
      </c>
      <c r="P298" s="14">
        <v>20180210</v>
      </c>
      <c r="Q298" s="14">
        <v>0</v>
      </c>
      <c r="R298" s="14">
        <v>31</v>
      </c>
      <c r="S298" s="14">
        <v>20180220</v>
      </c>
      <c r="T298" s="14">
        <v>20180318</v>
      </c>
      <c r="U298" s="14">
        <v>320791</v>
      </c>
      <c r="V298" s="14">
        <v>52954.84</v>
      </c>
      <c r="W298" s="14">
        <v>25</v>
      </c>
      <c r="X298" s="14">
        <v>716.25</v>
      </c>
      <c r="Y298" s="14">
        <v>6354.58</v>
      </c>
      <c r="Z298" s="14">
        <v>2541.83</v>
      </c>
      <c r="AA298" s="14">
        <v>2118.19</v>
      </c>
      <c r="AB298" s="14">
        <v>1376.82</v>
      </c>
      <c r="AC298" s="14">
        <v>0</v>
      </c>
      <c r="AD298" s="14">
        <v>0</v>
      </c>
      <c r="AE298" s="14">
        <v>0</v>
      </c>
      <c r="AF298" s="14">
        <v>211819.44</v>
      </c>
      <c r="AG298" s="14">
        <v>60686.239999999998</v>
      </c>
      <c r="AH298" s="14">
        <v>177729.6</v>
      </c>
      <c r="AI298" s="14">
        <v>38469.49</v>
      </c>
      <c r="AJ298" s="14">
        <v>3823.53</v>
      </c>
      <c r="AK298" s="14">
        <v>40082.14</v>
      </c>
      <c r="AL298" s="14">
        <v>200144.27</v>
      </c>
      <c r="AM298" s="14">
        <v>212535.69</v>
      </c>
      <c r="AN298" s="14">
        <v>0</v>
      </c>
      <c r="AO298" s="14">
        <v>0</v>
      </c>
      <c r="AP298" s="14">
        <v>0</v>
      </c>
      <c r="AQ298" s="14" t="s">
        <v>104</v>
      </c>
      <c r="AR298" s="14">
        <v>0</v>
      </c>
      <c r="AS298" s="14">
        <v>0</v>
      </c>
      <c r="AT298" s="14">
        <v>0</v>
      </c>
      <c r="AU298" s="14">
        <v>0</v>
      </c>
      <c r="AV298" s="14">
        <v>0</v>
      </c>
      <c r="AW298" s="14">
        <v>0</v>
      </c>
      <c r="AX298" s="14">
        <v>0</v>
      </c>
      <c r="AY298" s="14">
        <v>0</v>
      </c>
      <c r="AZ298" s="14">
        <v>0</v>
      </c>
      <c r="BA298" s="14">
        <v>0</v>
      </c>
      <c r="BB298" s="14">
        <v>31138</v>
      </c>
      <c r="BC298" s="14">
        <v>289653</v>
      </c>
      <c r="BD298" s="14">
        <v>0</v>
      </c>
      <c r="BE298" s="14">
        <v>732</v>
      </c>
      <c r="BF298" s="14">
        <v>732</v>
      </c>
      <c r="BG298" s="14">
        <v>0</v>
      </c>
      <c r="BH298" s="14">
        <v>785</v>
      </c>
      <c r="BI298" s="14">
        <v>845</v>
      </c>
      <c r="BJ298" s="14">
        <v>0</v>
      </c>
      <c r="BK298" s="14">
        <v>0</v>
      </c>
      <c r="BL298" s="14">
        <v>0</v>
      </c>
      <c r="BM298" s="14">
        <v>0</v>
      </c>
      <c r="BN298" s="14">
        <v>0</v>
      </c>
      <c r="BO298" s="14">
        <v>0</v>
      </c>
      <c r="BP298" s="14">
        <v>0</v>
      </c>
      <c r="BQ298" s="14">
        <v>0</v>
      </c>
      <c r="BR298" s="14">
        <v>0</v>
      </c>
      <c r="BS298" s="14">
        <v>15625.83</v>
      </c>
      <c r="BT298" s="14">
        <v>99448.56</v>
      </c>
      <c r="BU298" s="14">
        <v>0</v>
      </c>
      <c r="BV298" s="14">
        <v>0</v>
      </c>
      <c r="BW298" s="14">
        <v>0</v>
      </c>
      <c r="BX298" s="14">
        <v>0</v>
      </c>
      <c r="BY298" s="14">
        <v>33220.550000000003</v>
      </c>
      <c r="BZ298" s="14">
        <v>10569.66</v>
      </c>
      <c r="CA298" s="14">
        <v>0</v>
      </c>
      <c r="CB298" s="14">
        <v>0</v>
      </c>
      <c r="CC298" s="14">
        <v>0</v>
      </c>
      <c r="CD298" s="14">
        <v>0</v>
      </c>
      <c r="CE298" s="14">
        <v>785</v>
      </c>
      <c r="CF298" s="14">
        <v>845</v>
      </c>
      <c r="CG298" s="14">
        <v>25054</v>
      </c>
      <c r="CH298" s="14">
        <v>0.06</v>
      </c>
      <c r="CI298" s="14">
        <v>0.24</v>
      </c>
      <c r="CJ298" s="14">
        <v>0.06</v>
      </c>
      <c r="CK298" s="14">
        <v>0</v>
      </c>
      <c r="CL298" s="14">
        <v>487.18</v>
      </c>
      <c r="CM298" s="14">
        <v>2287.64</v>
      </c>
      <c r="CN298" s="14">
        <v>0</v>
      </c>
      <c r="CO298" s="14">
        <v>0</v>
      </c>
      <c r="CP298" s="14">
        <v>0</v>
      </c>
      <c r="CQ298" s="14">
        <v>0</v>
      </c>
      <c r="CR298" s="14" t="s">
        <v>108</v>
      </c>
      <c r="CS298" s="14">
        <v>0</v>
      </c>
      <c r="CT298" s="14">
        <v>0</v>
      </c>
      <c r="CU298" s="14">
        <v>0</v>
      </c>
      <c r="CV298" s="14">
        <v>0</v>
      </c>
      <c r="CW298" s="14">
        <v>0</v>
      </c>
      <c r="CX298" s="14">
        <v>0</v>
      </c>
    </row>
    <row r="299" spans="1:102" x14ac:dyDescent="0.25">
      <c r="A299" s="14">
        <v>493169</v>
      </c>
      <c r="B299" s="14">
        <v>76</v>
      </c>
      <c r="C299" s="14" t="s">
        <v>117</v>
      </c>
      <c r="D299" s="14" t="s">
        <v>100</v>
      </c>
      <c r="E299" s="14">
        <v>5302790001</v>
      </c>
      <c r="F299" s="14" t="s">
        <v>121</v>
      </c>
      <c r="G299" s="14" t="s">
        <v>102</v>
      </c>
      <c r="H299" s="14" t="s">
        <v>103</v>
      </c>
      <c r="I299" s="14">
        <v>70800000</v>
      </c>
      <c r="J299" s="14">
        <v>0</v>
      </c>
      <c r="K299" s="14">
        <v>1512131</v>
      </c>
      <c r="L299" s="14">
        <v>0</v>
      </c>
      <c r="M299" s="14">
        <v>201802</v>
      </c>
      <c r="N299" s="14">
        <v>20180110</v>
      </c>
      <c r="O299" s="14">
        <v>0</v>
      </c>
      <c r="P299" s="14">
        <v>20180210</v>
      </c>
      <c r="Q299" s="14">
        <v>0</v>
      </c>
      <c r="R299" s="14">
        <v>31</v>
      </c>
      <c r="S299" s="14">
        <v>20180220</v>
      </c>
      <c r="T299" s="14">
        <v>20180318</v>
      </c>
      <c r="U299" s="14">
        <v>163241</v>
      </c>
      <c r="V299" s="14">
        <v>27032.93</v>
      </c>
      <c r="W299" s="14">
        <v>25</v>
      </c>
      <c r="X299" s="14">
        <v>716.25</v>
      </c>
      <c r="Y299" s="14">
        <v>3243.95</v>
      </c>
      <c r="Z299" s="14">
        <v>1297.58</v>
      </c>
      <c r="AA299" s="14">
        <v>1081.31</v>
      </c>
      <c r="AB299" s="14">
        <v>702.85</v>
      </c>
      <c r="AC299" s="14">
        <v>0</v>
      </c>
      <c r="AD299" s="14">
        <v>0</v>
      </c>
      <c r="AE299" s="14">
        <v>0</v>
      </c>
      <c r="AF299" s="14">
        <v>108131.77</v>
      </c>
      <c r="AG299" s="14">
        <v>30979.73</v>
      </c>
      <c r="AH299" s="14">
        <v>95616.33</v>
      </c>
      <c r="AI299" s="14">
        <v>20696.099999999999</v>
      </c>
      <c r="AJ299" s="14">
        <v>2057.0100000000002</v>
      </c>
      <c r="AK299" s="14">
        <v>21563.69</v>
      </c>
      <c r="AL299" s="14">
        <v>102522.33</v>
      </c>
      <c r="AM299" s="14">
        <v>108848.02</v>
      </c>
      <c r="AN299" s="14">
        <v>0</v>
      </c>
      <c r="AO299" s="14">
        <v>0</v>
      </c>
      <c r="AP299" s="14">
        <v>0</v>
      </c>
      <c r="AQ299" s="14" t="s">
        <v>104</v>
      </c>
      <c r="AR299" s="14">
        <v>0</v>
      </c>
      <c r="AS299" s="14">
        <v>0</v>
      </c>
      <c r="AT299" s="14">
        <v>0</v>
      </c>
      <c r="AU299" s="14">
        <v>0</v>
      </c>
      <c r="AV299" s="14">
        <v>0</v>
      </c>
      <c r="AW299" s="14">
        <v>0</v>
      </c>
      <c r="AX299" s="14">
        <v>0</v>
      </c>
      <c r="AY299" s="14">
        <v>0</v>
      </c>
      <c r="AZ299" s="14">
        <v>0</v>
      </c>
      <c r="BA299" s="14">
        <v>0</v>
      </c>
      <c r="BB299" s="14">
        <v>16276</v>
      </c>
      <c r="BC299" s="14">
        <v>146965</v>
      </c>
      <c r="BD299" s="14">
        <v>0</v>
      </c>
      <c r="BE299" s="14">
        <v>0</v>
      </c>
      <c r="BF299" s="14">
        <v>0</v>
      </c>
      <c r="BG299" s="14">
        <v>460</v>
      </c>
      <c r="BH299" s="14">
        <v>0</v>
      </c>
      <c r="BI299" s="14">
        <v>0</v>
      </c>
      <c r="BJ299" s="14">
        <v>0</v>
      </c>
      <c r="BK299" s="14">
        <v>0</v>
      </c>
      <c r="BL299" s="14">
        <v>0</v>
      </c>
      <c r="BM299" s="14">
        <v>0</v>
      </c>
      <c r="BN299" s="14">
        <v>0</v>
      </c>
      <c r="BO299" s="14">
        <v>0</v>
      </c>
      <c r="BP299" s="14">
        <v>0</v>
      </c>
      <c r="BQ299" s="14">
        <v>0</v>
      </c>
      <c r="BR299" s="14">
        <v>0</v>
      </c>
      <c r="BS299" s="14">
        <v>24886.44</v>
      </c>
      <c r="BT299" s="14">
        <v>50458.5</v>
      </c>
      <c r="BU299" s="14">
        <v>0</v>
      </c>
      <c r="BV299" s="14">
        <v>0</v>
      </c>
      <c r="BW299" s="14">
        <v>0</v>
      </c>
      <c r="BX299" s="14">
        <v>5753.9</v>
      </c>
      <c r="BY299" s="14">
        <v>0</v>
      </c>
      <c r="BZ299" s="14">
        <v>0</v>
      </c>
      <c r="CA299" s="14">
        <v>0</v>
      </c>
      <c r="CB299" s="14">
        <v>0</v>
      </c>
      <c r="CC299" s="14">
        <v>0</v>
      </c>
      <c r="CD299" s="14">
        <v>460</v>
      </c>
      <c r="CE299" s="14">
        <v>380</v>
      </c>
      <c r="CF299" s="14">
        <v>410</v>
      </c>
      <c r="CG299" s="14">
        <v>25051</v>
      </c>
      <c r="CH299" s="14">
        <v>0.18</v>
      </c>
      <c r="CI299" s="14">
        <v>0.72</v>
      </c>
      <c r="CJ299" s="14">
        <v>0.18</v>
      </c>
      <c r="CK299" s="14">
        <v>0</v>
      </c>
      <c r="CL299" s="14">
        <v>248.7</v>
      </c>
      <c r="CM299" s="14">
        <v>1167.82</v>
      </c>
      <c r="CN299" s="14">
        <v>0</v>
      </c>
      <c r="CO299" s="14">
        <v>0</v>
      </c>
      <c r="CP299" s="14">
        <v>0</v>
      </c>
      <c r="CQ299" s="14">
        <v>0</v>
      </c>
      <c r="CR299" s="14" t="s">
        <v>108</v>
      </c>
      <c r="CS299" s="14">
        <v>0</v>
      </c>
      <c r="CT299" s="14">
        <v>0</v>
      </c>
      <c r="CU299" s="14">
        <v>0</v>
      </c>
      <c r="CV299" s="14">
        <v>0</v>
      </c>
      <c r="CW299" s="14">
        <v>0</v>
      </c>
      <c r="CX299" s="14">
        <v>0</v>
      </c>
    </row>
    <row r="300" spans="1:102" x14ac:dyDescent="0.25">
      <c r="A300" s="14">
        <v>510213</v>
      </c>
      <c r="B300" s="14">
        <v>23</v>
      </c>
      <c r="C300" s="14" t="s">
        <v>110</v>
      </c>
      <c r="D300" s="14" t="s">
        <v>100</v>
      </c>
      <c r="E300" s="14">
        <v>5302790001</v>
      </c>
      <c r="F300" s="14" t="s">
        <v>122</v>
      </c>
      <c r="G300" s="14" t="s">
        <v>102</v>
      </c>
      <c r="H300" s="14" t="s">
        <v>103</v>
      </c>
      <c r="I300" s="14">
        <v>70070000</v>
      </c>
      <c r="J300" s="14">
        <v>0</v>
      </c>
      <c r="K300" s="14">
        <v>671714</v>
      </c>
      <c r="L300" s="14">
        <v>1</v>
      </c>
      <c r="M300" s="14">
        <v>201802</v>
      </c>
      <c r="N300" s="14">
        <v>20180104</v>
      </c>
      <c r="O300" s="14">
        <v>44845</v>
      </c>
      <c r="P300" s="14">
        <v>20180203</v>
      </c>
      <c r="Q300" s="14">
        <v>64788</v>
      </c>
      <c r="R300" s="14">
        <v>30</v>
      </c>
      <c r="S300" s="14">
        <v>20180305</v>
      </c>
      <c r="T300" s="14">
        <v>20180318</v>
      </c>
      <c r="U300" s="14">
        <v>9792.33</v>
      </c>
      <c r="V300" s="14">
        <v>3264.11</v>
      </c>
      <c r="W300" s="14">
        <v>25</v>
      </c>
      <c r="X300" s="14">
        <v>716.25</v>
      </c>
      <c r="Y300" s="14">
        <v>391.69</v>
      </c>
      <c r="Z300" s="14">
        <v>156.66999999999999</v>
      </c>
      <c r="AA300" s="14">
        <v>130.56</v>
      </c>
      <c r="AB300" s="14">
        <v>84.86</v>
      </c>
      <c r="AC300" s="14">
        <v>0</v>
      </c>
      <c r="AD300" s="14">
        <v>0</v>
      </c>
      <c r="AE300" s="14">
        <v>0</v>
      </c>
      <c r="AF300" s="14">
        <v>13056.44</v>
      </c>
      <c r="AG300" s="14">
        <v>3740.66</v>
      </c>
      <c r="AH300" s="14">
        <v>6365.48</v>
      </c>
      <c r="AI300" s="14">
        <v>1377.8</v>
      </c>
      <c r="AJ300" s="14">
        <v>136.94</v>
      </c>
      <c r="AK300" s="14">
        <v>1435.56</v>
      </c>
      <c r="AL300" s="14">
        <v>13008.91</v>
      </c>
      <c r="AM300" s="14">
        <v>13772.69</v>
      </c>
      <c r="AN300" s="14">
        <v>19943</v>
      </c>
      <c r="AO300" s="14">
        <v>19943</v>
      </c>
      <c r="AP300" s="14">
        <v>17897</v>
      </c>
      <c r="AQ300" s="14" t="s">
        <v>104</v>
      </c>
      <c r="AR300" s="14">
        <v>0</v>
      </c>
      <c r="AS300" s="14">
        <v>0</v>
      </c>
      <c r="AT300" s="14">
        <v>0</v>
      </c>
      <c r="AU300" s="14">
        <v>0</v>
      </c>
      <c r="AV300" s="14">
        <v>0</v>
      </c>
      <c r="AW300" s="14">
        <v>0</v>
      </c>
      <c r="AX300" s="14">
        <v>0</v>
      </c>
      <c r="AY300" s="14" t="s">
        <v>107</v>
      </c>
      <c r="AZ300" s="14" t="s">
        <v>107</v>
      </c>
      <c r="BA300" s="14" t="s">
        <v>107</v>
      </c>
      <c r="BB300" s="14">
        <v>0</v>
      </c>
      <c r="BC300" s="14">
        <v>0</v>
      </c>
      <c r="BD300" s="14">
        <v>0</v>
      </c>
      <c r="BE300" s="14">
        <v>0</v>
      </c>
      <c r="BF300" s="14">
        <v>0</v>
      </c>
      <c r="BG300" s="14">
        <v>0</v>
      </c>
      <c r="BH300" s="14">
        <v>0</v>
      </c>
      <c r="BI300" s="14">
        <v>0</v>
      </c>
      <c r="BJ300" s="14">
        <v>0</v>
      </c>
      <c r="BK300" s="14">
        <v>0</v>
      </c>
      <c r="BL300" s="14">
        <v>0</v>
      </c>
      <c r="BM300" s="14">
        <v>0</v>
      </c>
      <c r="BN300" s="14">
        <v>0</v>
      </c>
      <c r="BO300" s="14">
        <v>0</v>
      </c>
      <c r="BP300" s="14">
        <v>0</v>
      </c>
      <c r="BQ300" s="14">
        <v>0</v>
      </c>
      <c r="BR300" s="14">
        <v>0</v>
      </c>
      <c r="BS300" s="14">
        <v>0</v>
      </c>
      <c r="BT300" s="14">
        <v>0</v>
      </c>
      <c r="BU300" s="14">
        <v>0</v>
      </c>
      <c r="BV300" s="14">
        <v>0</v>
      </c>
      <c r="BW300" s="14">
        <v>0</v>
      </c>
      <c r="BX300" s="14">
        <v>0</v>
      </c>
      <c r="BY300" s="14">
        <v>0</v>
      </c>
      <c r="BZ300" s="14">
        <v>0</v>
      </c>
      <c r="CA300" s="14">
        <v>0</v>
      </c>
      <c r="CB300" s="14">
        <v>0</v>
      </c>
      <c r="CC300" s="14">
        <v>0</v>
      </c>
      <c r="CD300" s="14">
        <v>0</v>
      </c>
      <c r="CE300" s="14">
        <v>0</v>
      </c>
      <c r="CF300" s="14">
        <v>0</v>
      </c>
      <c r="CG300" s="14">
        <v>95316</v>
      </c>
      <c r="CH300" s="14">
        <v>1</v>
      </c>
      <c r="CI300" s="14">
        <v>0</v>
      </c>
      <c r="CJ300" s="14">
        <v>0</v>
      </c>
      <c r="CK300" s="14">
        <v>0</v>
      </c>
      <c r="CL300" s="14">
        <v>30.02</v>
      </c>
      <c r="CM300" s="14">
        <v>141</v>
      </c>
      <c r="CN300" s="14">
        <v>0</v>
      </c>
      <c r="CO300" s="14">
        <v>0</v>
      </c>
      <c r="CP300" s="14">
        <v>0</v>
      </c>
      <c r="CQ300" s="14">
        <v>0</v>
      </c>
      <c r="CR300" s="14" t="s">
        <v>108</v>
      </c>
      <c r="CS300" s="14">
        <v>220</v>
      </c>
      <c r="CT300" s="14">
        <v>380</v>
      </c>
      <c r="CU300" s="14">
        <v>201</v>
      </c>
      <c r="CV300" s="14">
        <v>348</v>
      </c>
      <c r="CW300" s="14">
        <v>231</v>
      </c>
      <c r="CX300" s="14">
        <v>399</v>
      </c>
    </row>
    <row r="301" spans="1:102" x14ac:dyDescent="0.25">
      <c r="A301" s="14">
        <v>605120</v>
      </c>
      <c r="B301" s="14">
        <v>75</v>
      </c>
      <c r="C301" s="14" t="s">
        <v>99</v>
      </c>
      <c r="D301" s="14" t="s">
        <v>100</v>
      </c>
      <c r="E301" s="14">
        <v>5302790001</v>
      </c>
      <c r="F301" s="14" t="s">
        <v>303</v>
      </c>
      <c r="G301" s="14" t="s">
        <v>102</v>
      </c>
      <c r="H301" s="14" t="s">
        <v>103</v>
      </c>
      <c r="I301" s="14">
        <v>70800000</v>
      </c>
      <c r="J301" s="14">
        <v>0</v>
      </c>
      <c r="K301" s="14">
        <v>1167030</v>
      </c>
      <c r="L301" s="14">
        <v>0</v>
      </c>
      <c r="M301" s="14">
        <v>201802</v>
      </c>
      <c r="N301" s="14">
        <v>20180110</v>
      </c>
      <c r="O301" s="14">
        <v>0</v>
      </c>
      <c r="P301" s="14">
        <v>20180210</v>
      </c>
      <c r="Q301" s="14">
        <v>0</v>
      </c>
      <c r="R301" s="14">
        <v>31</v>
      </c>
      <c r="S301" s="14">
        <v>20180220</v>
      </c>
      <c r="T301" s="14">
        <v>20180318</v>
      </c>
      <c r="U301" s="14">
        <v>323640</v>
      </c>
      <c r="V301" s="14">
        <v>44325.52</v>
      </c>
      <c r="W301" s="14">
        <v>25</v>
      </c>
      <c r="X301" s="14">
        <v>716.25</v>
      </c>
      <c r="Y301" s="14">
        <v>5319.06</v>
      </c>
      <c r="Z301" s="14">
        <v>2127.62</v>
      </c>
      <c r="AA301" s="14">
        <v>1773.02</v>
      </c>
      <c r="AB301" s="14">
        <v>1152.46</v>
      </c>
      <c r="AC301" s="14">
        <v>0</v>
      </c>
      <c r="AD301" s="14">
        <v>0</v>
      </c>
      <c r="AE301" s="14">
        <v>11106.06</v>
      </c>
      <c r="AF301" s="14">
        <v>177302.16</v>
      </c>
      <c r="AG301" s="14">
        <v>50797.04</v>
      </c>
      <c r="AH301" s="14">
        <v>194342.96</v>
      </c>
      <c r="AI301" s="14">
        <v>42065.440000000002</v>
      </c>
      <c r="AJ301" s="14">
        <v>4180.9399999999996</v>
      </c>
      <c r="AK301" s="14">
        <v>43828.83</v>
      </c>
      <c r="AL301" s="14">
        <v>156540.19</v>
      </c>
      <c r="AM301" s="14">
        <v>166912.35</v>
      </c>
      <c r="AN301" s="14">
        <v>0</v>
      </c>
      <c r="AO301" s="14">
        <v>0</v>
      </c>
      <c r="AP301" s="14">
        <v>0</v>
      </c>
      <c r="AQ301" s="14" t="s">
        <v>104</v>
      </c>
      <c r="AR301" s="14">
        <v>0</v>
      </c>
      <c r="AS301" s="14">
        <v>0</v>
      </c>
      <c r="AT301" s="14">
        <v>0</v>
      </c>
      <c r="AU301" s="14">
        <v>0</v>
      </c>
      <c r="AV301" s="14">
        <v>0</v>
      </c>
      <c r="AW301" s="14">
        <v>0</v>
      </c>
      <c r="AX301" s="14">
        <v>0</v>
      </c>
      <c r="AY301" s="14">
        <v>0</v>
      </c>
      <c r="AZ301" s="14">
        <v>0</v>
      </c>
      <c r="BA301" s="14">
        <v>0</v>
      </c>
      <c r="BB301" s="14">
        <v>27632</v>
      </c>
      <c r="BC301" s="14">
        <v>296008</v>
      </c>
      <c r="BD301" s="14">
        <v>0</v>
      </c>
      <c r="BE301" s="14">
        <v>0</v>
      </c>
      <c r="BF301" s="14">
        <v>966</v>
      </c>
      <c r="BG301" s="14">
        <v>966</v>
      </c>
      <c r="BH301" s="14">
        <v>0</v>
      </c>
      <c r="BI301" s="14">
        <v>0</v>
      </c>
      <c r="BJ301" s="14">
        <v>0</v>
      </c>
      <c r="BK301" s="14">
        <v>0</v>
      </c>
      <c r="BL301" s="14">
        <v>2</v>
      </c>
      <c r="BM301" s="14">
        <v>0</v>
      </c>
      <c r="BN301" s="14">
        <v>0</v>
      </c>
      <c r="BO301" s="14">
        <v>0</v>
      </c>
      <c r="BP301" s="14">
        <v>0</v>
      </c>
      <c r="BQ301" s="14">
        <v>0</v>
      </c>
      <c r="BR301" s="14">
        <v>0.57999999999999996</v>
      </c>
      <c r="BS301" s="14">
        <v>28478.7</v>
      </c>
      <c r="BT301" s="14">
        <v>95815.95</v>
      </c>
      <c r="BU301" s="14">
        <v>0</v>
      </c>
      <c r="BV301" s="14">
        <v>0</v>
      </c>
      <c r="BW301" s="14">
        <v>0</v>
      </c>
      <c r="BX301" s="14">
        <v>8681.41</v>
      </c>
      <c r="BY301" s="14">
        <v>0</v>
      </c>
      <c r="BZ301" s="14">
        <v>0</v>
      </c>
      <c r="CA301" s="14">
        <v>0</v>
      </c>
      <c r="CB301" s="14">
        <v>0</v>
      </c>
      <c r="CC301" s="14">
        <v>0</v>
      </c>
      <c r="CD301" s="14">
        <v>945</v>
      </c>
      <c r="CE301" s="14">
        <v>870</v>
      </c>
      <c r="CF301" s="14">
        <v>990</v>
      </c>
      <c r="CG301" s="14">
        <v>25137</v>
      </c>
      <c r="CH301" s="14">
        <v>0.24</v>
      </c>
      <c r="CI301" s="14">
        <v>0.96</v>
      </c>
      <c r="CJ301" s="14">
        <v>0.24</v>
      </c>
      <c r="CK301" s="14">
        <v>0</v>
      </c>
      <c r="CL301" s="14">
        <v>407.79</v>
      </c>
      <c r="CM301" s="14">
        <v>1914.86</v>
      </c>
      <c r="CN301" s="14">
        <v>0</v>
      </c>
      <c r="CO301" s="14">
        <v>0</v>
      </c>
      <c r="CP301" s="14">
        <v>0</v>
      </c>
      <c r="CQ301" s="14">
        <v>0</v>
      </c>
      <c r="CR301" s="14">
        <v>8681.41</v>
      </c>
      <c r="CS301" s="14">
        <v>0</v>
      </c>
      <c r="CT301" s="14">
        <v>0</v>
      </c>
      <c r="CU301" s="14">
        <v>0</v>
      </c>
      <c r="CV301" s="14">
        <v>0</v>
      </c>
      <c r="CW301" s="14">
        <v>0</v>
      </c>
      <c r="CX301" s="14">
        <v>0</v>
      </c>
    </row>
    <row r="302" spans="1:102" x14ac:dyDescent="0.25">
      <c r="A302" s="14">
        <v>623849</v>
      </c>
      <c r="B302" s="14">
        <v>76</v>
      </c>
      <c r="C302" s="14" t="s">
        <v>117</v>
      </c>
      <c r="D302" s="14" t="s">
        <v>100</v>
      </c>
      <c r="E302" s="14">
        <v>5302790001</v>
      </c>
      <c r="F302" s="14" t="s">
        <v>124</v>
      </c>
      <c r="G302" s="14" t="s">
        <v>102</v>
      </c>
      <c r="H302" s="14" t="s">
        <v>103</v>
      </c>
      <c r="I302" s="14">
        <v>70800000</v>
      </c>
      <c r="J302" s="14">
        <v>0</v>
      </c>
      <c r="K302" s="14">
        <v>1512297</v>
      </c>
      <c r="L302" s="14">
        <v>0</v>
      </c>
      <c r="M302" s="14">
        <v>201802</v>
      </c>
      <c r="N302" s="14">
        <v>20180110</v>
      </c>
      <c r="O302" s="14">
        <v>0</v>
      </c>
      <c r="P302" s="14">
        <v>20180210</v>
      </c>
      <c r="Q302" s="14">
        <v>0</v>
      </c>
      <c r="R302" s="14">
        <v>31</v>
      </c>
      <c r="S302" s="14">
        <v>20180220</v>
      </c>
      <c r="T302" s="14">
        <v>20180318</v>
      </c>
      <c r="U302" s="14">
        <v>180661</v>
      </c>
      <c r="V302" s="14">
        <v>32514.9</v>
      </c>
      <c r="W302" s="14">
        <v>25</v>
      </c>
      <c r="X302" s="14">
        <v>716.25</v>
      </c>
      <c r="Y302" s="14">
        <v>3901.78</v>
      </c>
      <c r="Z302" s="14">
        <v>1560.71</v>
      </c>
      <c r="AA302" s="14">
        <v>1300.5899999999999</v>
      </c>
      <c r="AB302" s="14">
        <v>845.38</v>
      </c>
      <c r="AC302" s="14">
        <v>0</v>
      </c>
      <c r="AD302" s="14">
        <v>0</v>
      </c>
      <c r="AE302" s="14">
        <v>0</v>
      </c>
      <c r="AF302" s="14">
        <v>130059.65</v>
      </c>
      <c r="AG302" s="14">
        <v>37262.06</v>
      </c>
      <c r="AH302" s="14">
        <v>107728.13</v>
      </c>
      <c r="AI302" s="14">
        <v>23317.7</v>
      </c>
      <c r="AJ302" s="14">
        <v>2317.58</v>
      </c>
      <c r="AK302" s="14">
        <v>24295.19</v>
      </c>
      <c r="AL302" s="14">
        <v>123167.44</v>
      </c>
      <c r="AM302" s="14">
        <v>130775.9</v>
      </c>
      <c r="AN302" s="14">
        <v>0</v>
      </c>
      <c r="AO302" s="14">
        <v>0</v>
      </c>
      <c r="AP302" s="14">
        <v>0</v>
      </c>
      <c r="AQ302" s="14" t="s">
        <v>104</v>
      </c>
      <c r="AR302" s="14">
        <v>0</v>
      </c>
      <c r="AS302" s="14">
        <v>0</v>
      </c>
      <c r="AT302" s="14">
        <v>0</v>
      </c>
      <c r="AU302" s="14">
        <v>0</v>
      </c>
      <c r="AV302" s="14">
        <v>0</v>
      </c>
      <c r="AW302" s="14">
        <v>0</v>
      </c>
      <c r="AX302" s="14">
        <v>0</v>
      </c>
      <c r="AY302" s="14">
        <v>0</v>
      </c>
      <c r="AZ302" s="14">
        <v>0</v>
      </c>
      <c r="BA302" s="14">
        <v>0</v>
      </c>
      <c r="BB302" s="14">
        <v>20935</v>
      </c>
      <c r="BC302" s="14">
        <v>159726</v>
      </c>
      <c r="BD302" s="14">
        <v>0</v>
      </c>
      <c r="BE302" s="14">
        <v>0</v>
      </c>
      <c r="BF302" s="14">
        <v>827</v>
      </c>
      <c r="BG302" s="14">
        <v>855</v>
      </c>
      <c r="BH302" s="14">
        <v>0</v>
      </c>
      <c r="BI302" s="14">
        <v>0</v>
      </c>
      <c r="BJ302" s="14">
        <v>0</v>
      </c>
      <c r="BK302" s="14">
        <v>0</v>
      </c>
      <c r="BL302" s="14">
        <v>0</v>
      </c>
      <c r="BM302" s="14">
        <v>0</v>
      </c>
      <c r="BN302" s="14">
        <v>0</v>
      </c>
      <c r="BO302" s="14">
        <v>0</v>
      </c>
      <c r="BP302" s="14">
        <v>0</v>
      </c>
      <c r="BQ302" s="14">
        <v>0</v>
      </c>
      <c r="BR302" s="14">
        <v>0</v>
      </c>
      <c r="BS302" s="14">
        <v>32010.18</v>
      </c>
      <c r="BT302" s="14">
        <v>54839.82</v>
      </c>
      <c r="BU302" s="14">
        <v>0</v>
      </c>
      <c r="BV302" s="14">
        <v>0</v>
      </c>
      <c r="BW302" s="14">
        <v>0</v>
      </c>
      <c r="BX302" s="14">
        <v>10694.75</v>
      </c>
      <c r="BY302" s="14">
        <v>0</v>
      </c>
      <c r="BZ302" s="14">
        <v>0</v>
      </c>
      <c r="CA302" s="14">
        <v>0</v>
      </c>
      <c r="CB302" s="14">
        <v>0</v>
      </c>
      <c r="CC302" s="14">
        <v>0</v>
      </c>
      <c r="CD302" s="14">
        <v>855</v>
      </c>
      <c r="CE302" s="14">
        <v>730</v>
      </c>
      <c r="CF302" s="14">
        <v>850</v>
      </c>
      <c r="CG302" s="14">
        <v>25069</v>
      </c>
      <c r="CH302" s="14">
        <v>0.15</v>
      </c>
      <c r="CI302" s="14">
        <v>0.6</v>
      </c>
      <c r="CJ302" s="14">
        <v>0.15</v>
      </c>
      <c r="CK302" s="14">
        <v>0</v>
      </c>
      <c r="CL302" s="14">
        <v>299.13</v>
      </c>
      <c r="CM302" s="14">
        <v>1404.64</v>
      </c>
      <c r="CN302" s="14">
        <v>0</v>
      </c>
      <c r="CO302" s="14">
        <v>0</v>
      </c>
      <c r="CP302" s="14">
        <v>0</v>
      </c>
      <c r="CQ302" s="14">
        <v>0</v>
      </c>
      <c r="CR302" s="14" t="s">
        <v>108</v>
      </c>
      <c r="CS302" s="14">
        <v>0</v>
      </c>
      <c r="CT302" s="14">
        <v>0</v>
      </c>
      <c r="CU302" s="14">
        <v>0</v>
      </c>
      <c r="CV302" s="14">
        <v>0</v>
      </c>
      <c r="CW302" s="14">
        <v>0</v>
      </c>
      <c r="CX302" s="14">
        <v>0</v>
      </c>
    </row>
    <row r="303" spans="1:102" x14ac:dyDescent="0.25">
      <c r="A303" s="14">
        <v>675051</v>
      </c>
      <c r="B303" s="14">
        <v>66</v>
      </c>
      <c r="C303" s="14" t="s">
        <v>117</v>
      </c>
      <c r="D303" s="14" t="s">
        <v>100</v>
      </c>
      <c r="E303" s="14">
        <v>5302790001</v>
      </c>
      <c r="F303" s="14" t="s">
        <v>125</v>
      </c>
      <c r="G303" s="14" t="s">
        <v>102</v>
      </c>
      <c r="H303" s="14" t="s">
        <v>103</v>
      </c>
      <c r="I303" s="14">
        <v>70800000</v>
      </c>
      <c r="J303" s="14">
        <v>0</v>
      </c>
      <c r="K303" s="14">
        <v>1159616</v>
      </c>
      <c r="L303" s="14">
        <v>0</v>
      </c>
      <c r="M303" s="14">
        <v>201802</v>
      </c>
      <c r="N303" s="14">
        <v>20180110</v>
      </c>
      <c r="O303" s="14">
        <v>0</v>
      </c>
      <c r="P303" s="14">
        <v>20180210</v>
      </c>
      <c r="Q303" s="14">
        <v>0</v>
      </c>
      <c r="R303" s="14">
        <v>31</v>
      </c>
      <c r="S303" s="14">
        <v>20180220</v>
      </c>
      <c r="T303" s="14">
        <v>20180318</v>
      </c>
      <c r="U303" s="14">
        <v>213516</v>
      </c>
      <c r="V303" s="14">
        <v>34382.86</v>
      </c>
      <c r="W303" s="14">
        <v>25</v>
      </c>
      <c r="X303" s="14">
        <v>716.25</v>
      </c>
      <c r="Y303" s="14">
        <v>4125.9399999999996</v>
      </c>
      <c r="Z303" s="14">
        <v>1650.37</v>
      </c>
      <c r="AA303" s="14">
        <v>1375.31</v>
      </c>
      <c r="AB303" s="14">
        <v>893.95</v>
      </c>
      <c r="AC303" s="14">
        <v>0</v>
      </c>
      <c r="AD303" s="14">
        <v>0</v>
      </c>
      <c r="AE303" s="14">
        <v>0</v>
      </c>
      <c r="AF303" s="14">
        <v>137531.53</v>
      </c>
      <c r="AG303" s="14">
        <v>39402.75</v>
      </c>
      <c r="AH303" s="14">
        <v>118971.6</v>
      </c>
      <c r="AI303" s="14">
        <v>25751.34</v>
      </c>
      <c r="AJ303" s="14">
        <v>2559.46</v>
      </c>
      <c r="AK303" s="14">
        <v>26830.85</v>
      </c>
      <c r="AL303" s="14">
        <v>130202.21</v>
      </c>
      <c r="AM303" s="14">
        <v>138247.78</v>
      </c>
      <c r="AN303" s="14">
        <v>0</v>
      </c>
      <c r="AO303" s="14">
        <v>0</v>
      </c>
      <c r="AP303" s="14">
        <v>0</v>
      </c>
      <c r="AQ303" s="14" t="s">
        <v>104</v>
      </c>
      <c r="AR303" s="14">
        <v>0</v>
      </c>
      <c r="AS303" s="14">
        <v>0</v>
      </c>
      <c r="AT303" s="14">
        <v>0</v>
      </c>
      <c r="AU303" s="14">
        <v>0</v>
      </c>
      <c r="AV303" s="14">
        <v>0</v>
      </c>
      <c r="AW303" s="14">
        <v>0</v>
      </c>
      <c r="AX303" s="14">
        <v>0</v>
      </c>
      <c r="AY303" s="14">
        <v>0</v>
      </c>
      <c r="AZ303" s="14">
        <v>0</v>
      </c>
      <c r="BA303" s="14">
        <v>0</v>
      </c>
      <c r="BB303" s="14">
        <v>21092</v>
      </c>
      <c r="BC303" s="14">
        <v>192424</v>
      </c>
      <c r="BD303" s="14">
        <v>0</v>
      </c>
      <c r="BE303" s="14">
        <v>424</v>
      </c>
      <c r="BF303" s="14">
        <v>473</v>
      </c>
      <c r="BG303" s="14">
        <v>0</v>
      </c>
      <c r="BH303" s="14">
        <v>455</v>
      </c>
      <c r="BI303" s="14">
        <v>473</v>
      </c>
      <c r="BJ303" s="14">
        <v>0</v>
      </c>
      <c r="BK303" s="14">
        <v>0</v>
      </c>
      <c r="BL303" s="14">
        <v>1</v>
      </c>
      <c r="BM303" s="14">
        <v>0</v>
      </c>
      <c r="BN303" s="14">
        <v>0</v>
      </c>
      <c r="BO303" s="14">
        <v>0</v>
      </c>
      <c r="BP303" s="14">
        <v>0</v>
      </c>
      <c r="BQ303" s="14">
        <v>0</v>
      </c>
      <c r="BR303" s="14">
        <v>0.28999999999999998</v>
      </c>
      <c r="BS303" s="14">
        <v>10584.49</v>
      </c>
      <c r="BT303" s="14">
        <v>66066.25</v>
      </c>
      <c r="BU303" s="14">
        <v>0</v>
      </c>
      <c r="BV303" s="14">
        <v>0</v>
      </c>
      <c r="BW303" s="14">
        <v>0</v>
      </c>
      <c r="BX303" s="14">
        <v>0</v>
      </c>
      <c r="BY303" s="14">
        <v>19255.23</v>
      </c>
      <c r="BZ303" s="14">
        <v>5916.51</v>
      </c>
      <c r="CA303" s="14">
        <v>0</v>
      </c>
      <c r="CB303" s="14">
        <v>0</v>
      </c>
      <c r="CC303" s="14">
        <v>1325.9</v>
      </c>
      <c r="CD303" s="14">
        <v>0</v>
      </c>
      <c r="CE303" s="14">
        <v>455</v>
      </c>
      <c r="CF303" s="14">
        <v>420</v>
      </c>
      <c r="CG303" s="14">
        <v>25107</v>
      </c>
      <c r="CH303" s="14">
        <v>0.06</v>
      </c>
      <c r="CI303" s="14">
        <v>0.24</v>
      </c>
      <c r="CJ303" s="14">
        <v>0.06</v>
      </c>
      <c r="CK303" s="14">
        <v>0</v>
      </c>
      <c r="CL303" s="14">
        <v>316.32</v>
      </c>
      <c r="CM303" s="14">
        <v>1485.34</v>
      </c>
      <c r="CN303" s="14">
        <v>0</v>
      </c>
      <c r="CO303" s="14">
        <v>0</v>
      </c>
      <c r="CP303" s="14">
        <v>0</v>
      </c>
      <c r="CQ303" s="14">
        <v>0</v>
      </c>
      <c r="CR303" s="14" t="s">
        <v>108</v>
      </c>
      <c r="CS303" s="14">
        <v>0</v>
      </c>
      <c r="CT303" s="14">
        <v>0</v>
      </c>
      <c r="CU303" s="14">
        <v>0</v>
      </c>
      <c r="CV303" s="14">
        <v>0</v>
      </c>
      <c r="CW303" s="14">
        <v>0</v>
      </c>
      <c r="CX303" s="14">
        <v>0</v>
      </c>
    </row>
    <row r="304" spans="1:102" x14ac:dyDescent="0.25">
      <c r="A304" s="14">
        <v>856960</v>
      </c>
      <c r="B304" s="14">
        <v>23</v>
      </c>
      <c r="C304" s="14" t="s">
        <v>110</v>
      </c>
      <c r="D304" s="14" t="s">
        <v>100</v>
      </c>
      <c r="E304" s="14">
        <v>5302790001</v>
      </c>
      <c r="F304" s="14" t="s">
        <v>126</v>
      </c>
      <c r="G304" s="14" t="s">
        <v>102</v>
      </c>
      <c r="H304" s="14" t="s">
        <v>103</v>
      </c>
      <c r="I304" s="14">
        <v>70362030</v>
      </c>
      <c r="J304" s="14">
        <v>0</v>
      </c>
      <c r="K304" s="14">
        <v>1010284</v>
      </c>
      <c r="L304" s="14">
        <v>1</v>
      </c>
      <c r="M304" s="14">
        <v>201802</v>
      </c>
      <c r="N304" s="14">
        <v>20180104</v>
      </c>
      <c r="O304" s="14">
        <v>389</v>
      </c>
      <c r="P304" s="14">
        <v>20180203</v>
      </c>
      <c r="Q304" s="14">
        <v>392</v>
      </c>
      <c r="R304" s="14">
        <v>30</v>
      </c>
      <c r="S304" s="14">
        <v>20180305</v>
      </c>
      <c r="T304" s="14">
        <v>20180318</v>
      </c>
      <c r="U304" s="14">
        <v>48.98</v>
      </c>
      <c r="V304" s="14">
        <v>6.67</v>
      </c>
      <c r="W304" s="14">
        <v>12</v>
      </c>
      <c r="X304" s="14">
        <v>2.4</v>
      </c>
      <c r="Y304" s="14">
        <v>1.66</v>
      </c>
      <c r="Z304" s="14">
        <v>0.66</v>
      </c>
      <c r="AA304" s="14">
        <v>0.55000000000000004</v>
      </c>
      <c r="AB304" s="14">
        <v>0.36</v>
      </c>
      <c r="AC304" s="14">
        <v>0</v>
      </c>
      <c r="AD304" s="14">
        <v>0</v>
      </c>
      <c r="AE304" s="14">
        <v>0</v>
      </c>
      <c r="AF304" s="14">
        <v>55.65</v>
      </c>
      <c r="AG304" s="14">
        <v>8.69</v>
      </c>
      <c r="AH304" s="14">
        <v>32.1</v>
      </c>
      <c r="AI304" s="14">
        <v>6.94</v>
      </c>
      <c r="AJ304" s="14">
        <v>0.69</v>
      </c>
      <c r="AK304" s="14">
        <v>7.23</v>
      </c>
      <c r="AL304" s="14">
        <v>54.82</v>
      </c>
      <c r="AM304" s="14">
        <v>58.05</v>
      </c>
      <c r="AN304" s="14">
        <v>3</v>
      </c>
      <c r="AO304" s="14">
        <v>100</v>
      </c>
      <c r="AP304" s="14">
        <v>0</v>
      </c>
      <c r="AQ304" s="14" t="s">
        <v>104</v>
      </c>
      <c r="AR304" s="14">
        <v>0</v>
      </c>
      <c r="AS304" s="14">
        <v>0</v>
      </c>
      <c r="AT304" s="14">
        <v>0</v>
      </c>
      <c r="AU304" s="14">
        <v>0</v>
      </c>
      <c r="AV304" s="14">
        <v>0</v>
      </c>
      <c r="AW304" s="14">
        <v>0</v>
      </c>
      <c r="AX304" s="14">
        <v>0</v>
      </c>
      <c r="AY304" s="14" t="s">
        <v>107</v>
      </c>
      <c r="AZ304" s="14" t="s">
        <v>107</v>
      </c>
      <c r="BA304" s="14" t="s">
        <v>107</v>
      </c>
      <c r="BB304" s="14">
        <v>0</v>
      </c>
      <c r="BC304" s="14">
        <v>0</v>
      </c>
      <c r="BD304" s="14">
        <v>0</v>
      </c>
      <c r="BE304" s="14">
        <v>0</v>
      </c>
      <c r="BF304" s="14">
        <v>0</v>
      </c>
      <c r="BG304" s="14">
        <v>0</v>
      </c>
      <c r="BH304" s="14">
        <v>0</v>
      </c>
      <c r="BI304" s="14">
        <v>0</v>
      </c>
      <c r="BJ304" s="14">
        <v>0</v>
      </c>
      <c r="BK304" s="14">
        <v>0</v>
      </c>
      <c r="BL304" s="14">
        <v>0</v>
      </c>
      <c r="BM304" s="14">
        <v>0</v>
      </c>
      <c r="BN304" s="14">
        <v>0</v>
      </c>
      <c r="BO304" s="14">
        <v>0</v>
      </c>
      <c r="BP304" s="14">
        <v>0</v>
      </c>
      <c r="BQ304" s="14">
        <v>0</v>
      </c>
      <c r="BR304" s="14">
        <v>0</v>
      </c>
      <c r="BS304" s="14">
        <v>0</v>
      </c>
      <c r="BT304" s="14">
        <v>0</v>
      </c>
      <c r="BU304" s="14">
        <v>0</v>
      </c>
      <c r="BV304" s="14">
        <v>0</v>
      </c>
      <c r="BW304" s="14">
        <v>0</v>
      </c>
      <c r="BX304" s="14">
        <v>0</v>
      </c>
      <c r="BY304" s="14">
        <v>0</v>
      </c>
      <c r="BZ304" s="14">
        <v>0</v>
      </c>
      <c r="CA304" s="14">
        <v>0</v>
      </c>
      <c r="CB304" s="14">
        <v>0</v>
      </c>
      <c r="CC304" s="14">
        <v>0</v>
      </c>
      <c r="CD304" s="14">
        <v>0</v>
      </c>
      <c r="CE304" s="14">
        <v>0</v>
      </c>
      <c r="CF304" s="14">
        <v>0</v>
      </c>
      <c r="CG304" s="14">
        <v>94662</v>
      </c>
      <c r="CH304" s="14">
        <v>1</v>
      </c>
      <c r="CI304" s="14">
        <v>0</v>
      </c>
      <c r="CJ304" s="14">
        <v>0</v>
      </c>
      <c r="CK304" s="14">
        <v>0</v>
      </c>
      <c r="CL304" s="14">
        <v>0.12</v>
      </c>
      <c r="CM304" s="14">
        <v>0.6</v>
      </c>
      <c r="CN304" s="14">
        <v>0</v>
      </c>
      <c r="CO304" s="14">
        <v>0</v>
      </c>
      <c r="CP304" s="14">
        <v>0</v>
      </c>
      <c r="CQ304" s="14">
        <v>0</v>
      </c>
      <c r="CR304" s="14" t="s">
        <v>108</v>
      </c>
      <c r="CS304" s="14">
        <v>220</v>
      </c>
      <c r="CT304" s="14">
        <v>380</v>
      </c>
      <c r="CU304" s="14">
        <v>201</v>
      </c>
      <c r="CV304" s="14">
        <v>348</v>
      </c>
      <c r="CW304" s="14">
        <v>231</v>
      </c>
      <c r="CX304" s="14">
        <v>399</v>
      </c>
    </row>
    <row r="305" spans="1:102" x14ac:dyDescent="0.25">
      <c r="A305" s="14">
        <v>856967</v>
      </c>
      <c r="B305" s="14">
        <v>23</v>
      </c>
      <c r="C305" s="14" t="s">
        <v>110</v>
      </c>
      <c r="D305" s="14" t="s">
        <v>100</v>
      </c>
      <c r="E305" s="14">
        <v>5302790001</v>
      </c>
      <c r="F305" s="14" t="s">
        <v>127</v>
      </c>
      <c r="G305" s="14" t="s">
        <v>102</v>
      </c>
      <c r="H305" s="14" t="s">
        <v>103</v>
      </c>
      <c r="I305" s="14">
        <v>70362040</v>
      </c>
      <c r="J305" s="14">
        <v>0</v>
      </c>
      <c r="K305" s="14">
        <v>1010286</v>
      </c>
      <c r="L305" s="14">
        <v>1</v>
      </c>
      <c r="M305" s="14">
        <v>201802</v>
      </c>
      <c r="N305" s="14">
        <v>20180104</v>
      </c>
      <c r="O305" s="14">
        <v>69</v>
      </c>
      <c r="P305" s="14">
        <v>20180203</v>
      </c>
      <c r="Q305" s="14">
        <v>70</v>
      </c>
      <c r="R305" s="14">
        <v>30</v>
      </c>
      <c r="S305" s="14">
        <v>20180305</v>
      </c>
      <c r="T305" s="14">
        <v>20180318</v>
      </c>
      <c r="U305" s="14">
        <v>48.98</v>
      </c>
      <c r="V305" s="14">
        <v>6.67</v>
      </c>
      <c r="W305" s="14">
        <v>12</v>
      </c>
      <c r="X305" s="14">
        <v>2.4</v>
      </c>
      <c r="Y305" s="14">
        <v>1.66</v>
      </c>
      <c r="Z305" s="14">
        <v>0.66</v>
      </c>
      <c r="AA305" s="14">
        <v>0.55000000000000004</v>
      </c>
      <c r="AB305" s="14">
        <v>0.36</v>
      </c>
      <c r="AC305" s="14">
        <v>0</v>
      </c>
      <c r="AD305" s="14">
        <v>0</v>
      </c>
      <c r="AE305" s="14">
        <v>0</v>
      </c>
      <c r="AF305" s="14">
        <v>55.65</v>
      </c>
      <c r="AG305" s="14">
        <v>8.69</v>
      </c>
      <c r="AH305" s="14">
        <v>32.1</v>
      </c>
      <c r="AI305" s="14">
        <v>6.94</v>
      </c>
      <c r="AJ305" s="14">
        <v>0.69</v>
      </c>
      <c r="AK305" s="14">
        <v>7.23</v>
      </c>
      <c r="AL305" s="14">
        <v>54.82</v>
      </c>
      <c r="AM305" s="14">
        <v>58.05</v>
      </c>
      <c r="AN305" s="14">
        <v>1</v>
      </c>
      <c r="AO305" s="14">
        <v>100</v>
      </c>
      <c r="AP305" s="14">
        <v>0</v>
      </c>
      <c r="AQ305" s="14" t="s">
        <v>104</v>
      </c>
      <c r="AR305" s="14">
        <v>0</v>
      </c>
      <c r="AS305" s="14">
        <v>0</v>
      </c>
      <c r="AT305" s="14">
        <v>0</v>
      </c>
      <c r="AU305" s="14">
        <v>0</v>
      </c>
      <c r="AV305" s="14">
        <v>0</v>
      </c>
      <c r="AW305" s="14">
        <v>0</v>
      </c>
      <c r="AX305" s="14">
        <v>0</v>
      </c>
      <c r="AY305" s="14" t="s">
        <v>107</v>
      </c>
      <c r="AZ305" s="14" t="s">
        <v>107</v>
      </c>
      <c r="BA305" s="14" t="s">
        <v>107</v>
      </c>
      <c r="BB305" s="14">
        <v>0</v>
      </c>
      <c r="BC305" s="14">
        <v>0</v>
      </c>
      <c r="BD305" s="14">
        <v>0</v>
      </c>
      <c r="BE305" s="14">
        <v>0</v>
      </c>
      <c r="BF305" s="14">
        <v>0</v>
      </c>
      <c r="BG305" s="14">
        <v>0</v>
      </c>
      <c r="BH305" s="14">
        <v>0</v>
      </c>
      <c r="BI305" s="14">
        <v>0</v>
      </c>
      <c r="BJ305" s="14">
        <v>0</v>
      </c>
      <c r="BK305" s="14">
        <v>0</v>
      </c>
      <c r="BL305" s="14">
        <v>0</v>
      </c>
      <c r="BM305" s="14">
        <v>0</v>
      </c>
      <c r="BN305" s="14">
        <v>0</v>
      </c>
      <c r="BO305" s="14">
        <v>0</v>
      </c>
      <c r="BP305" s="14">
        <v>0</v>
      </c>
      <c r="BQ305" s="14">
        <v>0</v>
      </c>
      <c r="BR305" s="14">
        <v>0</v>
      </c>
      <c r="BS305" s="14">
        <v>0</v>
      </c>
      <c r="BT305" s="14">
        <v>0</v>
      </c>
      <c r="BU305" s="14">
        <v>0</v>
      </c>
      <c r="BV305" s="14">
        <v>0</v>
      </c>
      <c r="BW305" s="14">
        <v>0</v>
      </c>
      <c r="BX305" s="14">
        <v>0</v>
      </c>
      <c r="BY305" s="14">
        <v>0</v>
      </c>
      <c r="BZ305" s="14">
        <v>0</v>
      </c>
      <c r="CA305" s="14">
        <v>0</v>
      </c>
      <c r="CB305" s="14">
        <v>0</v>
      </c>
      <c r="CC305" s="14">
        <v>0</v>
      </c>
      <c r="CD305" s="14">
        <v>0</v>
      </c>
      <c r="CE305" s="14">
        <v>0</v>
      </c>
      <c r="CF305" s="14">
        <v>0</v>
      </c>
      <c r="CG305" s="14">
        <v>94691</v>
      </c>
      <c r="CH305" s="14">
        <v>1</v>
      </c>
      <c r="CI305" s="14">
        <v>0</v>
      </c>
      <c r="CJ305" s="14">
        <v>0</v>
      </c>
      <c r="CK305" s="14">
        <v>0</v>
      </c>
      <c r="CL305" s="14">
        <v>0.12</v>
      </c>
      <c r="CM305" s="14">
        <v>0.6</v>
      </c>
      <c r="CN305" s="14">
        <v>0</v>
      </c>
      <c r="CO305" s="14">
        <v>0</v>
      </c>
      <c r="CP305" s="14">
        <v>0</v>
      </c>
      <c r="CQ305" s="14">
        <v>0</v>
      </c>
      <c r="CR305" s="14" t="s">
        <v>108</v>
      </c>
      <c r="CS305" s="14">
        <v>220</v>
      </c>
      <c r="CT305" s="14">
        <v>380</v>
      </c>
      <c r="CU305" s="14">
        <v>201</v>
      </c>
      <c r="CV305" s="14">
        <v>348</v>
      </c>
      <c r="CW305" s="14">
        <v>231</v>
      </c>
      <c r="CX305" s="14">
        <v>399</v>
      </c>
    </row>
    <row r="306" spans="1:102" x14ac:dyDescent="0.25">
      <c r="A306" s="14">
        <v>856969</v>
      </c>
      <c r="B306" s="14">
        <v>23</v>
      </c>
      <c r="C306" s="14" t="s">
        <v>110</v>
      </c>
      <c r="D306" s="14" t="s">
        <v>100</v>
      </c>
      <c r="E306" s="14">
        <v>5302790001</v>
      </c>
      <c r="F306" s="14" t="s">
        <v>128</v>
      </c>
      <c r="G306" s="14" t="s">
        <v>102</v>
      </c>
      <c r="H306" s="14" t="s">
        <v>103</v>
      </c>
      <c r="I306" s="14">
        <v>70362070</v>
      </c>
      <c r="J306" s="14">
        <v>0</v>
      </c>
      <c r="K306" s="14">
        <v>1116288</v>
      </c>
      <c r="L306" s="14">
        <v>1</v>
      </c>
      <c r="M306" s="14">
        <v>201802</v>
      </c>
      <c r="N306" s="14">
        <v>20180104</v>
      </c>
      <c r="O306" s="14">
        <v>12268</v>
      </c>
      <c r="P306" s="14">
        <v>20180203</v>
      </c>
      <c r="Q306" s="14">
        <v>12268</v>
      </c>
      <c r="R306" s="14">
        <v>30</v>
      </c>
      <c r="S306" s="14">
        <v>20180305</v>
      </c>
      <c r="T306" s="14">
        <v>20180318</v>
      </c>
      <c r="U306" s="14">
        <v>48.98</v>
      </c>
      <c r="V306" s="14">
        <v>6.67</v>
      </c>
      <c r="W306" s="14">
        <v>12</v>
      </c>
      <c r="X306" s="14">
        <v>2.4</v>
      </c>
      <c r="Y306" s="14">
        <v>1.66</v>
      </c>
      <c r="Z306" s="14">
        <v>0.66</v>
      </c>
      <c r="AA306" s="14">
        <v>0.55000000000000004</v>
      </c>
      <c r="AB306" s="14">
        <v>0.36</v>
      </c>
      <c r="AC306" s="14">
        <v>0</v>
      </c>
      <c r="AD306" s="14">
        <v>0</v>
      </c>
      <c r="AE306" s="14">
        <v>0</v>
      </c>
      <c r="AF306" s="14">
        <v>55.65</v>
      </c>
      <c r="AG306" s="14">
        <v>8.69</v>
      </c>
      <c r="AH306" s="14">
        <v>32.1</v>
      </c>
      <c r="AI306" s="14">
        <v>6.94</v>
      </c>
      <c r="AJ306" s="14">
        <v>0.69</v>
      </c>
      <c r="AK306" s="14">
        <v>7.23</v>
      </c>
      <c r="AL306" s="14">
        <v>54.82</v>
      </c>
      <c r="AM306" s="14">
        <v>58.05</v>
      </c>
      <c r="AN306" s="14">
        <v>0</v>
      </c>
      <c r="AO306" s="14">
        <v>100</v>
      </c>
      <c r="AP306" s="14">
        <v>0</v>
      </c>
      <c r="AQ306" s="14" t="s">
        <v>104</v>
      </c>
      <c r="AR306" s="14">
        <v>0</v>
      </c>
      <c r="AS306" s="14">
        <v>0</v>
      </c>
      <c r="AT306" s="14">
        <v>0</v>
      </c>
      <c r="AU306" s="14">
        <v>0</v>
      </c>
      <c r="AV306" s="14">
        <v>0</v>
      </c>
      <c r="AW306" s="14">
        <v>0</v>
      </c>
      <c r="AX306" s="14">
        <v>0</v>
      </c>
      <c r="AY306" s="14" t="s">
        <v>107</v>
      </c>
      <c r="AZ306" s="14" t="s">
        <v>107</v>
      </c>
      <c r="BA306" s="14" t="s">
        <v>107</v>
      </c>
      <c r="BB306" s="14">
        <v>0</v>
      </c>
      <c r="BC306" s="14">
        <v>0</v>
      </c>
      <c r="BD306" s="14">
        <v>0</v>
      </c>
      <c r="BE306" s="14">
        <v>0</v>
      </c>
      <c r="BF306" s="14">
        <v>0</v>
      </c>
      <c r="BG306" s="14">
        <v>0</v>
      </c>
      <c r="BH306" s="14">
        <v>0</v>
      </c>
      <c r="BI306" s="14">
        <v>0</v>
      </c>
      <c r="BJ306" s="14">
        <v>0</v>
      </c>
      <c r="BK306" s="14">
        <v>0</v>
      </c>
      <c r="BL306" s="14">
        <v>0</v>
      </c>
      <c r="BM306" s="14">
        <v>0</v>
      </c>
      <c r="BN306" s="14">
        <v>0</v>
      </c>
      <c r="BO306" s="14">
        <v>0</v>
      </c>
      <c r="BP306" s="14">
        <v>0</v>
      </c>
      <c r="BQ306" s="14">
        <v>0</v>
      </c>
      <c r="BR306" s="14">
        <v>0</v>
      </c>
      <c r="BS306" s="14">
        <v>0</v>
      </c>
      <c r="BT306" s="14">
        <v>0</v>
      </c>
      <c r="BU306" s="14">
        <v>0</v>
      </c>
      <c r="BV306" s="14">
        <v>0</v>
      </c>
      <c r="BW306" s="14">
        <v>0</v>
      </c>
      <c r="BX306" s="14">
        <v>0</v>
      </c>
      <c r="BY306" s="14">
        <v>0</v>
      </c>
      <c r="BZ306" s="14">
        <v>0</v>
      </c>
      <c r="CA306" s="14">
        <v>0</v>
      </c>
      <c r="CB306" s="14">
        <v>0</v>
      </c>
      <c r="CC306" s="14">
        <v>0</v>
      </c>
      <c r="CD306" s="14">
        <v>0</v>
      </c>
      <c r="CE306" s="14">
        <v>0</v>
      </c>
      <c r="CF306" s="14">
        <v>0</v>
      </c>
      <c r="CG306" s="14">
        <v>94637</v>
      </c>
      <c r="CH306" s="14">
        <v>1</v>
      </c>
      <c r="CI306" s="14">
        <v>0</v>
      </c>
      <c r="CJ306" s="14">
        <v>0</v>
      </c>
      <c r="CK306" s="14">
        <v>0</v>
      </c>
      <c r="CL306" s="14">
        <v>0.12</v>
      </c>
      <c r="CM306" s="14">
        <v>0.6</v>
      </c>
      <c r="CN306" s="14">
        <v>0</v>
      </c>
      <c r="CO306" s="14">
        <v>0</v>
      </c>
      <c r="CP306" s="14">
        <v>0</v>
      </c>
      <c r="CQ306" s="14">
        <v>0</v>
      </c>
      <c r="CR306" s="14" t="s">
        <v>108</v>
      </c>
      <c r="CS306" s="14">
        <v>220</v>
      </c>
      <c r="CT306" s="14">
        <v>380</v>
      </c>
      <c r="CU306" s="14">
        <v>201</v>
      </c>
      <c r="CV306" s="14">
        <v>348</v>
      </c>
      <c r="CW306" s="14">
        <v>231</v>
      </c>
      <c r="CX306" s="14">
        <v>399</v>
      </c>
    </row>
    <row r="307" spans="1:102" x14ac:dyDescent="0.25">
      <c r="A307" s="14">
        <v>966027</v>
      </c>
      <c r="B307" s="14">
        <v>66</v>
      </c>
      <c r="C307" s="14" t="s">
        <v>117</v>
      </c>
      <c r="D307" s="14" t="s">
        <v>100</v>
      </c>
      <c r="E307" s="14">
        <v>5302790001</v>
      </c>
      <c r="F307" s="14" t="s">
        <v>129</v>
      </c>
      <c r="G307" s="14" t="s">
        <v>102</v>
      </c>
      <c r="H307" s="14" t="s">
        <v>103</v>
      </c>
      <c r="I307" s="14">
        <v>70000000</v>
      </c>
      <c r="J307" s="14">
        <v>0</v>
      </c>
      <c r="K307" s="14">
        <v>53155342</v>
      </c>
      <c r="L307" s="14">
        <v>0</v>
      </c>
      <c r="M307" s="14">
        <v>201802</v>
      </c>
      <c r="N307" s="14">
        <v>20180110</v>
      </c>
      <c r="O307" s="14">
        <v>0</v>
      </c>
      <c r="P307" s="14">
        <v>20180210</v>
      </c>
      <c r="Q307" s="14">
        <v>0</v>
      </c>
      <c r="R307" s="14">
        <v>31</v>
      </c>
      <c r="S307" s="14">
        <v>20180220</v>
      </c>
      <c r="T307" s="14">
        <v>20180318</v>
      </c>
      <c r="U307" s="14">
        <v>81892</v>
      </c>
      <c r="V307" s="14">
        <v>14594.09</v>
      </c>
      <c r="W307" s="14">
        <v>25</v>
      </c>
      <c r="X307" s="14">
        <v>716.25</v>
      </c>
      <c r="Y307" s="14">
        <v>1751.29</v>
      </c>
      <c r="Z307" s="14">
        <v>700.51</v>
      </c>
      <c r="AA307" s="14">
        <v>583.76</v>
      </c>
      <c r="AB307" s="14">
        <v>379.44</v>
      </c>
      <c r="AC307" s="14">
        <v>0</v>
      </c>
      <c r="AD307" s="14">
        <v>0</v>
      </c>
      <c r="AE307" s="14">
        <v>0</v>
      </c>
      <c r="AF307" s="14">
        <v>58376.46</v>
      </c>
      <c r="AG307" s="14">
        <v>16724.82</v>
      </c>
      <c r="AH307" s="14">
        <v>44528.75</v>
      </c>
      <c r="AI307" s="14">
        <v>9638.2199999999993</v>
      </c>
      <c r="AJ307" s="14">
        <v>957.95</v>
      </c>
      <c r="AK307" s="14">
        <v>10042.26</v>
      </c>
      <c r="AL307" s="14">
        <v>55677.71</v>
      </c>
      <c r="AM307" s="14">
        <v>59092.71</v>
      </c>
      <c r="AN307" s="14">
        <v>0</v>
      </c>
      <c r="AO307" s="14">
        <v>0</v>
      </c>
      <c r="AP307" s="14">
        <v>0</v>
      </c>
      <c r="AQ307" s="14" t="s">
        <v>104</v>
      </c>
      <c r="AR307" s="14">
        <v>0</v>
      </c>
      <c r="AS307" s="14">
        <v>0</v>
      </c>
      <c r="AT307" s="14">
        <v>0</v>
      </c>
      <c r="AU307" s="14">
        <v>0</v>
      </c>
      <c r="AV307" s="14">
        <v>0</v>
      </c>
      <c r="AW307" s="14">
        <v>0</v>
      </c>
      <c r="AX307" s="14">
        <v>0</v>
      </c>
      <c r="AY307" s="14">
        <v>0</v>
      </c>
      <c r="AZ307" s="14">
        <v>0</v>
      </c>
      <c r="BA307" s="14">
        <v>0</v>
      </c>
      <c r="BB307" s="14">
        <v>9046</v>
      </c>
      <c r="BC307" s="14">
        <v>72846</v>
      </c>
      <c r="BD307" s="14">
        <v>0</v>
      </c>
      <c r="BE307" s="14">
        <v>212</v>
      </c>
      <c r="BF307" s="14">
        <v>254</v>
      </c>
      <c r="BG307" s="14">
        <v>0</v>
      </c>
      <c r="BH307" s="14">
        <v>245</v>
      </c>
      <c r="BI307" s="14">
        <v>254</v>
      </c>
      <c r="BJ307" s="14">
        <v>0</v>
      </c>
      <c r="BK307" s="14">
        <v>24</v>
      </c>
      <c r="BL307" s="14">
        <v>275</v>
      </c>
      <c r="BM307" s="14">
        <v>0</v>
      </c>
      <c r="BN307" s="14">
        <v>0</v>
      </c>
      <c r="BO307" s="14">
        <v>0</v>
      </c>
      <c r="BP307" s="14">
        <v>0</v>
      </c>
      <c r="BQ307" s="14">
        <v>6.93</v>
      </c>
      <c r="BR307" s="14">
        <v>79.45</v>
      </c>
      <c r="BS307" s="14">
        <v>4539.51</v>
      </c>
      <c r="BT307" s="14">
        <v>25010.720000000001</v>
      </c>
      <c r="BU307" s="14">
        <v>0</v>
      </c>
      <c r="BV307" s="14">
        <v>0</v>
      </c>
      <c r="BW307" s="14">
        <v>0</v>
      </c>
      <c r="BX307" s="14">
        <v>0</v>
      </c>
      <c r="BY307" s="14">
        <v>10368.200000000001</v>
      </c>
      <c r="BZ307" s="14">
        <v>3177.15</v>
      </c>
      <c r="CA307" s="14">
        <v>0</v>
      </c>
      <c r="CB307" s="14">
        <v>0</v>
      </c>
      <c r="CC307" s="14">
        <v>600.41</v>
      </c>
      <c r="CD307" s="14">
        <v>0</v>
      </c>
      <c r="CE307" s="14">
        <v>245</v>
      </c>
      <c r="CF307" s="14">
        <v>230</v>
      </c>
      <c r="CG307" s="14">
        <v>25099</v>
      </c>
      <c r="CH307" s="14">
        <v>0.09</v>
      </c>
      <c r="CI307" s="14">
        <v>0.36</v>
      </c>
      <c r="CJ307" s="14">
        <v>0.09</v>
      </c>
      <c r="CK307" s="14">
        <v>0</v>
      </c>
      <c r="CL307" s="14">
        <v>134.26</v>
      </c>
      <c r="CM307" s="14">
        <v>630.46</v>
      </c>
      <c r="CN307" s="14">
        <v>0</v>
      </c>
      <c r="CO307" s="14">
        <v>0</v>
      </c>
      <c r="CP307" s="14">
        <v>0</v>
      </c>
      <c r="CQ307" s="14">
        <v>0</v>
      </c>
      <c r="CR307" s="14" t="s">
        <v>108</v>
      </c>
      <c r="CS307" s="14">
        <v>0</v>
      </c>
      <c r="CT307" s="14">
        <v>0</v>
      </c>
      <c r="CU307" s="14">
        <v>0</v>
      </c>
      <c r="CV307" s="14">
        <v>0</v>
      </c>
      <c r="CW307" s="14">
        <v>0</v>
      </c>
      <c r="CX307" s="14">
        <v>0</v>
      </c>
    </row>
    <row r="308" spans="1:102" x14ac:dyDescent="0.25">
      <c r="A308" s="14">
        <v>1089425</v>
      </c>
      <c r="B308" s="14">
        <v>65</v>
      </c>
      <c r="C308" s="14" t="s">
        <v>99</v>
      </c>
      <c r="D308" s="14" t="s">
        <v>100</v>
      </c>
      <c r="E308" s="14">
        <v>5302790001</v>
      </c>
      <c r="F308" s="14" t="s">
        <v>130</v>
      </c>
      <c r="G308" s="14" t="s">
        <v>102</v>
      </c>
      <c r="H308" s="14" t="s">
        <v>103</v>
      </c>
      <c r="I308" s="14">
        <v>73007990</v>
      </c>
      <c r="J308" s="14">
        <v>0</v>
      </c>
      <c r="K308" s="14">
        <v>1159901</v>
      </c>
      <c r="L308" s="14">
        <v>0</v>
      </c>
      <c r="M308" s="14">
        <v>201802</v>
      </c>
      <c r="N308" s="14">
        <v>20180114</v>
      </c>
      <c r="O308" s="14">
        <v>0</v>
      </c>
      <c r="P308" s="14">
        <v>20180214</v>
      </c>
      <c r="Q308" s="14">
        <v>0</v>
      </c>
      <c r="R308" s="14">
        <v>31</v>
      </c>
      <c r="S308" s="14">
        <v>20180223</v>
      </c>
      <c r="T308" s="14">
        <v>20180318</v>
      </c>
      <c r="U308" s="14">
        <v>139140</v>
      </c>
      <c r="V308" s="14">
        <v>19335.439999999999</v>
      </c>
      <c r="W308" s="14">
        <v>25</v>
      </c>
      <c r="X308" s="14">
        <v>716.25</v>
      </c>
      <c r="Y308" s="14">
        <v>2320.25</v>
      </c>
      <c r="Z308" s="14">
        <v>928.1</v>
      </c>
      <c r="AA308" s="14">
        <v>773.41</v>
      </c>
      <c r="AB308" s="14">
        <v>502.72</v>
      </c>
      <c r="AC308" s="14">
        <v>0</v>
      </c>
      <c r="AD308" s="14">
        <v>0</v>
      </c>
      <c r="AE308" s="14">
        <v>0</v>
      </c>
      <c r="AF308" s="14">
        <v>77341.81</v>
      </c>
      <c r="AG308" s="14">
        <v>22158.41</v>
      </c>
      <c r="AH308" s="14">
        <v>79933.539999999994</v>
      </c>
      <c r="AI308" s="14">
        <v>17301.57</v>
      </c>
      <c r="AJ308" s="14">
        <v>1719.62</v>
      </c>
      <c r="AK308" s="14">
        <v>18026.86</v>
      </c>
      <c r="AL308" s="14">
        <v>73533.58</v>
      </c>
      <c r="AM308" s="14">
        <v>78058.06</v>
      </c>
      <c r="AN308" s="14">
        <v>0</v>
      </c>
      <c r="AO308" s="14">
        <v>0</v>
      </c>
      <c r="AP308" s="14">
        <v>0</v>
      </c>
      <c r="AQ308" s="14" t="s">
        <v>104</v>
      </c>
      <c r="AR308" s="14">
        <v>0</v>
      </c>
      <c r="AS308" s="14">
        <v>0</v>
      </c>
      <c r="AT308" s="14">
        <v>0</v>
      </c>
      <c r="AU308" s="14">
        <v>0</v>
      </c>
      <c r="AV308" s="14">
        <v>0</v>
      </c>
      <c r="AW308" s="14">
        <v>0</v>
      </c>
      <c r="AX308" s="14">
        <v>0</v>
      </c>
      <c r="AY308" s="14">
        <v>0</v>
      </c>
      <c r="AZ308" s="14">
        <v>0</v>
      </c>
      <c r="BA308" s="14">
        <v>0</v>
      </c>
      <c r="BB308" s="14">
        <v>12032</v>
      </c>
      <c r="BC308" s="14">
        <v>127108</v>
      </c>
      <c r="BD308" s="14">
        <v>0</v>
      </c>
      <c r="BE308" s="14">
        <v>205</v>
      </c>
      <c r="BF308" s="14">
        <v>205</v>
      </c>
      <c r="BG308" s="14">
        <v>0</v>
      </c>
      <c r="BH308" s="14">
        <v>350</v>
      </c>
      <c r="BI308" s="14">
        <v>350</v>
      </c>
      <c r="BJ308" s="14">
        <v>0</v>
      </c>
      <c r="BK308" s="14">
        <v>0</v>
      </c>
      <c r="BL308" s="14">
        <v>0</v>
      </c>
      <c r="BM308" s="14">
        <v>0</v>
      </c>
      <c r="BN308" s="14">
        <v>0</v>
      </c>
      <c r="BO308" s="14">
        <v>0</v>
      </c>
      <c r="BP308" s="14">
        <v>0</v>
      </c>
      <c r="BQ308" s="14">
        <v>0</v>
      </c>
      <c r="BR308" s="14">
        <v>0</v>
      </c>
      <c r="BS308" s="14">
        <v>5801.61</v>
      </c>
      <c r="BT308" s="14">
        <v>41144.07</v>
      </c>
      <c r="BU308" s="14">
        <v>0</v>
      </c>
      <c r="BV308" s="14">
        <v>0</v>
      </c>
      <c r="BW308" s="14">
        <v>0</v>
      </c>
      <c r="BX308" s="14">
        <v>0</v>
      </c>
      <c r="BY308" s="14">
        <v>7915.25</v>
      </c>
      <c r="BZ308" s="14">
        <v>3145.44</v>
      </c>
      <c r="CA308" s="14">
        <v>0</v>
      </c>
      <c r="CB308" s="14">
        <v>0</v>
      </c>
      <c r="CC308" s="14">
        <v>0</v>
      </c>
      <c r="CD308" s="14">
        <v>0</v>
      </c>
      <c r="CE308" s="14">
        <v>350</v>
      </c>
      <c r="CF308" s="14">
        <v>350</v>
      </c>
      <c r="CG308" s="14">
        <v>27339</v>
      </c>
      <c r="CH308" s="14">
        <v>9.6000000000000002E-2</v>
      </c>
      <c r="CI308" s="14">
        <v>0.38400000000000001</v>
      </c>
      <c r="CJ308" s="14">
        <v>9.6000000000000002E-2</v>
      </c>
      <c r="CK308" s="14">
        <v>0</v>
      </c>
      <c r="CL308" s="14">
        <v>177.88</v>
      </c>
      <c r="CM308" s="14">
        <v>835.29</v>
      </c>
      <c r="CN308" s="14">
        <v>0</v>
      </c>
      <c r="CO308" s="14">
        <v>0</v>
      </c>
      <c r="CP308" s="14">
        <v>0</v>
      </c>
      <c r="CQ308" s="14">
        <v>0</v>
      </c>
      <c r="CR308" s="14" t="s">
        <v>108</v>
      </c>
      <c r="CS308" s="14">
        <v>0</v>
      </c>
      <c r="CT308" s="14">
        <v>0</v>
      </c>
      <c r="CU308" s="14">
        <v>0</v>
      </c>
      <c r="CV308" s="14">
        <v>0</v>
      </c>
      <c r="CW308" s="14">
        <v>0</v>
      </c>
      <c r="CX308" s="14">
        <v>0</v>
      </c>
    </row>
    <row r="309" spans="1:102" x14ac:dyDescent="0.25">
      <c r="A309" s="14">
        <v>1100496</v>
      </c>
      <c r="B309" s="14">
        <v>21</v>
      </c>
      <c r="C309" s="14" t="s">
        <v>105</v>
      </c>
      <c r="D309" s="14" t="s">
        <v>100</v>
      </c>
      <c r="E309" s="14">
        <v>5302790001</v>
      </c>
      <c r="F309" s="14" t="s">
        <v>131</v>
      </c>
      <c r="G309" s="14" t="s">
        <v>102</v>
      </c>
      <c r="H309" s="14" t="s">
        <v>103</v>
      </c>
      <c r="I309" s="14">
        <v>70300000</v>
      </c>
      <c r="J309" s="14">
        <v>0</v>
      </c>
      <c r="K309" s="14">
        <v>98380</v>
      </c>
      <c r="L309" s="14">
        <v>1</v>
      </c>
      <c r="M309" s="14">
        <v>201802</v>
      </c>
      <c r="N309" s="14">
        <v>20180110</v>
      </c>
      <c r="O309" s="14">
        <v>1799</v>
      </c>
      <c r="P309" s="14">
        <v>20180208</v>
      </c>
      <c r="Q309" s="14">
        <v>1799</v>
      </c>
      <c r="R309" s="14">
        <v>29</v>
      </c>
      <c r="S309" s="14">
        <v>20180305</v>
      </c>
      <c r="T309" s="14">
        <v>20180318</v>
      </c>
      <c r="U309" s="14">
        <v>14.69</v>
      </c>
      <c r="V309" s="14">
        <v>2</v>
      </c>
      <c r="W309" s="14">
        <v>12</v>
      </c>
      <c r="X309" s="14">
        <v>2.4</v>
      </c>
      <c r="Y309" s="14">
        <v>0.5</v>
      </c>
      <c r="Z309" s="14">
        <v>0.2</v>
      </c>
      <c r="AA309" s="14">
        <v>0.16</v>
      </c>
      <c r="AB309" s="14">
        <v>0.1</v>
      </c>
      <c r="AC309" s="14">
        <v>0</v>
      </c>
      <c r="AD309" s="14">
        <v>0</v>
      </c>
      <c r="AE309" s="14">
        <v>0</v>
      </c>
      <c r="AF309" s="14">
        <v>16.690000000000001</v>
      </c>
      <c r="AG309" s="14">
        <v>2.6</v>
      </c>
      <c r="AH309" s="14">
        <v>9.64</v>
      </c>
      <c r="AI309" s="14">
        <v>2.08</v>
      </c>
      <c r="AJ309" s="14">
        <v>0.2</v>
      </c>
      <c r="AK309" s="14">
        <v>2.17</v>
      </c>
      <c r="AL309" s="14">
        <v>18.13</v>
      </c>
      <c r="AM309" s="14">
        <v>19.09</v>
      </c>
      <c r="AN309" s="14">
        <v>0</v>
      </c>
      <c r="AO309" s="14">
        <v>30</v>
      </c>
      <c r="AP309" s="14">
        <v>3</v>
      </c>
      <c r="AQ309" s="14" t="s">
        <v>104</v>
      </c>
      <c r="AR309" s="14">
        <v>0</v>
      </c>
      <c r="AS309" s="14">
        <v>0</v>
      </c>
      <c r="AT309" s="14">
        <v>0</v>
      </c>
      <c r="AU309" s="14">
        <v>0</v>
      </c>
      <c r="AV309" s="14">
        <v>0</v>
      </c>
      <c r="AW309" s="14">
        <v>0</v>
      </c>
      <c r="AX309" s="14">
        <v>0</v>
      </c>
      <c r="AY309" s="14" t="s">
        <v>107</v>
      </c>
      <c r="AZ309" s="14" t="s">
        <v>107</v>
      </c>
      <c r="BA309" s="14" t="s">
        <v>107</v>
      </c>
      <c r="BB309" s="14">
        <v>0</v>
      </c>
      <c r="BC309" s="14">
        <v>0</v>
      </c>
      <c r="BD309" s="14">
        <v>0</v>
      </c>
      <c r="BE309" s="14">
        <v>0</v>
      </c>
      <c r="BF309" s="14">
        <v>0</v>
      </c>
      <c r="BG309" s="14">
        <v>0</v>
      </c>
      <c r="BH309" s="14">
        <v>0</v>
      </c>
      <c r="BI309" s="14">
        <v>0</v>
      </c>
      <c r="BJ309" s="14">
        <v>0</v>
      </c>
      <c r="BK309" s="14">
        <v>0</v>
      </c>
      <c r="BL309" s="14">
        <v>0</v>
      </c>
      <c r="BM309" s="14">
        <v>0</v>
      </c>
      <c r="BN309" s="14">
        <v>0</v>
      </c>
      <c r="BO309" s="14">
        <v>0</v>
      </c>
      <c r="BP309" s="14">
        <v>0</v>
      </c>
      <c r="BQ309" s="14">
        <v>0</v>
      </c>
      <c r="BR309" s="14">
        <v>0</v>
      </c>
      <c r="BS309" s="14">
        <v>0</v>
      </c>
      <c r="BT309" s="14">
        <v>0</v>
      </c>
      <c r="BU309" s="14">
        <v>0</v>
      </c>
      <c r="BV309" s="14">
        <v>0</v>
      </c>
      <c r="BW309" s="14">
        <v>0</v>
      </c>
      <c r="BX309" s="14">
        <v>0</v>
      </c>
      <c r="BY309" s="14">
        <v>0</v>
      </c>
      <c r="BZ309" s="14">
        <v>0</v>
      </c>
      <c r="CA309" s="14">
        <v>0</v>
      </c>
      <c r="CB309" s="14">
        <v>0</v>
      </c>
      <c r="CC309" s="14">
        <v>0</v>
      </c>
      <c r="CD309" s="14">
        <v>0</v>
      </c>
      <c r="CE309" s="14">
        <v>0</v>
      </c>
      <c r="CF309" s="14">
        <v>0</v>
      </c>
      <c r="CG309" s="14">
        <v>112994</v>
      </c>
      <c r="CH309" s="14">
        <v>1</v>
      </c>
      <c r="CI309" s="14">
        <v>0</v>
      </c>
      <c r="CJ309" s="14">
        <v>0</v>
      </c>
      <c r="CK309" s="14">
        <v>0</v>
      </c>
      <c r="CL309" s="14">
        <v>0.03</v>
      </c>
      <c r="CM309" s="14">
        <v>0.18</v>
      </c>
      <c r="CN309" s="14">
        <v>0</v>
      </c>
      <c r="CO309" s="14">
        <v>0</v>
      </c>
      <c r="CP309" s="14">
        <v>0</v>
      </c>
      <c r="CQ309" s="14">
        <v>0</v>
      </c>
      <c r="CR309" s="14" t="s">
        <v>108</v>
      </c>
      <c r="CS309" s="14">
        <v>220</v>
      </c>
      <c r="CT309" s="14" t="s">
        <v>109</v>
      </c>
      <c r="CU309" s="14">
        <v>201</v>
      </c>
      <c r="CV309" s="14" t="s">
        <v>109</v>
      </c>
      <c r="CW309" s="14">
        <v>231</v>
      </c>
      <c r="CX309" s="14" t="s">
        <v>109</v>
      </c>
    </row>
    <row r="310" spans="1:102" x14ac:dyDescent="0.25">
      <c r="A310" s="14">
        <v>466453</v>
      </c>
      <c r="B310" s="14">
        <v>75</v>
      </c>
      <c r="C310" s="14" t="s">
        <v>99</v>
      </c>
      <c r="D310" s="14" t="s">
        <v>100</v>
      </c>
      <c r="E310" s="14">
        <v>5302790001</v>
      </c>
      <c r="F310" s="14" t="s">
        <v>101</v>
      </c>
      <c r="G310" s="14" t="s">
        <v>102</v>
      </c>
      <c r="H310" s="14" t="s">
        <v>103</v>
      </c>
      <c r="I310" s="14">
        <v>70610000</v>
      </c>
      <c r="J310" s="14">
        <v>0</v>
      </c>
      <c r="K310" s="14">
        <v>1211223</v>
      </c>
      <c r="L310" s="14">
        <v>0</v>
      </c>
      <c r="M310" s="14">
        <v>201803</v>
      </c>
      <c r="N310" s="14">
        <v>20180210</v>
      </c>
      <c r="O310" s="14">
        <v>0</v>
      </c>
      <c r="P310" s="14">
        <v>20180310</v>
      </c>
      <c r="Q310" s="14">
        <v>0</v>
      </c>
      <c r="R310" s="14">
        <v>28</v>
      </c>
      <c r="S310" s="14">
        <v>20180320</v>
      </c>
      <c r="T310" s="14">
        <v>20180418</v>
      </c>
      <c r="U310" s="14">
        <v>16403</v>
      </c>
      <c r="V310" s="14">
        <v>2398.9499999999998</v>
      </c>
      <c r="W310" s="14">
        <v>25</v>
      </c>
      <c r="X310" s="14">
        <v>716.25</v>
      </c>
      <c r="Y310" s="14">
        <v>287.87</v>
      </c>
      <c r="Z310" s="14">
        <v>115.15</v>
      </c>
      <c r="AA310" s="14">
        <v>95.95</v>
      </c>
      <c r="AB310" s="14">
        <v>62.37</v>
      </c>
      <c r="AC310" s="14">
        <v>0</v>
      </c>
      <c r="AD310" s="14">
        <v>0</v>
      </c>
      <c r="AE310" s="14">
        <v>0</v>
      </c>
      <c r="AF310" s="14">
        <v>9595.85</v>
      </c>
      <c r="AG310" s="14">
        <v>2749.19</v>
      </c>
      <c r="AH310" s="14">
        <v>9787.56</v>
      </c>
      <c r="AI310" s="14">
        <v>2118.5100000000002</v>
      </c>
      <c r="AJ310" s="14">
        <v>210.56</v>
      </c>
      <c r="AK310" s="14">
        <v>2207.31</v>
      </c>
      <c r="AL310" s="14">
        <v>9750.76</v>
      </c>
      <c r="AM310" s="14">
        <v>10312.1</v>
      </c>
      <c r="AN310" s="14">
        <v>0</v>
      </c>
      <c r="AO310" s="14">
        <v>0</v>
      </c>
      <c r="AP310" s="14">
        <v>0</v>
      </c>
      <c r="AQ310" s="14" t="s">
        <v>104</v>
      </c>
      <c r="AR310" s="14">
        <v>0</v>
      </c>
      <c r="AS310" s="14">
        <v>0</v>
      </c>
      <c r="AT310" s="14">
        <v>0</v>
      </c>
      <c r="AU310" s="14">
        <v>0</v>
      </c>
      <c r="AV310" s="14">
        <v>0</v>
      </c>
      <c r="AW310" s="14">
        <v>0</v>
      </c>
      <c r="AX310" s="14">
        <v>0</v>
      </c>
      <c r="AY310" s="14">
        <v>0</v>
      </c>
      <c r="AZ310" s="14">
        <v>0</v>
      </c>
      <c r="BA310" s="14">
        <v>0</v>
      </c>
      <c r="BB310" s="14">
        <v>1802</v>
      </c>
      <c r="BC310" s="14">
        <v>14601</v>
      </c>
      <c r="BD310" s="14">
        <v>0</v>
      </c>
      <c r="BE310" s="14">
        <v>0</v>
      </c>
      <c r="BF310" s="14">
        <v>53</v>
      </c>
      <c r="BG310" s="14">
        <v>55</v>
      </c>
      <c r="BH310" s="14">
        <v>0</v>
      </c>
      <c r="BI310" s="14">
        <v>0</v>
      </c>
      <c r="BJ310" s="14">
        <v>0</v>
      </c>
      <c r="BK310" s="14">
        <v>0</v>
      </c>
      <c r="BL310" s="14">
        <v>0</v>
      </c>
      <c r="BM310" s="14">
        <v>0</v>
      </c>
      <c r="BN310" s="14">
        <v>0</v>
      </c>
      <c r="BO310" s="14">
        <v>0</v>
      </c>
      <c r="BP310" s="14">
        <v>0</v>
      </c>
      <c r="BQ310" s="14">
        <v>0</v>
      </c>
      <c r="BR310" s="14">
        <v>0</v>
      </c>
      <c r="BS310" s="14">
        <v>1888.48</v>
      </c>
      <c r="BT310" s="14">
        <v>4805.82</v>
      </c>
      <c r="BU310" s="14">
        <v>0</v>
      </c>
      <c r="BV310" s="14">
        <v>0</v>
      </c>
      <c r="BW310" s="14">
        <v>0</v>
      </c>
      <c r="BX310" s="14">
        <v>502.6</v>
      </c>
      <c r="BY310" s="14">
        <v>0</v>
      </c>
      <c r="BZ310" s="14">
        <v>0</v>
      </c>
      <c r="CA310" s="14">
        <v>0</v>
      </c>
      <c r="CB310" s="14">
        <v>0</v>
      </c>
      <c r="CC310" s="14">
        <v>0</v>
      </c>
      <c r="CD310" s="14">
        <v>55</v>
      </c>
      <c r="CE310" s="14">
        <v>0</v>
      </c>
      <c r="CF310" s="14">
        <v>0</v>
      </c>
      <c r="CG310" s="14">
        <v>39379</v>
      </c>
      <c r="CH310" s="14">
        <v>7.1999999999999995E-2</v>
      </c>
      <c r="CI310" s="14">
        <v>0.28799999999999998</v>
      </c>
      <c r="CJ310" s="14">
        <v>7.1999999999999995E-2</v>
      </c>
      <c r="CK310" s="14">
        <v>0</v>
      </c>
      <c r="CL310" s="14">
        <v>43.18</v>
      </c>
      <c r="CM310" s="14">
        <v>199.59</v>
      </c>
      <c r="CN310" s="14">
        <v>0</v>
      </c>
      <c r="CO310" s="14">
        <v>0</v>
      </c>
      <c r="CP310" s="14">
        <v>0</v>
      </c>
      <c r="CQ310" s="14">
        <v>0</v>
      </c>
      <c r="CR310" s="14">
        <v>502.6</v>
      </c>
      <c r="CS310" s="14">
        <v>0</v>
      </c>
      <c r="CT310" s="14">
        <v>0</v>
      </c>
      <c r="CU310" s="14">
        <v>0</v>
      </c>
      <c r="CV310" s="14">
        <v>0</v>
      </c>
      <c r="CW310" s="14">
        <v>0</v>
      </c>
      <c r="CX310" s="14">
        <v>0</v>
      </c>
    </row>
    <row r="311" spans="1:102" x14ac:dyDescent="0.25">
      <c r="A311" s="14">
        <v>471550</v>
      </c>
      <c r="B311" s="14">
        <v>21</v>
      </c>
      <c r="C311" s="14" t="s">
        <v>105</v>
      </c>
      <c r="D311" s="14" t="s">
        <v>100</v>
      </c>
      <c r="E311" s="14">
        <v>5302790001</v>
      </c>
      <c r="F311" s="14" t="s">
        <v>106</v>
      </c>
      <c r="G311" s="14" t="s">
        <v>102</v>
      </c>
      <c r="H311" s="14" t="s">
        <v>103</v>
      </c>
      <c r="I311" s="14">
        <v>70362070</v>
      </c>
      <c r="J311" s="14">
        <v>0</v>
      </c>
      <c r="K311" s="14">
        <v>76645</v>
      </c>
      <c r="L311" s="14">
        <v>1</v>
      </c>
      <c r="M311" s="14">
        <v>201803</v>
      </c>
      <c r="N311" s="14">
        <v>20180203</v>
      </c>
      <c r="O311" s="14">
        <v>6467</v>
      </c>
      <c r="P311" s="14">
        <v>20180305</v>
      </c>
      <c r="Q311" s="14">
        <v>7072</v>
      </c>
      <c r="R311" s="14">
        <v>30</v>
      </c>
      <c r="S311" s="14">
        <v>20180405</v>
      </c>
      <c r="T311" s="14">
        <v>20180418</v>
      </c>
      <c r="U311" s="14">
        <v>302.07</v>
      </c>
      <c r="V311" s="14">
        <v>100.68</v>
      </c>
      <c r="W311" s="14">
        <v>25</v>
      </c>
      <c r="X311" s="14">
        <v>49.16</v>
      </c>
      <c r="Y311" s="14">
        <v>12.08</v>
      </c>
      <c r="Z311" s="14">
        <v>4.83</v>
      </c>
      <c r="AA311" s="14">
        <v>4.0199999999999996</v>
      </c>
      <c r="AB311" s="14">
        <v>2.61</v>
      </c>
      <c r="AC311" s="14">
        <v>0</v>
      </c>
      <c r="AD311" s="14">
        <v>0</v>
      </c>
      <c r="AE311" s="14">
        <v>0</v>
      </c>
      <c r="AF311" s="14">
        <v>402.75</v>
      </c>
      <c r="AG311" s="14">
        <v>115.37</v>
      </c>
      <c r="AH311" s="14">
        <v>196.38</v>
      </c>
      <c r="AI311" s="14">
        <v>42.5</v>
      </c>
      <c r="AJ311" s="14">
        <v>4.22</v>
      </c>
      <c r="AK311" s="14">
        <v>44.28</v>
      </c>
      <c r="AL311" s="14">
        <v>428.37</v>
      </c>
      <c r="AM311" s="14">
        <v>451.91</v>
      </c>
      <c r="AN311" s="14">
        <v>605</v>
      </c>
      <c r="AO311" s="14">
        <v>605</v>
      </c>
      <c r="AP311" s="14">
        <v>578</v>
      </c>
      <c r="AQ311" s="14" t="s">
        <v>104</v>
      </c>
      <c r="AR311" s="14">
        <v>0</v>
      </c>
      <c r="AS311" s="14">
        <v>0</v>
      </c>
      <c r="AT311" s="14">
        <v>0</v>
      </c>
      <c r="AU311" s="14">
        <v>0</v>
      </c>
      <c r="AV311" s="14">
        <v>0</v>
      </c>
      <c r="AW311" s="14">
        <v>0</v>
      </c>
      <c r="AX311" s="14">
        <v>0</v>
      </c>
      <c r="AY311" s="14" t="s">
        <v>107</v>
      </c>
      <c r="AZ311" s="14" t="s">
        <v>107</v>
      </c>
      <c r="BA311" s="14" t="s">
        <v>107</v>
      </c>
      <c r="BB311" s="14">
        <v>0</v>
      </c>
      <c r="BC311" s="14">
        <v>0</v>
      </c>
      <c r="BD311" s="14">
        <v>0</v>
      </c>
      <c r="BE311" s="14">
        <v>0</v>
      </c>
      <c r="BF311" s="14">
        <v>0</v>
      </c>
      <c r="BG311" s="14">
        <v>0</v>
      </c>
      <c r="BH311" s="14">
        <v>0</v>
      </c>
      <c r="BI311" s="14">
        <v>0</v>
      </c>
      <c r="BJ311" s="14">
        <v>0</v>
      </c>
      <c r="BK311" s="14">
        <v>0</v>
      </c>
      <c r="BL311" s="14">
        <v>0</v>
      </c>
      <c r="BM311" s="14">
        <v>0</v>
      </c>
      <c r="BN311" s="14">
        <v>0</v>
      </c>
      <c r="BO311" s="14">
        <v>0</v>
      </c>
      <c r="BP311" s="14">
        <v>0</v>
      </c>
      <c r="BQ311" s="14">
        <v>0</v>
      </c>
      <c r="BR311" s="14">
        <v>0</v>
      </c>
      <c r="BS311" s="14">
        <v>0</v>
      </c>
      <c r="BT311" s="14">
        <v>0</v>
      </c>
      <c r="BU311" s="14">
        <v>0</v>
      </c>
      <c r="BV311" s="14">
        <v>0</v>
      </c>
      <c r="BW311" s="14">
        <v>0</v>
      </c>
      <c r="BX311" s="14">
        <v>0</v>
      </c>
      <c r="BY311" s="14">
        <v>0</v>
      </c>
      <c r="BZ311" s="14">
        <v>0</v>
      </c>
      <c r="CA311" s="14">
        <v>0</v>
      </c>
      <c r="CB311" s="14">
        <v>0</v>
      </c>
      <c r="CC311" s="14">
        <v>0</v>
      </c>
      <c r="CD311" s="14">
        <v>0</v>
      </c>
      <c r="CE311" s="14">
        <v>0</v>
      </c>
      <c r="CF311" s="14">
        <v>0</v>
      </c>
      <c r="CG311" s="14">
        <v>178465</v>
      </c>
      <c r="CH311" s="14">
        <v>1</v>
      </c>
      <c r="CI311" s="14">
        <v>0</v>
      </c>
      <c r="CJ311" s="14">
        <v>0</v>
      </c>
      <c r="CK311" s="14">
        <v>0</v>
      </c>
      <c r="CL311" s="14">
        <v>1.81</v>
      </c>
      <c r="CM311" s="14">
        <v>8.3699999999999992</v>
      </c>
      <c r="CN311" s="14">
        <v>0</v>
      </c>
      <c r="CO311" s="14">
        <v>0</v>
      </c>
      <c r="CP311" s="14">
        <v>0</v>
      </c>
      <c r="CQ311" s="14">
        <v>0</v>
      </c>
      <c r="CR311" s="14" t="s">
        <v>108</v>
      </c>
      <c r="CS311" s="14">
        <v>220</v>
      </c>
      <c r="CT311" s="14" t="s">
        <v>109</v>
      </c>
      <c r="CU311" s="14">
        <v>201</v>
      </c>
      <c r="CV311" s="14" t="s">
        <v>109</v>
      </c>
      <c r="CW311" s="14">
        <v>231</v>
      </c>
      <c r="CX311" s="14" t="s">
        <v>109</v>
      </c>
    </row>
    <row r="312" spans="1:102" x14ac:dyDescent="0.25">
      <c r="A312" s="14">
        <v>471551</v>
      </c>
      <c r="B312" s="14">
        <v>23</v>
      </c>
      <c r="C312" s="14" t="s">
        <v>110</v>
      </c>
      <c r="D312" s="14" t="s">
        <v>100</v>
      </c>
      <c r="E312" s="14">
        <v>5302790001</v>
      </c>
      <c r="F312" s="14" t="s">
        <v>111</v>
      </c>
      <c r="G312" s="14" t="s">
        <v>102</v>
      </c>
      <c r="H312" s="14" t="s">
        <v>103</v>
      </c>
      <c r="I312" s="14">
        <v>70362070</v>
      </c>
      <c r="J312" s="14">
        <v>0</v>
      </c>
      <c r="K312" s="14">
        <v>1229984</v>
      </c>
      <c r="L312" s="14">
        <v>40</v>
      </c>
      <c r="M312" s="14">
        <v>201803</v>
      </c>
      <c r="N312" s="14">
        <v>20180203</v>
      </c>
      <c r="O312" s="14">
        <v>18482</v>
      </c>
      <c r="P312" s="14">
        <v>20180305</v>
      </c>
      <c r="Q312" s="14">
        <v>18652</v>
      </c>
      <c r="R312" s="14">
        <v>30</v>
      </c>
      <c r="S312" s="14">
        <v>20180405</v>
      </c>
      <c r="T312" s="14">
        <v>20180418</v>
      </c>
      <c r="U312" s="14">
        <v>3395.12</v>
      </c>
      <c r="V312" s="14">
        <v>1131.7</v>
      </c>
      <c r="W312" s="14">
        <v>25</v>
      </c>
      <c r="X312" s="14">
        <v>601.25</v>
      </c>
      <c r="Y312" s="14">
        <v>135.80000000000001</v>
      </c>
      <c r="Z312" s="14">
        <v>54.32</v>
      </c>
      <c r="AA312" s="14">
        <v>45.26</v>
      </c>
      <c r="AB312" s="14">
        <v>29.42</v>
      </c>
      <c r="AC312" s="14">
        <v>0</v>
      </c>
      <c r="AD312" s="14">
        <v>0</v>
      </c>
      <c r="AE312" s="14">
        <v>0</v>
      </c>
      <c r="AF312" s="14">
        <v>4526.82</v>
      </c>
      <c r="AG312" s="14">
        <v>1296.92</v>
      </c>
      <c r="AH312" s="14">
        <v>2207.0100000000002</v>
      </c>
      <c r="AI312" s="14">
        <v>477.7</v>
      </c>
      <c r="AJ312" s="14">
        <v>47.47</v>
      </c>
      <c r="AK312" s="14">
        <v>497.72</v>
      </c>
      <c r="AL312" s="14">
        <v>4863.2700000000004</v>
      </c>
      <c r="AM312" s="14">
        <v>5128.07</v>
      </c>
      <c r="AN312" s="14">
        <v>6800</v>
      </c>
      <c r="AO312" s="14">
        <v>6800</v>
      </c>
      <c r="AP312" s="14">
        <v>6943</v>
      </c>
      <c r="AQ312" s="14" t="s">
        <v>104</v>
      </c>
      <c r="AR312" s="14">
        <v>0</v>
      </c>
      <c r="AS312" s="14">
        <v>0</v>
      </c>
      <c r="AT312" s="14">
        <v>0</v>
      </c>
      <c r="AU312" s="14">
        <v>0</v>
      </c>
      <c r="AV312" s="14">
        <v>0</v>
      </c>
      <c r="AW312" s="14">
        <v>0</v>
      </c>
      <c r="AX312" s="14">
        <v>0</v>
      </c>
      <c r="AY312" s="14" t="s">
        <v>107</v>
      </c>
      <c r="AZ312" s="14" t="s">
        <v>107</v>
      </c>
      <c r="BA312" s="14" t="s">
        <v>107</v>
      </c>
      <c r="BB312" s="14">
        <v>0</v>
      </c>
      <c r="BC312" s="14">
        <v>0</v>
      </c>
      <c r="BD312" s="14">
        <v>0</v>
      </c>
      <c r="BE312" s="14">
        <v>0</v>
      </c>
      <c r="BF312" s="14">
        <v>0</v>
      </c>
      <c r="BG312" s="14">
        <v>0</v>
      </c>
      <c r="BH312" s="14">
        <v>0</v>
      </c>
      <c r="BI312" s="14">
        <v>0</v>
      </c>
      <c r="BJ312" s="14">
        <v>0</v>
      </c>
      <c r="BK312" s="14">
        <v>0</v>
      </c>
      <c r="BL312" s="14">
        <v>0</v>
      </c>
      <c r="BM312" s="14">
        <v>0</v>
      </c>
      <c r="BN312" s="14">
        <v>0</v>
      </c>
      <c r="BO312" s="14">
        <v>0</v>
      </c>
      <c r="BP312" s="14">
        <v>0</v>
      </c>
      <c r="BQ312" s="14">
        <v>0</v>
      </c>
      <c r="BR312" s="14">
        <v>0</v>
      </c>
      <c r="BS312" s="14">
        <v>0</v>
      </c>
      <c r="BT312" s="14">
        <v>0</v>
      </c>
      <c r="BU312" s="14">
        <v>0</v>
      </c>
      <c r="BV312" s="14">
        <v>0</v>
      </c>
      <c r="BW312" s="14">
        <v>0</v>
      </c>
      <c r="BX312" s="14">
        <v>0</v>
      </c>
      <c r="BY312" s="14">
        <v>0</v>
      </c>
      <c r="BZ312" s="14">
        <v>0</v>
      </c>
      <c r="CA312" s="14">
        <v>0</v>
      </c>
      <c r="CB312" s="14">
        <v>0</v>
      </c>
      <c r="CC312" s="14">
        <v>0</v>
      </c>
      <c r="CD312" s="14">
        <v>0</v>
      </c>
      <c r="CE312" s="14">
        <v>0</v>
      </c>
      <c r="CF312" s="14">
        <v>0</v>
      </c>
      <c r="CG312" s="14">
        <v>178466</v>
      </c>
      <c r="CH312" s="14">
        <v>40</v>
      </c>
      <c r="CI312" s="14">
        <v>0</v>
      </c>
      <c r="CJ312" s="14">
        <v>40</v>
      </c>
      <c r="CK312" s="14">
        <v>0</v>
      </c>
      <c r="CL312" s="14">
        <v>20.37</v>
      </c>
      <c r="CM312" s="14">
        <v>94.15</v>
      </c>
      <c r="CN312" s="14">
        <v>0</v>
      </c>
      <c r="CO312" s="14">
        <v>0</v>
      </c>
      <c r="CP312" s="14">
        <v>0</v>
      </c>
      <c r="CQ312" s="14">
        <v>0</v>
      </c>
      <c r="CR312" s="14" t="s">
        <v>108</v>
      </c>
      <c r="CS312" s="14">
        <v>220</v>
      </c>
      <c r="CT312" s="14">
        <v>380</v>
      </c>
      <c r="CU312" s="14">
        <v>201</v>
      </c>
      <c r="CV312" s="14">
        <v>348</v>
      </c>
      <c r="CW312" s="14">
        <v>231</v>
      </c>
      <c r="CX312" s="14">
        <v>399</v>
      </c>
    </row>
    <row r="313" spans="1:102" x14ac:dyDescent="0.25">
      <c r="A313" s="14">
        <v>471552</v>
      </c>
      <c r="B313" s="14">
        <v>21</v>
      </c>
      <c r="C313" s="14" t="s">
        <v>105</v>
      </c>
      <c r="D313" s="14" t="s">
        <v>100</v>
      </c>
      <c r="E313" s="14">
        <v>5302790001</v>
      </c>
      <c r="F313" s="14" t="s">
        <v>112</v>
      </c>
      <c r="G313" s="14" t="s">
        <v>102</v>
      </c>
      <c r="H313" s="14" t="s">
        <v>103</v>
      </c>
      <c r="I313" s="14">
        <v>70362030</v>
      </c>
      <c r="J313" s="14">
        <v>0</v>
      </c>
      <c r="K313" s="14">
        <v>525960</v>
      </c>
      <c r="L313" s="14">
        <v>1</v>
      </c>
      <c r="M313" s="14">
        <v>201803</v>
      </c>
      <c r="N313" s="14">
        <v>20180203</v>
      </c>
      <c r="O313" s="14">
        <v>9494</v>
      </c>
      <c r="P313" s="14">
        <v>20180305</v>
      </c>
      <c r="Q313" s="14">
        <v>9979</v>
      </c>
      <c r="R313" s="14">
        <v>30</v>
      </c>
      <c r="S313" s="14">
        <v>20180405</v>
      </c>
      <c r="T313" s="14">
        <v>20180418</v>
      </c>
      <c r="U313" s="14">
        <v>241.43</v>
      </c>
      <c r="V313" s="14">
        <v>52.99</v>
      </c>
      <c r="W313" s="14">
        <v>18</v>
      </c>
      <c r="X313" s="14">
        <v>40.97</v>
      </c>
      <c r="Y313" s="14">
        <v>8.83</v>
      </c>
      <c r="Z313" s="14">
        <v>3.53</v>
      </c>
      <c r="AA313" s="14">
        <v>2.94</v>
      </c>
      <c r="AB313" s="14">
        <v>1.91</v>
      </c>
      <c r="AC313" s="14">
        <v>0</v>
      </c>
      <c r="AD313" s="14">
        <v>0</v>
      </c>
      <c r="AE313" s="14">
        <v>0</v>
      </c>
      <c r="AF313" s="14">
        <v>294.42</v>
      </c>
      <c r="AG313" s="14">
        <v>63.73</v>
      </c>
      <c r="AH313" s="14">
        <v>157.65</v>
      </c>
      <c r="AI313" s="14">
        <v>34.11</v>
      </c>
      <c r="AJ313" s="14">
        <v>3.39</v>
      </c>
      <c r="AK313" s="14">
        <v>35.54</v>
      </c>
      <c r="AL313" s="14">
        <v>318.18</v>
      </c>
      <c r="AM313" s="14">
        <v>335.39</v>
      </c>
      <c r="AN313" s="14">
        <v>485</v>
      </c>
      <c r="AO313" s="14">
        <v>485</v>
      </c>
      <c r="AP313" s="14">
        <v>485</v>
      </c>
      <c r="AQ313" s="14" t="s">
        <v>104</v>
      </c>
      <c r="AR313" s="14">
        <v>0</v>
      </c>
      <c r="AS313" s="14">
        <v>0</v>
      </c>
      <c r="AT313" s="14">
        <v>0</v>
      </c>
      <c r="AU313" s="14">
        <v>0</v>
      </c>
      <c r="AV313" s="14">
        <v>0</v>
      </c>
      <c r="AW313" s="14">
        <v>0</v>
      </c>
      <c r="AX313" s="14">
        <v>0</v>
      </c>
      <c r="AY313" s="14" t="s">
        <v>107</v>
      </c>
      <c r="AZ313" s="14" t="s">
        <v>107</v>
      </c>
      <c r="BA313" s="14" t="s">
        <v>107</v>
      </c>
      <c r="BB313" s="14">
        <v>0</v>
      </c>
      <c r="BC313" s="14">
        <v>0</v>
      </c>
      <c r="BD313" s="14">
        <v>0</v>
      </c>
      <c r="BE313" s="14">
        <v>0</v>
      </c>
      <c r="BF313" s="14">
        <v>0</v>
      </c>
      <c r="BG313" s="14">
        <v>0</v>
      </c>
      <c r="BH313" s="14">
        <v>0</v>
      </c>
      <c r="BI313" s="14">
        <v>0</v>
      </c>
      <c r="BJ313" s="14">
        <v>0</v>
      </c>
      <c r="BK313" s="14">
        <v>0</v>
      </c>
      <c r="BL313" s="14">
        <v>0</v>
      </c>
      <c r="BM313" s="14">
        <v>0</v>
      </c>
      <c r="BN313" s="14">
        <v>0</v>
      </c>
      <c r="BO313" s="14">
        <v>0</v>
      </c>
      <c r="BP313" s="14">
        <v>0</v>
      </c>
      <c r="BQ313" s="14">
        <v>0</v>
      </c>
      <c r="BR313" s="14">
        <v>0</v>
      </c>
      <c r="BS313" s="14">
        <v>0</v>
      </c>
      <c r="BT313" s="14">
        <v>0</v>
      </c>
      <c r="BU313" s="14">
        <v>0</v>
      </c>
      <c r="BV313" s="14">
        <v>0</v>
      </c>
      <c r="BW313" s="14">
        <v>0</v>
      </c>
      <c r="BX313" s="14">
        <v>0</v>
      </c>
      <c r="BY313" s="14">
        <v>0</v>
      </c>
      <c r="BZ313" s="14">
        <v>0</v>
      </c>
      <c r="CA313" s="14">
        <v>0</v>
      </c>
      <c r="CB313" s="14">
        <v>0</v>
      </c>
      <c r="CC313" s="14">
        <v>0</v>
      </c>
      <c r="CD313" s="14">
        <v>0</v>
      </c>
      <c r="CE313" s="14">
        <v>0</v>
      </c>
      <c r="CF313" s="14">
        <v>0</v>
      </c>
      <c r="CG313" s="14">
        <v>178491</v>
      </c>
      <c r="CH313" s="14">
        <v>1</v>
      </c>
      <c r="CI313" s="14">
        <v>0</v>
      </c>
      <c r="CJ313" s="14">
        <v>0</v>
      </c>
      <c r="CK313" s="14">
        <v>0</v>
      </c>
      <c r="CL313" s="14">
        <v>1.32</v>
      </c>
      <c r="CM313" s="14">
        <v>6.12</v>
      </c>
      <c r="CN313" s="14">
        <v>0</v>
      </c>
      <c r="CO313" s="14">
        <v>0</v>
      </c>
      <c r="CP313" s="14">
        <v>0</v>
      </c>
      <c r="CQ313" s="14">
        <v>0</v>
      </c>
      <c r="CR313" s="14" t="s">
        <v>108</v>
      </c>
      <c r="CS313" s="14">
        <v>220</v>
      </c>
      <c r="CT313" s="14" t="s">
        <v>109</v>
      </c>
      <c r="CU313" s="14">
        <v>201</v>
      </c>
      <c r="CV313" s="14" t="s">
        <v>109</v>
      </c>
      <c r="CW313" s="14">
        <v>231</v>
      </c>
      <c r="CX313" s="14" t="s">
        <v>109</v>
      </c>
    </row>
    <row r="314" spans="1:102" x14ac:dyDescent="0.25">
      <c r="A314" s="14">
        <v>471553</v>
      </c>
      <c r="B314" s="14">
        <v>23</v>
      </c>
      <c r="C314" s="14" t="s">
        <v>110</v>
      </c>
      <c r="D314" s="14" t="s">
        <v>100</v>
      </c>
      <c r="E314" s="14">
        <v>5302790001</v>
      </c>
      <c r="F314" s="14" t="s">
        <v>113</v>
      </c>
      <c r="G314" s="14" t="s">
        <v>102</v>
      </c>
      <c r="H314" s="14" t="s">
        <v>103</v>
      </c>
      <c r="I314" s="14">
        <v>70362030</v>
      </c>
      <c r="J314" s="14">
        <v>0</v>
      </c>
      <c r="K314" s="14">
        <v>1230287</v>
      </c>
      <c r="L314" s="14">
        <v>40</v>
      </c>
      <c r="M314" s="14">
        <v>201803</v>
      </c>
      <c r="N314" s="14">
        <v>20180203</v>
      </c>
      <c r="O314" s="14">
        <v>18375</v>
      </c>
      <c r="P314" s="14">
        <v>20180305</v>
      </c>
      <c r="Q314" s="14">
        <v>18564</v>
      </c>
      <c r="R314" s="14">
        <v>30</v>
      </c>
      <c r="S314" s="14">
        <v>20180405</v>
      </c>
      <c r="T314" s="14">
        <v>20180418</v>
      </c>
      <c r="U314" s="14">
        <v>3774.57</v>
      </c>
      <c r="V314" s="14">
        <v>1258.19</v>
      </c>
      <c r="W314" s="14">
        <v>25</v>
      </c>
      <c r="X314" s="14">
        <v>706.62</v>
      </c>
      <c r="Y314" s="14">
        <v>150.97999999999999</v>
      </c>
      <c r="Z314" s="14">
        <v>60.39</v>
      </c>
      <c r="AA314" s="14">
        <v>50.32</v>
      </c>
      <c r="AB314" s="14">
        <v>32.71</v>
      </c>
      <c r="AC314" s="14">
        <v>0</v>
      </c>
      <c r="AD314" s="14">
        <v>0</v>
      </c>
      <c r="AE314" s="14">
        <v>0</v>
      </c>
      <c r="AF314" s="14">
        <v>5032.76</v>
      </c>
      <c r="AG314" s="14">
        <v>1441.88</v>
      </c>
      <c r="AH314" s="14">
        <v>2453.66</v>
      </c>
      <c r="AI314" s="14">
        <v>531.09</v>
      </c>
      <c r="AJ314" s="14">
        <v>52.78</v>
      </c>
      <c r="AK314" s="14">
        <v>553.35</v>
      </c>
      <c r="AL314" s="14">
        <v>5444.98</v>
      </c>
      <c r="AM314" s="14">
        <v>5739.38</v>
      </c>
      <c r="AN314" s="14">
        <v>7560</v>
      </c>
      <c r="AO314" s="14">
        <v>7560</v>
      </c>
      <c r="AP314" s="14">
        <v>8353</v>
      </c>
      <c r="AQ314" s="14" t="s">
        <v>104</v>
      </c>
      <c r="AR314" s="14">
        <v>0</v>
      </c>
      <c r="AS314" s="14">
        <v>0</v>
      </c>
      <c r="AT314" s="14">
        <v>0</v>
      </c>
      <c r="AU314" s="14">
        <v>0</v>
      </c>
      <c r="AV314" s="14">
        <v>0</v>
      </c>
      <c r="AW314" s="14">
        <v>0</v>
      </c>
      <c r="AX314" s="14">
        <v>0</v>
      </c>
      <c r="AY314" s="14" t="s">
        <v>107</v>
      </c>
      <c r="AZ314" s="14" t="s">
        <v>107</v>
      </c>
      <c r="BA314" s="14" t="s">
        <v>107</v>
      </c>
      <c r="BB314" s="14">
        <v>0</v>
      </c>
      <c r="BC314" s="14">
        <v>0</v>
      </c>
      <c r="BD314" s="14">
        <v>0</v>
      </c>
      <c r="BE314" s="14">
        <v>0</v>
      </c>
      <c r="BF314" s="14">
        <v>0</v>
      </c>
      <c r="BG314" s="14">
        <v>0</v>
      </c>
      <c r="BH314" s="14">
        <v>0</v>
      </c>
      <c r="BI314" s="14">
        <v>0</v>
      </c>
      <c r="BJ314" s="14">
        <v>0</v>
      </c>
      <c r="BK314" s="14">
        <v>0</v>
      </c>
      <c r="BL314" s="14">
        <v>0</v>
      </c>
      <c r="BM314" s="14">
        <v>0</v>
      </c>
      <c r="BN314" s="14">
        <v>0</v>
      </c>
      <c r="BO314" s="14">
        <v>0</v>
      </c>
      <c r="BP314" s="14">
        <v>0</v>
      </c>
      <c r="BQ314" s="14">
        <v>0</v>
      </c>
      <c r="BR314" s="14">
        <v>0</v>
      </c>
      <c r="BS314" s="14">
        <v>0</v>
      </c>
      <c r="BT314" s="14">
        <v>0</v>
      </c>
      <c r="BU314" s="14">
        <v>0</v>
      </c>
      <c r="BV314" s="14">
        <v>0</v>
      </c>
      <c r="BW314" s="14">
        <v>0</v>
      </c>
      <c r="BX314" s="14">
        <v>0</v>
      </c>
      <c r="BY314" s="14">
        <v>0</v>
      </c>
      <c r="BZ314" s="14">
        <v>0</v>
      </c>
      <c r="CA314" s="14">
        <v>0</v>
      </c>
      <c r="CB314" s="14">
        <v>0</v>
      </c>
      <c r="CC314" s="14">
        <v>0</v>
      </c>
      <c r="CD314" s="14">
        <v>0</v>
      </c>
      <c r="CE314" s="14">
        <v>0</v>
      </c>
      <c r="CF314" s="14">
        <v>0</v>
      </c>
      <c r="CG314" s="14">
        <v>178493</v>
      </c>
      <c r="CH314" s="14">
        <v>40</v>
      </c>
      <c r="CI314" s="14">
        <v>0</v>
      </c>
      <c r="CJ314" s="14">
        <v>40</v>
      </c>
      <c r="CK314" s="14">
        <v>0</v>
      </c>
      <c r="CL314" s="14">
        <v>22.64</v>
      </c>
      <c r="CM314" s="14">
        <v>104.68</v>
      </c>
      <c r="CN314" s="14">
        <v>0</v>
      </c>
      <c r="CO314" s="14">
        <v>0</v>
      </c>
      <c r="CP314" s="14">
        <v>0</v>
      </c>
      <c r="CQ314" s="14">
        <v>0</v>
      </c>
      <c r="CR314" s="14" t="s">
        <v>108</v>
      </c>
      <c r="CS314" s="14">
        <v>220</v>
      </c>
      <c r="CT314" s="14">
        <v>380</v>
      </c>
      <c r="CU314" s="14">
        <v>201</v>
      </c>
      <c r="CV314" s="14">
        <v>348</v>
      </c>
      <c r="CW314" s="14">
        <v>231</v>
      </c>
      <c r="CX314" s="14">
        <v>399</v>
      </c>
    </row>
    <row r="315" spans="1:102" x14ac:dyDescent="0.25">
      <c r="A315" s="14">
        <v>471554</v>
      </c>
      <c r="B315" s="14">
        <v>21</v>
      </c>
      <c r="C315" s="14" t="s">
        <v>105</v>
      </c>
      <c r="D315" s="14" t="s">
        <v>100</v>
      </c>
      <c r="E315" s="14">
        <v>5302790001</v>
      </c>
      <c r="F315" s="14" t="s">
        <v>114</v>
      </c>
      <c r="G315" s="14" t="s">
        <v>102</v>
      </c>
      <c r="H315" s="14" t="s">
        <v>103</v>
      </c>
      <c r="I315" s="14">
        <v>70362040</v>
      </c>
      <c r="J315" s="14">
        <v>0</v>
      </c>
      <c r="K315" s="14">
        <v>77130</v>
      </c>
      <c r="L315" s="14">
        <v>1</v>
      </c>
      <c r="M315" s="14">
        <v>201803</v>
      </c>
      <c r="N315" s="14">
        <v>20180203</v>
      </c>
      <c r="O315" s="14">
        <v>3736</v>
      </c>
      <c r="P315" s="14">
        <v>20180305</v>
      </c>
      <c r="Q315" s="14">
        <v>4299</v>
      </c>
      <c r="R315" s="14">
        <v>30</v>
      </c>
      <c r="S315" s="14">
        <v>20180405</v>
      </c>
      <c r="T315" s="14">
        <v>20180418</v>
      </c>
      <c r="U315" s="14">
        <v>281.10000000000002</v>
      </c>
      <c r="V315" s="14">
        <v>93.69</v>
      </c>
      <c r="W315" s="14">
        <v>25</v>
      </c>
      <c r="X315" s="14">
        <v>58.34</v>
      </c>
      <c r="Y315" s="14">
        <v>11.24</v>
      </c>
      <c r="Z315" s="14">
        <v>4.49</v>
      </c>
      <c r="AA315" s="14">
        <v>3.74</v>
      </c>
      <c r="AB315" s="14">
        <v>2.4300000000000002</v>
      </c>
      <c r="AC315" s="14">
        <v>0</v>
      </c>
      <c r="AD315" s="14">
        <v>0</v>
      </c>
      <c r="AE315" s="14">
        <v>0</v>
      </c>
      <c r="AF315" s="14">
        <v>374.79</v>
      </c>
      <c r="AG315" s="14">
        <v>107.36</v>
      </c>
      <c r="AH315" s="14">
        <v>182.74</v>
      </c>
      <c r="AI315" s="14">
        <v>39.549999999999997</v>
      </c>
      <c r="AJ315" s="14">
        <v>3.93</v>
      </c>
      <c r="AK315" s="14">
        <v>41.21</v>
      </c>
      <c r="AL315" s="14">
        <v>411.23</v>
      </c>
      <c r="AM315" s="14">
        <v>433.13</v>
      </c>
      <c r="AN315" s="14">
        <v>563</v>
      </c>
      <c r="AO315" s="14">
        <v>563</v>
      </c>
      <c r="AP315" s="14">
        <v>723</v>
      </c>
      <c r="AQ315" s="14" t="s">
        <v>104</v>
      </c>
      <c r="AR315" s="14">
        <v>0</v>
      </c>
      <c r="AS315" s="14">
        <v>0</v>
      </c>
      <c r="AT315" s="14">
        <v>0</v>
      </c>
      <c r="AU315" s="14">
        <v>0</v>
      </c>
      <c r="AV315" s="14">
        <v>0</v>
      </c>
      <c r="AW315" s="14">
        <v>0</v>
      </c>
      <c r="AX315" s="14">
        <v>0</v>
      </c>
      <c r="AY315" s="14" t="s">
        <v>107</v>
      </c>
      <c r="AZ315" s="14" t="s">
        <v>107</v>
      </c>
      <c r="BA315" s="14" t="s">
        <v>107</v>
      </c>
      <c r="BB315" s="14">
        <v>0</v>
      </c>
      <c r="BC315" s="14">
        <v>0</v>
      </c>
      <c r="BD315" s="14">
        <v>0</v>
      </c>
      <c r="BE315" s="14">
        <v>0</v>
      </c>
      <c r="BF315" s="14">
        <v>0</v>
      </c>
      <c r="BG315" s="14">
        <v>0</v>
      </c>
      <c r="BH315" s="14">
        <v>0</v>
      </c>
      <c r="BI315" s="14">
        <v>0</v>
      </c>
      <c r="BJ315" s="14">
        <v>0</v>
      </c>
      <c r="BK315" s="14">
        <v>0</v>
      </c>
      <c r="BL315" s="14">
        <v>0</v>
      </c>
      <c r="BM315" s="14">
        <v>0</v>
      </c>
      <c r="BN315" s="14">
        <v>0</v>
      </c>
      <c r="BO315" s="14">
        <v>0</v>
      </c>
      <c r="BP315" s="14">
        <v>0</v>
      </c>
      <c r="BQ315" s="14">
        <v>0</v>
      </c>
      <c r="BR315" s="14">
        <v>0</v>
      </c>
      <c r="BS315" s="14">
        <v>0</v>
      </c>
      <c r="BT315" s="14">
        <v>0</v>
      </c>
      <c r="BU315" s="14">
        <v>0</v>
      </c>
      <c r="BV315" s="14">
        <v>0</v>
      </c>
      <c r="BW315" s="14">
        <v>0</v>
      </c>
      <c r="BX315" s="14">
        <v>0</v>
      </c>
      <c r="BY315" s="14">
        <v>0</v>
      </c>
      <c r="BZ315" s="14">
        <v>0</v>
      </c>
      <c r="CA315" s="14">
        <v>0</v>
      </c>
      <c r="CB315" s="14">
        <v>0</v>
      </c>
      <c r="CC315" s="14">
        <v>0</v>
      </c>
      <c r="CD315" s="14">
        <v>0</v>
      </c>
      <c r="CE315" s="14">
        <v>0</v>
      </c>
      <c r="CF315" s="14">
        <v>0</v>
      </c>
      <c r="CG315" s="14">
        <v>178521</v>
      </c>
      <c r="CH315" s="14">
        <v>1</v>
      </c>
      <c r="CI315" s="14">
        <v>0</v>
      </c>
      <c r="CJ315" s="14">
        <v>0</v>
      </c>
      <c r="CK315" s="14">
        <v>0</v>
      </c>
      <c r="CL315" s="14">
        <v>1.68</v>
      </c>
      <c r="CM315" s="14">
        <v>7.79</v>
      </c>
      <c r="CN315" s="14">
        <v>0</v>
      </c>
      <c r="CO315" s="14">
        <v>0</v>
      </c>
      <c r="CP315" s="14">
        <v>0</v>
      </c>
      <c r="CQ315" s="14">
        <v>0</v>
      </c>
      <c r="CR315" s="14" t="s">
        <v>108</v>
      </c>
      <c r="CS315" s="14">
        <v>220</v>
      </c>
      <c r="CT315" s="14" t="s">
        <v>109</v>
      </c>
      <c r="CU315" s="14">
        <v>201</v>
      </c>
      <c r="CV315" s="14" t="s">
        <v>109</v>
      </c>
      <c r="CW315" s="14">
        <v>231</v>
      </c>
      <c r="CX315" s="14" t="s">
        <v>109</v>
      </c>
    </row>
    <row r="316" spans="1:102" x14ac:dyDescent="0.25">
      <c r="A316" s="14">
        <v>471555</v>
      </c>
      <c r="B316" s="14">
        <v>23</v>
      </c>
      <c r="C316" s="14" t="s">
        <v>110</v>
      </c>
      <c r="D316" s="14" t="s">
        <v>100</v>
      </c>
      <c r="E316" s="14">
        <v>5302790001</v>
      </c>
      <c r="F316" s="14" t="s">
        <v>115</v>
      </c>
      <c r="G316" s="14" t="s">
        <v>102</v>
      </c>
      <c r="H316" s="14" t="s">
        <v>103</v>
      </c>
      <c r="I316" s="14">
        <v>70362040</v>
      </c>
      <c r="J316" s="14">
        <v>0</v>
      </c>
      <c r="K316" s="14">
        <v>1230258</v>
      </c>
      <c r="L316" s="14">
        <v>60</v>
      </c>
      <c r="M316" s="14">
        <v>201803</v>
      </c>
      <c r="N316" s="14">
        <v>20180203</v>
      </c>
      <c r="O316" s="14">
        <v>10664</v>
      </c>
      <c r="P316" s="14">
        <v>20180305</v>
      </c>
      <c r="Q316" s="14">
        <v>10772</v>
      </c>
      <c r="R316" s="14">
        <v>30</v>
      </c>
      <c r="S316" s="14">
        <v>20180405</v>
      </c>
      <c r="T316" s="14">
        <v>20180418</v>
      </c>
      <c r="U316" s="14">
        <v>3235.35</v>
      </c>
      <c r="V316" s="14">
        <v>1078.44</v>
      </c>
      <c r="W316" s="14">
        <v>25</v>
      </c>
      <c r="X316" s="14">
        <v>706.62</v>
      </c>
      <c r="Y316" s="14">
        <v>129.41</v>
      </c>
      <c r="Z316" s="14">
        <v>51.76</v>
      </c>
      <c r="AA316" s="14">
        <v>43.13</v>
      </c>
      <c r="AB316" s="14">
        <v>28.03</v>
      </c>
      <c r="AC316" s="14">
        <v>0</v>
      </c>
      <c r="AD316" s="14">
        <v>0</v>
      </c>
      <c r="AE316" s="14">
        <v>0</v>
      </c>
      <c r="AF316" s="14">
        <v>4313.79</v>
      </c>
      <c r="AG316" s="14">
        <v>1235.8800000000001</v>
      </c>
      <c r="AH316" s="14">
        <v>2103.15</v>
      </c>
      <c r="AI316" s="14">
        <v>455.22</v>
      </c>
      <c r="AJ316" s="14">
        <v>45.24</v>
      </c>
      <c r="AK316" s="14">
        <v>474.3</v>
      </c>
      <c r="AL316" s="14">
        <v>4768.08</v>
      </c>
      <c r="AM316" s="14">
        <v>5020.41</v>
      </c>
      <c r="AN316" s="14">
        <v>6480</v>
      </c>
      <c r="AO316" s="14">
        <v>6480</v>
      </c>
      <c r="AP316" s="14">
        <v>6760</v>
      </c>
      <c r="AQ316" s="14" t="s">
        <v>104</v>
      </c>
      <c r="AR316" s="14">
        <v>0</v>
      </c>
      <c r="AS316" s="14">
        <v>0</v>
      </c>
      <c r="AT316" s="14">
        <v>0</v>
      </c>
      <c r="AU316" s="14">
        <v>0</v>
      </c>
      <c r="AV316" s="14">
        <v>0</v>
      </c>
      <c r="AW316" s="14">
        <v>0</v>
      </c>
      <c r="AX316" s="14">
        <v>0</v>
      </c>
      <c r="AY316" s="14" t="s">
        <v>107</v>
      </c>
      <c r="AZ316" s="14" t="s">
        <v>107</v>
      </c>
      <c r="BA316" s="14" t="s">
        <v>107</v>
      </c>
      <c r="BB316" s="14">
        <v>0</v>
      </c>
      <c r="BC316" s="14">
        <v>0</v>
      </c>
      <c r="BD316" s="14">
        <v>0</v>
      </c>
      <c r="BE316" s="14">
        <v>0</v>
      </c>
      <c r="BF316" s="14">
        <v>0</v>
      </c>
      <c r="BG316" s="14">
        <v>0</v>
      </c>
      <c r="BH316" s="14">
        <v>0</v>
      </c>
      <c r="BI316" s="14">
        <v>0</v>
      </c>
      <c r="BJ316" s="14">
        <v>0</v>
      </c>
      <c r="BK316" s="14">
        <v>0</v>
      </c>
      <c r="BL316" s="14">
        <v>0</v>
      </c>
      <c r="BM316" s="14">
        <v>0</v>
      </c>
      <c r="BN316" s="14">
        <v>0</v>
      </c>
      <c r="BO316" s="14">
        <v>0</v>
      </c>
      <c r="BP316" s="14">
        <v>0</v>
      </c>
      <c r="BQ316" s="14">
        <v>0</v>
      </c>
      <c r="BR316" s="14">
        <v>0</v>
      </c>
      <c r="BS316" s="14">
        <v>0</v>
      </c>
      <c r="BT316" s="14">
        <v>0</v>
      </c>
      <c r="BU316" s="14">
        <v>0</v>
      </c>
      <c r="BV316" s="14">
        <v>0</v>
      </c>
      <c r="BW316" s="14">
        <v>0</v>
      </c>
      <c r="BX316" s="14">
        <v>0</v>
      </c>
      <c r="BY316" s="14">
        <v>0</v>
      </c>
      <c r="BZ316" s="14">
        <v>0</v>
      </c>
      <c r="CA316" s="14">
        <v>0</v>
      </c>
      <c r="CB316" s="14">
        <v>0</v>
      </c>
      <c r="CC316" s="14">
        <v>0</v>
      </c>
      <c r="CD316" s="14">
        <v>0</v>
      </c>
      <c r="CE316" s="14">
        <v>0</v>
      </c>
      <c r="CF316" s="14">
        <v>0</v>
      </c>
      <c r="CG316" s="14">
        <v>178522</v>
      </c>
      <c r="CH316" s="14">
        <v>60</v>
      </c>
      <c r="CI316" s="14">
        <v>0</v>
      </c>
      <c r="CJ316" s="14">
        <v>60</v>
      </c>
      <c r="CK316" s="14">
        <v>0</v>
      </c>
      <c r="CL316" s="14">
        <v>19.41</v>
      </c>
      <c r="CM316" s="14">
        <v>89.72</v>
      </c>
      <c r="CN316" s="14">
        <v>0</v>
      </c>
      <c r="CO316" s="14">
        <v>0</v>
      </c>
      <c r="CP316" s="14">
        <v>0</v>
      </c>
      <c r="CQ316" s="14">
        <v>0</v>
      </c>
      <c r="CR316" s="14" t="s">
        <v>108</v>
      </c>
      <c r="CS316" s="14">
        <v>220</v>
      </c>
      <c r="CT316" s="14">
        <v>380</v>
      </c>
      <c r="CU316" s="14">
        <v>201</v>
      </c>
      <c r="CV316" s="14">
        <v>348</v>
      </c>
      <c r="CW316" s="14">
        <v>231</v>
      </c>
      <c r="CX316" s="14">
        <v>399</v>
      </c>
    </row>
    <row r="317" spans="1:102" x14ac:dyDescent="0.25">
      <c r="A317" s="14">
        <v>472913</v>
      </c>
      <c r="B317" s="14">
        <v>23</v>
      </c>
      <c r="C317" s="14" t="s">
        <v>110</v>
      </c>
      <c r="D317" s="14" t="s">
        <v>100</v>
      </c>
      <c r="E317" s="14">
        <v>5302790001</v>
      </c>
      <c r="F317" s="14" t="s">
        <v>116</v>
      </c>
      <c r="G317" s="14" t="s">
        <v>102</v>
      </c>
      <c r="H317" s="14" t="s">
        <v>103</v>
      </c>
      <c r="I317" s="14">
        <v>71630315</v>
      </c>
      <c r="J317" s="14">
        <v>0</v>
      </c>
      <c r="K317" s="14">
        <v>147550</v>
      </c>
      <c r="L317" s="14">
        <v>10</v>
      </c>
      <c r="M317" s="14">
        <v>201803</v>
      </c>
      <c r="N317" s="14">
        <v>20180221</v>
      </c>
      <c r="O317" s="14">
        <v>1990</v>
      </c>
      <c r="P317" s="14">
        <v>20180321</v>
      </c>
      <c r="Q317" s="14">
        <v>2658</v>
      </c>
      <c r="R317" s="14">
        <v>28</v>
      </c>
      <c r="S317" s="14">
        <v>20180405</v>
      </c>
      <c r="T317" s="14">
        <v>20180418</v>
      </c>
      <c r="U317" s="14">
        <v>3335.21</v>
      </c>
      <c r="V317" s="14">
        <v>1111.73</v>
      </c>
      <c r="W317" s="14">
        <v>25</v>
      </c>
      <c r="X317" s="14">
        <v>601.25</v>
      </c>
      <c r="Y317" s="14">
        <v>133.4</v>
      </c>
      <c r="Z317" s="14">
        <v>53.36</v>
      </c>
      <c r="AA317" s="14">
        <v>44.46</v>
      </c>
      <c r="AB317" s="14">
        <v>28.9</v>
      </c>
      <c r="AC317" s="14">
        <v>0</v>
      </c>
      <c r="AD317" s="14">
        <v>0</v>
      </c>
      <c r="AE317" s="14">
        <v>0</v>
      </c>
      <c r="AF317" s="14">
        <v>4446.9399999999996</v>
      </c>
      <c r="AG317" s="14">
        <v>1274.03</v>
      </c>
      <c r="AH317" s="14">
        <v>2168.06</v>
      </c>
      <c r="AI317" s="14">
        <v>469.27</v>
      </c>
      <c r="AJ317" s="14">
        <v>46.64</v>
      </c>
      <c r="AK317" s="14">
        <v>488.94</v>
      </c>
      <c r="AL317" s="14">
        <v>4788.07</v>
      </c>
      <c r="AM317" s="14">
        <v>5048.1899999999996</v>
      </c>
      <c r="AN317" s="14">
        <v>6680</v>
      </c>
      <c r="AO317" s="14">
        <v>6680</v>
      </c>
      <c r="AP317" s="14">
        <v>6628</v>
      </c>
      <c r="AQ317" s="14" t="s">
        <v>104</v>
      </c>
      <c r="AR317" s="14">
        <v>0</v>
      </c>
      <c r="AS317" s="14">
        <v>0</v>
      </c>
      <c r="AT317" s="14">
        <v>0</v>
      </c>
      <c r="AU317" s="14">
        <v>0</v>
      </c>
      <c r="AV317" s="14">
        <v>0</v>
      </c>
      <c r="AW317" s="14">
        <v>0</v>
      </c>
      <c r="AX317" s="14">
        <v>0</v>
      </c>
      <c r="AY317" s="14" t="s">
        <v>107</v>
      </c>
      <c r="AZ317" s="14" t="s">
        <v>107</v>
      </c>
      <c r="BA317" s="14" t="s">
        <v>107</v>
      </c>
      <c r="BB317" s="14">
        <v>0</v>
      </c>
      <c r="BC317" s="14">
        <v>0</v>
      </c>
      <c r="BD317" s="14">
        <v>0</v>
      </c>
      <c r="BE317" s="14">
        <v>0</v>
      </c>
      <c r="BF317" s="14">
        <v>0</v>
      </c>
      <c r="BG317" s="14">
        <v>0</v>
      </c>
      <c r="BH317" s="14">
        <v>0</v>
      </c>
      <c r="BI317" s="14">
        <v>0</v>
      </c>
      <c r="BJ317" s="14">
        <v>0</v>
      </c>
      <c r="BK317" s="14">
        <v>0</v>
      </c>
      <c r="BL317" s="14">
        <v>0</v>
      </c>
      <c r="BM317" s="14">
        <v>0</v>
      </c>
      <c r="BN317" s="14">
        <v>0</v>
      </c>
      <c r="BO317" s="14">
        <v>0</v>
      </c>
      <c r="BP317" s="14">
        <v>0</v>
      </c>
      <c r="BQ317" s="14">
        <v>0</v>
      </c>
      <c r="BR317" s="14">
        <v>0</v>
      </c>
      <c r="BS317" s="14">
        <v>0</v>
      </c>
      <c r="BT317" s="14">
        <v>0</v>
      </c>
      <c r="BU317" s="14">
        <v>0</v>
      </c>
      <c r="BV317" s="14">
        <v>0</v>
      </c>
      <c r="BW317" s="14">
        <v>0</v>
      </c>
      <c r="BX317" s="14">
        <v>0</v>
      </c>
      <c r="BY317" s="14">
        <v>0</v>
      </c>
      <c r="BZ317" s="14">
        <v>0</v>
      </c>
      <c r="CA317" s="14">
        <v>0</v>
      </c>
      <c r="CB317" s="14">
        <v>0</v>
      </c>
      <c r="CC317" s="14">
        <v>0</v>
      </c>
      <c r="CD317" s="14">
        <v>0</v>
      </c>
      <c r="CE317" s="14">
        <v>0</v>
      </c>
      <c r="CF317" s="14">
        <v>0</v>
      </c>
      <c r="CG317" s="14">
        <v>245191</v>
      </c>
      <c r="CH317" s="14">
        <v>10</v>
      </c>
      <c r="CI317" s="14">
        <v>0</v>
      </c>
      <c r="CJ317" s="14">
        <v>0</v>
      </c>
      <c r="CK317" s="14">
        <v>0</v>
      </c>
      <c r="CL317" s="14">
        <v>20.010000000000002</v>
      </c>
      <c r="CM317" s="14">
        <v>92.49</v>
      </c>
      <c r="CN317" s="14">
        <v>0</v>
      </c>
      <c r="CO317" s="14">
        <v>0</v>
      </c>
      <c r="CP317" s="14">
        <v>0</v>
      </c>
      <c r="CQ317" s="14">
        <v>0</v>
      </c>
      <c r="CR317" s="14" t="s">
        <v>108</v>
      </c>
      <c r="CS317" s="14">
        <v>220</v>
      </c>
      <c r="CT317" s="14">
        <v>380</v>
      </c>
      <c r="CU317" s="14">
        <v>201</v>
      </c>
      <c r="CV317" s="14">
        <v>348</v>
      </c>
      <c r="CW317" s="14">
        <v>231</v>
      </c>
      <c r="CX317" s="14">
        <v>399</v>
      </c>
    </row>
    <row r="318" spans="1:102" x14ac:dyDescent="0.25">
      <c r="A318" s="14">
        <v>491042</v>
      </c>
      <c r="B318" s="14">
        <v>76</v>
      </c>
      <c r="C318" s="14" t="s">
        <v>117</v>
      </c>
      <c r="D318" s="14" t="s">
        <v>100</v>
      </c>
      <c r="E318" s="14">
        <v>5302790001</v>
      </c>
      <c r="F318" s="14" t="s">
        <v>118</v>
      </c>
      <c r="G318" s="14" t="s">
        <v>102</v>
      </c>
      <c r="H318" s="14" t="s">
        <v>103</v>
      </c>
      <c r="I318" s="14">
        <v>70800000</v>
      </c>
      <c r="J318" s="14">
        <v>0</v>
      </c>
      <c r="K318" s="14">
        <v>1511930</v>
      </c>
      <c r="L318" s="14">
        <v>0</v>
      </c>
      <c r="M318" s="14">
        <v>201803</v>
      </c>
      <c r="N318" s="14">
        <v>20180210</v>
      </c>
      <c r="O318" s="14">
        <v>0</v>
      </c>
      <c r="P318" s="14">
        <v>20180310</v>
      </c>
      <c r="Q318" s="14">
        <v>0</v>
      </c>
      <c r="R318" s="14">
        <v>28</v>
      </c>
      <c r="S318" s="14">
        <v>20180320</v>
      </c>
      <c r="T318" s="14">
        <v>20180418</v>
      </c>
      <c r="U318" s="14">
        <v>208125</v>
      </c>
      <c r="V318" s="14">
        <v>37962.730000000003</v>
      </c>
      <c r="W318" s="14">
        <v>25</v>
      </c>
      <c r="X318" s="14">
        <v>716.25</v>
      </c>
      <c r="Y318" s="14">
        <v>4555.5200000000004</v>
      </c>
      <c r="Z318" s="14">
        <v>1822.21</v>
      </c>
      <c r="AA318" s="14">
        <v>1518.5</v>
      </c>
      <c r="AB318" s="14">
        <v>987.03</v>
      </c>
      <c r="AC318" s="14">
        <v>0</v>
      </c>
      <c r="AD318" s="14">
        <v>0</v>
      </c>
      <c r="AE318" s="14">
        <v>0</v>
      </c>
      <c r="AF318" s="14">
        <v>151850.95000000001</v>
      </c>
      <c r="AG318" s="14">
        <v>43505.279999999999</v>
      </c>
      <c r="AH318" s="14">
        <v>121233.53</v>
      </c>
      <c r="AI318" s="14">
        <v>26240.94</v>
      </c>
      <c r="AJ318" s="14">
        <v>2608.12</v>
      </c>
      <c r="AK318" s="14">
        <v>27340.97</v>
      </c>
      <c r="AL318" s="14">
        <v>143683.94</v>
      </c>
      <c r="AM318" s="14">
        <v>152567.20000000001</v>
      </c>
      <c r="AN318" s="14">
        <v>0</v>
      </c>
      <c r="AO318" s="14">
        <v>0</v>
      </c>
      <c r="AP318" s="14">
        <v>0</v>
      </c>
      <c r="AQ318" s="14" t="s">
        <v>104</v>
      </c>
      <c r="AR318" s="14">
        <v>0</v>
      </c>
      <c r="AS318" s="14">
        <v>0</v>
      </c>
      <c r="AT318" s="14">
        <v>0</v>
      </c>
      <c r="AU318" s="14">
        <v>0</v>
      </c>
      <c r="AV318" s="14">
        <v>0</v>
      </c>
      <c r="AW318" s="14">
        <v>0</v>
      </c>
      <c r="AX318" s="14">
        <v>0</v>
      </c>
      <c r="AY318" s="14">
        <v>0</v>
      </c>
      <c r="AZ318" s="14">
        <v>0</v>
      </c>
      <c r="BA318" s="14">
        <v>0</v>
      </c>
      <c r="BB318" s="14">
        <v>26231</v>
      </c>
      <c r="BC318" s="14">
        <v>181894</v>
      </c>
      <c r="BD318" s="14">
        <v>0</v>
      </c>
      <c r="BE318" s="14">
        <v>0</v>
      </c>
      <c r="BF318" s="14">
        <v>727</v>
      </c>
      <c r="BG318" s="14">
        <v>755</v>
      </c>
      <c r="BH318" s="14">
        <v>0</v>
      </c>
      <c r="BI318" s="14">
        <v>0</v>
      </c>
      <c r="BJ318" s="14">
        <v>0</v>
      </c>
      <c r="BK318" s="14">
        <v>0</v>
      </c>
      <c r="BL318" s="14">
        <v>0</v>
      </c>
      <c r="BM318" s="14">
        <v>0</v>
      </c>
      <c r="BN318" s="14">
        <v>0</v>
      </c>
      <c r="BO318" s="14">
        <v>0</v>
      </c>
      <c r="BP318" s="14">
        <v>0</v>
      </c>
      <c r="BQ318" s="14">
        <v>0</v>
      </c>
      <c r="BR318" s="14">
        <v>0</v>
      </c>
      <c r="BS318" s="14">
        <v>40783.1</v>
      </c>
      <c r="BT318" s="14">
        <v>63502.239999999998</v>
      </c>
      <c r="BU318" s="14">
        <v>0</v>
      </c>
      <c r="BV318" s="14">
        <v>0</v>
      </c>
      <c r="BW318" s="14">
        <v>0</v>
      </c>
      <c r="BX318" s="14">
        <v>9602.8799999999992</v>
      </c>
      <c r="BY318" s="14">
        <v>0</v>
      </c>
      <c r="BZ318" s="14">
        <v>0</v>
      </c>
      <c r="CA318" s="14">
        <v>0</v>
      </c>
      <c r="CB318" s="14">
        <v>0</v>
      </c>
      <c r="CC318" s="14">
        <v>0</v>
      </c>
      <c r="CD318" s="14">
        <v>755</v>
      </c>
      <c r="CE318" s="14">
        <v>650</v>
      </c>
      <c r="CF318" s="14">
        <v>730</v>
      </c>
      <c r="CG318" s="14">
        <v>39391</v>
      </c>
      <c r="CH318" s="14">
        <v>0.09</v>
      </c>
      <c r="CI318" s="14">
        <v>0.36</v>
      </c>
      <c r="CJ318" s="14">
        <v>0.09</v>
      </c>
      <c r="CK318" s="14">
        <v>0</v>
      </c>
      <c r="CL318" s="14">
        <v>683.32</v>
      </c>
      <c r="CM318" s="14">
        <v>3158.49</v>
      </c>
      <c r="CN318" s="14">
        <v>0</v>
      </c>
      <c r="CO318" s="14">
        <v>0</v>
      </c>
      <c r="CP318" s="14">
        <v>0</v>
      </c>
      <c r="CQ318" s="14">
        <v>0</v>
      </c>
      <c r="CR318" s="14" t="s">
        <v>108</v>
      </c>
      <c r="CS318" s="14">
        <v>0</v>
      </c>
      <c r="CT318" s="14">
        <v>0</v>
      </c>
      <c r="CU318" s="14">
        <v>0</v>
      </c>
      <c r="CV318" s="14">
        <v>0</v>
      </c>
      <c r="CW318" s="14">
        <v>0</v>
      </c>
      <c r="CX318" s="14">
        <v>0</v>
      </c>
    </row>
    <row r="319" spans="1:102" x14ac:dyDescent="0.25">
      <c r="A319" s="14">
        <v>491747</v>
      </c>
      <c r="B319" s="14">
        <v>76</v>
      </c>
      <c r="C319" s="14" t="s">
        <v>117</v>
      </c>
      <c r="D319" s="14" t="s">
        <v>100</v>
      </c>
      <c r="E319" s="14">
        <v>5302790001</v>
      </c>
      <c r="F319" s="14" t="s">
        <v>119</v>
      </c>
      <c r="G319" s="14" t="s">
        <v>102</v>
      </c>
      <c r="H319" s="14" t="s">
        <v>103</v>
      </c>
      <c r="I319" s="14">
        <v>70800000</v>
      </c>
      <c r="J319" s="14">
        <v>0</v>
      </c>
      <c r="K319" s="14">
        <v>53166065</v>
      </c>
      <c r="L319" s="14">
        <v>0</v>
      </c>
      <c r="M319" s="14">
        <v>201803</v>
      </c>
      <c r="N319" s="14">
        <v>20180210</v>
      </c>
      <c r="O319" s="14">
        <v>0</v>
      </c>
      <c r="P319" s="14">
        <v>20180310</v>
      </c>
      <c r="Q319" s="14">
        <v>0</v>
      </c>
      <c r="R319" s="14">
        <v>28</v>
      </c>
      <c r="S319" s="14">
        <v>20180320</v>
      </c>
      <c r="T319" s="14">
        <v>20180418</v>
      </c>
      <c r="U319" s="14">
        <v>94522</v>
      </c>
      <c r="V319" s="14">
        <v>17337.93</v>
      </c>
      <c r="W319" s="14">
        <v>25</v>
      </c>
      <c r="X319" s="14">
        <v>716.25</v>
      </c>
      <c r="Y319" s="14">
        <v>2080.5500000000002</v>
      </c>
      <c r="Z319" s="14">
        <v>832.22</v>
      </c>
      <c r="AA319" s="14">
        <v>693.51</v>
      </c>
      <c r="AB319" s="14">
        <v>450.78</v>
      </c>
      <c r="AC319" s="14">
        <v>0</v>
      </c>
      <c r="AD319" s="14">
        <v>0</v>
      </c>
      <c r="AE319" s="14">
        <v>0</v>
      </c>
      <c r="AF319" s="14">
        <v>69351.789999999994</v>
      </c>
      <c r="AG319" s="14">
        <v>19869.259999999998</v>
      </c>
      <c r="AH319" s="14">
        <v>56688.31</v>
      </c>
      <c r="AI319" s="14">
        <v>12270.15</v>
      </c>
      <c r="AJ319" s="14">
        <v>1219.54</v>
      </c>
      <c r="AK319" s="14">
        <v>12784.52</v>
      </c>
      <c r="AL319" s="14">
        <v>66010.98</v>
      </c>
      <c r="AM319" s="14">
        <v>70068.039999999994</v>
      </c>
      <c r="AN319" s="14">
        <v>0</v>
      </c>
      <c r="AO319" s="14">
        <v>0</v>
      </c>
      <c r="AP319" s="14">
        <v>0</v>
      </c>
      <c r="AQ319" s="14" t="s">
        <v>104</v>
      </c>
      <c r="AR319" s="14">
        <v>0</v>
      </c>
      <c r="AS319" s="14">
        <v>0</v>
      </c>
      <c r="AT319" s="14">
        <v>0</v>
      </c>
      <c r="AU319" s="14">
        <v>0</v>
      </c>
      <c r="AV319" s="14">
        <v>0</v>
      </c>
      <c r="AW319" s="14">
        <v>0</v>
      </c>
      <c r="AX319" s="14">
        <v>0</v>
      </c>
      <c r="AY319" s="14">
        <v>0</v>
      </c>
      <c r="AZ319" s="14">
        <v>0</v>
      </c>
      <c r="BA319" s="14">
        <v>0</v>
      </c>
      <c r="BB319" s="14">
        <v>10602</v>
      </c>
      <c r="BC319" s="14">
        <v>83920</v>
      </c>
      <c r="BD319" s="14">
        <v>0</v>
      </c>
      <c r="BE319" s="14">
        <v>0</v>
      </c>
      <c r="BF319" s="14">
        <v>386</v>
      </c>
      <c r="BG319" s="14">
        <v>490</v>
      </c>
      <c r="BH319" s="14">
        <v>0</v>
      </c>
      <c r="BI319" s="14">
        <v>0</v>
      </c>
      <c r="BJ319" s="14">
        <v>0</v>
      </c>
      <c r="BK319" s="14">
        <v>0</v>
      </c>
      <c r="BL319" s="14">
        <v>0</v>
      </c>
      <c r="BM319" s="14">
        <v>0</v>
      </c>
      <c r="BN319" s="14">
        <v>0</v>
      </c>
      <c r="BO319" s="14">
        <v>0</v>
      </c>
      <c r="BP319" s="14">
        <v>0</v>
      </c>
      <c r="BQ319" s="14">
        <v>0</v>
      </c>
      <c r="BR319" s="14">
        <v>0</v>
      </c>
      <c r="BS319" s="14">
        <v>16483.64</v>
      </c>
      <c r="BT319" s="14">
        <v>29297.88</v>
      </c>
      <c r="BU319" s="14">
        <v>0</v>
      </c>
      <c r="BV319" s="14">
        <v>0</v>
      </c>
      <c r="BW319" s="14">
        <v>0</v>
      </c>
      <c r="BX319" s="14">
        <v>6232.34</v>
      </c>
      <c r="BY319" s="14">
        <v>0</v>
      </c>
      <c r="BZ319" s="14">
        <v>0</v>
      </c>
      <c r="CA319" s="14">
        <v>0</v>
      </c>
      <c r="CB319" s="14">
        <v>0</v>
      </c>
      <c r="CC319" s="14">
        <v>0</v>
      </c>
      <c r="CD319" s="14">
        <v>490</v>
      </c>
      <c r="CE319" s="14">
        <v>410</v>
      </c>
      <c r="CF319" s="14">
        <v>450</v>
      </c>
      <c r="CG319" s="14">
        <v>39454</v>
      </c>
      <c r="CH319" s="14">
        <v>0.09</v>
      </c>
      <c r="CI319" s="14">
        <v>0.36</v>
      </c>
      <c r="CJ319" s="14">
        <v>0.09</v>
      </c>
      <c r="CK319" s="14">
        <v>0</v>
      </c>
      <c r="CL319" s="14">
        <v>312.08</v>
      </c>
      <c r="CM319" s="14">
        <v>1442.51</v>
      </c>
      <c r="CN319" s="14">
        <v>0</v>
      </c>
      <c r="CO319" s="14">
        <v>0</v>
      </c>
      <c r="CP319" s="14">
        <v>0</v>
      </c>
      <c r="CQ319" s="14">
        <v>0</v>
      </c>
      <c r="CR319" s="14" t="s">
        <v>108</v>
      </c>
      <c r="CS319" s="14">
        <v>0</v>
      </c>
      <c r="CT319" s="14">
        <v>0</v>
      </c>
      <c r="CU319" s="14">
        <v>0</v>
      </c>
      <c r="CV319" s="14">
        <v>0</v>
      </c>
      <c r="CW319" s="14">
        <v>0</v>
      </c>
      <c r="CX319" s="14">
        <v>0</v>
      </c>
    </row>
    <row r="320" spans="1:102" x14ac:dyDescent="0.25">
      <c r="A320" s="14">
        <v>491750</v>
      </c>
      <c r="B320" s="14">
        <v>66</v>
      </c>
      <c r="C320" s="14" t="s">
        <v>117</v>
      </c>
      <c r="D320" s="14" t="s">
        <v>100</v>
      </c>
      <c r="E320" s="14">
        <v>5302790001</v>
      </c>
      <c r="F320" s="14" t="s">
        <v>120</v>
      </c>
      <c r="G320" s="14" t="s">
        <v>102</v>
      </c>
      <c r="H320" s="14" t="s">
        <v>103</v>
      </c>
      <c r="I320" s="14">
        <v>70800000</v>
      </c>
      <c r="J320" s="14">
        <v>0</v>
      </c>
      <c r="K320" s="14">
        <v>1439402</v>
      </c>
      <c r="L320" s="14">
        <v>0</v>
      </c>
      <c r="M320" s="14">
        <v>201803</v>
      </c>
      <c r="N320" s="14">
        <v>20180210</v>
      </c>
      <c r="O320" s="14">
        <v>0</v>
      </c>
      <c r="P320" s="14">
        <v>20180310</v>
      </c>
      <c r="Q320" s="14">
        <v>0</v>
      </c>
      <c r="R320" s="14">
        <v>28</v>
      </c>
      <c r="S320" s="14">
        <v>20180320</v>
      </c>
      <c r="T320" s="14">
        <v>20180418</v>
      </c>
      <c r="U320" s="14">
        <v>335829</v>
      </c>
      <c r="V320" s="14">
        <v>55687.6</v>
      </c>
      <c r="W320" s="14">
        <v>25</v>
      </c>
      <c r="X320" s="14">
        <v>716.25</v>
      </c>
      <c r="Y320" s="14">
        <v>6682.51</v>
      </c>
      <c r="Z320" s="14">
        <v>2673</v>
      </c>
      <c r="AA320" s="14">
        <v>2227.5</v>
      </c>
      <c r="AB320" s="14">
        <v>1447.87</v>
      </c>
      <c r="AC320" s="14">
        <v>0</v>
      </c>
      <c r="AD320" s="14">
        <v>0</v>
      </c>
      <c r="AE320" s="14">
        <v>0</v>
      </c>
      <c r="AF320" s="14">
        <v>222750.47</v>
      </c>
      <c r="AG320" s="14">
        <v>63817.98</v>
      </c>
      <c r="AH320" s="14">
        <v>185865.15</v>
      </c>
      <c r="AI320" s="14">
        <v>40230.42</v>
      </c>
      <c r="AJ320" s="14">
        <v>3998.56</v>
      </c>
      <c r="AK320" s="14">
        <v>41916.89</v>
      </c>
      <c r="AL320" s="14">
        <v>210435.84</v>
      </c>
      <c r="AM320" s="14">
        <v>223466.72</v>
      </c>
      <c r="AN320" s="14">
        <v>0</v>
      </c>
      <c r="AO320" s="14">
        <v>0</v>
      </c>
      <c r="AP320" s="14">
        <v>0</v>
      </c>
      <c r="AQ320" s="14" t="s">
        <v>104</v>
      </c>
      <c r="AR320" s="14">
        <v>0</v>
      </c>
      <c r="AS320" s="14">
        <v>0</v>
      </c>
      <c r="AT320" s="14">
        <v>0</v>
      </c>
      <c r="AU320" s="14">
        <v>0</v>
      </c>
      <c r="AV320" s="14">
        <v>0</v>
      </c>
      <c r="AW320" s="14">
        <v>0</v>
      </c>
      <c r="AX320" s="14">
        <v>0</v>
      </c>
      <c r="AY320" s="14">
        <v>0</v>
      </c>
      <c r="AZ320" s="14">
        <v>0</v>
      </c>
      <c r="BA320" s="14">
        <v>0</v>
      </c>
      <c r="BB320" s="14">
        <v>32818</v>
      </c>
      <c r="BC320" s="14">
        <v>303011</v>
      </c>
      <c r="BD320" s="14">
        <v>0</v>
      </c>
      <c r="BE320" s="14">
        <v>732</v>
      </c>
      <c r="BF320" s="14">
        <v>732</v>
      </c>
      <c r="BG320" s="14">
        <v>0</v>
      </c>
      <c r="BH320" s="14">
        <v>785</v>
      </c>
      <c r="BI320" s="14">
        <v>845</v>
      </c>
      <c r="BJ320" s="14">
        <v>0</v>
      </c>
      <c r="BK320" s="14">
        <v>0</v>
      </c>
      <c r="BL320" s="14">
        <v>0</v>
      </c>
      <c r="BM320" s="14">
        <v>0</v>
      </c>
      <c r="BN320" s="14">
        <v>0</v>
      </c>
      <c r="BO320" s="14">
        <v>0</v>
      </c>
      <c r="BP320" s="14">
        <v>0</v>
      </c>
      <c r="BQ320" s="14">
        <v>0</v>
      </c>
      <c r="BR320" s="14">
        <v>0</v>
      </c>
      <c r="BS320" s="14">
        <v>16746.14</v>
      </c>
      <c r="BT320" s="14">
        <v>105789.33</v>
      </c>
      <c r="BU320" s="14">
        <v>0</v>
      </c>
      <c r="BV320" s="14">
        <v>0</v>
      </c>
      <c r="BW320" s="14">
        <v>0</v>
      </c>
      <c r="BX320" s="14">
        <v>0</v>
      </c>
      <c r="BY320" s="14">
        <v>33779.800000000003</v>
      </c>
      <c r="BZ320" s="14">
        <v>10747.6</v>
      </c>
      <c r="CA320" s="14">
        <v>0</v>
      </c>
      <c r="CB320" s="14">
        <v>0</v>
      </c>
      <c r="CC320" s="14">
        <v>0</v>
      </c>
      <c r="CD320" s="14">
        <v>0</v>
      </c>
      <c r="CE320" s="14">
        <v>785</v>
      </c>
      <c r="CF320" s="14">
        <v>845</v>
      </c>
      <c r="CG320" s="14">
        <v>39376</v>
      </c>
      <c r="CH320" s="14">
        <v>0.06</v>
      </c>
      <c r="CI320" s="14">
        <v>0.24</v>
      </c>
      <c r="CJ320" s="14">
        <v>0.06</v>
      </c>
      <c r="CK320" s="14">
        <v>0</v>
      </c>
      <c r="CL320" s="14">
        <v>1002.37</v>
      </c>
      <c r="CM320" s="14">
        <v>4633.2</v>
      </c>
      <c r="CN320" s="14">
        <v>0</v>
      </c>
      <c r="CO320" s="14">
        <v>0</v>
      </c>
      <c r="CP320" s="14">
        <v>0</v>
      </c>
      <c r="CQ320" s="14">
        <v>0</v>
      </c>
      <c r="CR320" s="14" t="s">
        <v>108</v>
      </c>
      <c r="CS320" s="14">
        <v>0</v>
      </c>
      <c r="CT320" s="14">
        <v>0</v>
      </c>
      <c r="CU320" s="14">
        <v>0</v>
      </c>
      <c r="CV320" s="14">
        <v>0</v>
      </c>
      <c r="CW320" s="14">
        <v>0</v>
      </c>
      <c r="CX320" s="14">
        <v>0</v>
      </c>
    </row>
    <row r="321" spans="1:102" x14ac:dyDescent="0.25">
      <c r="A321" s="14">
        <v>493169</v>
      </c>
      <c r="B321" s="14">
        <v>76</v>
      </c>
      <c r="C321" s="14" t="s">
        <v>117</v>
      </c>
      <c r="D321" s="14" t="s">
        <v>100</v>
      </c>
      <c r="E321" s="14">
        <v>5302790001</v>
      </c>
      <c r="F321" s="14" t="s">
        <v>121</v>
      </c>
      <c r="G321" s="14" t="s">
        <v>102</v>
      </c>
      <c r="H321" s="14" t="s">
        <v>103</v>
      </c>
      <c r="I321" s="14">
        <v>70800000</v>
      </c>
      <c r="J321" s="14">
        <v>0</v>
      </c>
      <c r="K321" s="14">
        <v>1512131</v>
      </c>
      <c r="L321" s="14">
        <v>0</v>
      </c>
      <c r="M321" s="14">
        <v>201803</v>
      </c>
      <c r="N321" s="14">
        <v>20180210</v>
      </c>
      <c r="O321" s="14">
        <v>0</v>
      </c>
      <c r="P321" s="14">
        <v>20180310</v>
      </c>
      <c r="Q321" s="14">
        <v>0</v>
      </c>
      <c r="R321" s="14">
        <v>28</v>
      </c>
      <c r="S321" s="14">
        <v>20180320</v>
      </c>
      <c r="T321" s="14">
        <v>20180418</v>
      </c>
      <c r="U321" s="14">
        <v>163381</v>
      </c>
      <c r="V321" s="14">
        <v>27571.03</v>
      </c>
      <c r="W321" s="14">
        <v>25</v>
      </c>
      <c r="X321" s="14">
        <v>716.25</v>
      </c>
      <c r="Y321" s="14">
        <v>3308.52</v>
      </c>
      <c r="Z321" s="14">
        <v>1323.4</v>
      </c>
      <c r="AA321" s="14">
        <v>1102.8399999999999</v>
      </c>
      <c r="AB321" s="14">
        <v>716.84</v>
      </c>
      <c r="AC321" s="14">
        <v>0</v>
      </c>
      <c r="AD321" s="14">
        <v>0</v>
      </c>
      <c r="AE321" s="14">
        <v>0</v>
      </c>
      <c r="AF321" s="14">
        <v>110284.14</v>
      </c>
      <c r="AG321" s="14">
        <v>31596.39</v>
      </c>
      <c r="AH321" s="14">
        <v>95378.880000000005</v>
      </c>
      <c r="AI321" s="14">
        <v>20644.71</v>
      </c>
      <c r="AJ321" s="14">
        <v>2051.9</v>
      </c>
      <c r="AK321" s="14">
        <v>21510.14</v>
      </c>
      <c r="AL321" s="14">
        <v>104548.79</v>
      </c>
      <c r="AM321" s="14">
        <v>111000.39</v>
      </c>
      <c r="AN321" s="14">
        <v>0</v>
      </c>
      <c r="AO321" s="14">
        <v>0</v>
      </c>
      <c r="AP321" s="14">
        <v>0</v>
      </c>
      <c r="AQ321" s="14" t="s">
        <v>104</v>
      </c>
      <c r="AR321" s="14">
        <v>0</v>
      </c>
      <c r="AS321" s="14">
        <v>0</v>
      </c>
      <c r="AT321" s="14">
        <v>0</v>
      </c>
      <c r="AU321" s="14">
        <v>0</v>
      </c>
      <c r="AV321" s="14">
        <v>0</v>
      </c>
      <c r="AW321" s="14">
        <v>0</v>
      </c>
      <c r="AX321" s="14">
        <v>0</v>
      </c>
      <c r="AY321" s="14">
        <v>0</v>
      </c>
      <c r="AZ321" s="14">
        <v>0</v>
      </c>
      <c r="BA321" s="14">
        <v>0</v>
      </c>
      <c r="BB321" s="14">
        <v>16442</v>
      </c>
      <c r="BC321" s="14">
        <v>146939</v>
      </c>
      <c r="BD321" s="14">
        <v>0</v>
      </c>
      <c r="BE321" s="14">
        <v>0</v>
      </c>
      <c r="BF321" s="14">
        <v>0</v>
      </c>
      <c r="BG321" s="14">
        <v>460</v>
      </c>
      <c r="BH321" s="14">
        <v>0</v>
      </c>
      <c r="BI321" s="14">
        <v>0</v>
      </c>
      <c r="BJ321" s="14">
        <v>0</v>
      </c>
      <c r="BK321" s="14">
        <v>0</v>
      </c>
      <c r="BL321" s="14">
        <v>0</v>
      </c>
      <c r="BM321" s="14">
        <v>0</v>
      </c>
      <c r="BN321" s="14">
        <v>0</v>
      </c>
      <c r="BO321" s="14">
        <v>0</v>
      </c>
      <c r="BP321" s="14">
        <v>0</v>
      </c>
      <c r="BQ321" s="14">
        <v>0</v>
      </c>
      <c r="BR321" s="14">
        <v>0</v>
      </c>
      <c r="BS321" s="14">
        <v>25563.48</v>
      </c>
      <c r="BT321" s="14">
        <v>51298.86</v>
      </c>
      <c r="BU321" s="14">
        <v>0</v>
      </c>
      <c r="BV321" s="14">
        <v>0</v>
      </c>
      <c r="BW321" s="14">
        <v>0</v>
      </c>
      <c r="BX321" s="14">
        <v>5850.77</v>
      </c>
      <c r="BY321" s="14">
        <v>0</v>
      </c>
      <c r="BZ321" s="14">
        <v>0</v>
      </c>
      <c r="CA321" s="14">
        <v>0</v>
      </c>
      <c r="CB321" s="14">
        <v>0</v>
      </c>
      <c r="CC321" s="14">
        <v>0</v>
      </c>
      <c r="CD321" s="14">
        <v>460</v>
      </c>
      <c r="CE321" s="14">
        <v>380</v>
      </c>
      <c r="CF321" s="14">
        <v>410</v>
      </c>
      <c r="CG321" s="14">
        <v>39375</v>
      </c>
      <c r="CH321" s="14">
        <v>0.18</v>
      </c>
      <c r="CI321" s="14">
        <v>0.72</v>
      </c>
      <c r="CJ321" s="14">
        <v>0.18</v>
      </c>
      <c r="CK321" s="14">
        <v>0</v>
      </c>
      <c r="CL321" s="14">
        <v>496.27</v>
      </c>
      <c r="CM321" s="14">
        <v>2293.91</v>
      </c>
      <c r="CN321" s="14">
        <v>0</v>
      </c>
      <c r="CO321" s="14">
        <v>0</v>
      </c>
      <c r="CP321" s="14">
        <v>0</v>
      </c>
      <c r="CQ321" s="14">
        <v>0</v>
      </c>
      <c r="CR321" s="14" t="s">
        <v>108</v>
      </c>
      <c r="CS321" s="14">
        <v>0</v>
      </c>
      <c r="CT321" s="14">
        <v>0</v>
      </c>
      <c r="CU321" s="14">
        <v>0</v>
      </c>
      <c r="CV321" s="14">
        <v>0</v>
      </c>
      <c r="CW321" s="14">
        <v>0</v>
      </c>
      <c r="CX321" s="14">
        <v>0</v>
      </c>
    </row>
    <row r="322" spans="1:102" x14ac:dyDescent="0.25">
      <c r="A322" s="14">
        <v>510213</v>
      </c>
      <c r="B322" s="14">
        <v>23</v>
      </c>
      <c r="C322" s="14" t="s">
        <v>110</v>
      </c>
      <c r="D322" s="14" t="s">
        <v>100</v>
      </c>
      <c r="E322" s="14">
        <v>5302790001</v>
      </c>
      <c r="F322" s="14" t="s">
        <v>122</v>
      </c>
      <c r="G322" s="14" t="s">
        <v>102</v>
      </c>
      <c r="H322" s="14" t="s">
        <v>103</v>
      </c>
      <c r="I322" s="14">
        <v>70070000</v>
      </c>
      <c r="J322" s="14">
        <v>0</v>
      </c>
      <c r="K322" s="14">
        <v>671714</v>
      </c>
      <c r="L322" s="14">
        <v>1</v>
      </c>
      <c r="M322" s="14">
        <v>201803</v>
      </c>
      <c r="N322" s="14">
        <v>20180203</v>
      </c>
      <c r="O322" s="14">
        <v>64788</v>
      </c>
      <c r="P322" s="14">
        <v>20180305</v>
      </c>
      <c r="Q322" s="14">
        <v>82777</v>
      </c>
      <c r="R322" s="14">
        <v>30</v>
      </c>
      <c r="S322" s="14">
        <v>20180405</v>
      </c>
      <c r="T322" s="14">
        <v>20180418</v>
      </c>
      <c r="U322" s="14">
        <v>8981.59</v>
      </c>
      <c r="V322" s="14">
        <v>2993.86</v>
      </c>
      <c r="W322" s="14">
        <v>25</v>
      </c>
      <c r="X322" s="14">
        <v>716.25</v>
      </c>
      <c r="Y322" s="14">
        <v>359.26</v>
      </c>
      <c r="Z322" s="14">
        <v>143.69999999999999</v>
      </c>
      <c r="AA322" s="14">
        <v>119.75</v>
      </c>
      <c r="AB322" s="14">
        <v>77.84</v>
      </c>
      <c r="AC322" s="14">
        <v>0</v>
      </c>
      <c r="AD322" s="14">
        <v>0</v>
      </c>
      <c r="AE322" s="14">
        <v>0</v>
      </c>
      <c r="AF322" s="14">
        <v>11975.45</v>
      </c>
      <c r="AG322" s="14">
        <v>3430.96</v>
      </c>
      <c r="AH322" s="14">
        <v>5838.46</v>
      </c>
      <c r="AI322" s="14">
        <v>1263.73</v>
      </c>
      <c r="AJ322" s="14">
        <v>125.6</v>
      </c>
      <c r="AK322" s="14">
        <v>1316.7</v>
      </c>
      <c r="AL322" s="14">
        <v>11991.15</v>
      </c>
      <c r="AM322" s="14">
        <v>12691.7</v>
      </c>
      <c r="AN322" s="14">
        <v>17989</v>
      </c>
      <c r="AO322" s="14">
        <v>17989</v>
      </c>
      <c r="AP322" s="14">
        <v>18048</v>
      </c>
      <c r="AQ322" s="14" t="s">
        <v>104</v>
      </c>
      <c r="AR322" s="14">
        <v>0</v>
      </c>
      <c r="AS322" s="14">
        <v>0</v>
      </c>
      <c r="AT322" s="14">
        <v>0</v>
      </c>
      <c r="AU322" s="14">
        <v>0</v>
      </c>
      <c r="AV322" s="14">
        <v>0</v>
      </c>
      <c r="AW322" s="14">
        <v>0</v>
      </c>
      <c r="AX322" s="14">
        <v>0</v>
      </c>
      <c r="AY322" s="14" t="s">
        <v>107</v>
      </c>
      <c r="AZ322" s="14" t="s">
        <v>107</v>
      </c>
      <c r="BA322" s="14" t="s">
        <v>107</v>
      </c>
      <c r="BB322" s="14">
        <v>0</v>
      </c>
      <c r="BC322" s="14">
        <v>0</v>
      </c>
      <c r="BD322" s="14">
        <v>0</v>
      </c>
      <c r="BE322" s="14">
        <v>0</v>
      </c>
      <c r="BF322" s="14">
        <v>0</v>
      </c>
      <c r="BG322" s="14">
        <v>0</v>
      </c>
      <c r="BH322" s="14">
        <v>0</v>
      </c>
      <c r="BI322" s="14">
        <v>0</v>
      </c>
      <c r="BJ322" s="14">
        <v>0</v>
      </c>
      <c r="BK322" s="14">
        <v>0</v>
      </c>
      <c r="BL322" s="14">
        <v>0</v>
      </c>
      <c r="BM322" s="14">
        <v>0</v>
      </c>
      <c r="BN322" s="14">
        <v>0</v>
      </c>
      <c r="BO322" s="14">
        <v>0</v>
      </c>
      <c r="BP322" s="14">
        <v>0</v>
      </c>
      <c r="BQ322" s="14">
        <v>0</v>
      </c>
      <c r="BR322" s="14">
        <v>0</v>
      </c>
      <c r="BS322" s="14">
        <v>0</v>
      </c>
      <c r="BT322" s="14">
        <v>0</v>
      </c>
      <c r="BU322" s="14">
        <v>0</v>
      </c>
      <c r="BV322" s="14">
        <v>0</v>
      </c>
      <c r="BW322" s="14">
        <v>0</v>
      </c>
      <c r="BX322" s="14">
        <v>0</v>
      </c>
      <c r="BY322" s="14">
        <v>0</v>
      </c>
      <c r="BZ322" s="14">
        <v>0</v>
      </c>
      <c r="CA322" s="14">
        <v>0</v>
      </c>
      <c r="CB322" s="14">
        <v>0</v>
      </c>
      <c r="CC322" s="14">
        <v>0</v>
      </c>
      <c r="CD322" s="14">
        <v>0</v>
      </c>
      <c r="CE322" s="14">
        <v>0</v>
      </c>
      <c r="CF322" s="14">
        <v>0</v>
      </c>
      <c r="CG322" s="14">
        <v>179111</v>
      </c>
      <c r="CH322" s="14">
        <v>1</v>
      </c>
      <c r="CI322" s="14">
        <v>0</v>
      </c>
      <c r="CJ322" s="14">
        <v>0</v>
      </c>
      <c r="CK322" s="14">
        <v>0</v>
      </c>
      <c r="CL322" s="14">
        <v>53.88</v>
      </c>
      <c r="CM322" s="14">
        <v>249.08</v>
      </c>
      <c r="CN322" s="14">
        <v>0</v>
      </c>
      <c r="CO322" s="14">
        <v>0</v>
      </c>
      <c r="CP322" s="14">
        <v>0</v>
      </c>
      <c r="CQ322" s="14">
        <v>0</v>
      </c>
      <c r="CR322" s="14" t="s">
        <v>108</v>
      </c>
      <c r="CS322" s="14">
        <v>220</v>
      </c>
      <c r="CT322" s="14">
        <v>380</v>
      </c>
      <c r="CU322" s="14">
        <v>201</v>
      </c>
      <c r="CV322" s="14">
        <v>348</v>
      </c>
      <c r="CW322" s="14">
        <v>231</v>
      </c>
      <c r="CX322" s="14">
        <v>399</v>
      </c>
    </row>
    <row r="323" spans="1:102" x14ac:dyDescent="0.25">
      <c r="A323" s="14">
        <v>605120</v>
      </c>
      <c r="B323" s="14">
        <v>75</v>
      </c>
      <c r="C323" s="14" t="s">
        <v>99</v>
      </c>
      <c r="D323" s="14" t="s">
        <v>100</v>
      </c>
      <c r="E323" s="14">
        <v>5302790001</v>
      </c>
      <c r="F323" s="14" t="s">
        <v>303</v>
      </c>
      <c r="G323" s="14" t="s">
        <v>102</v>
      </c>
      <c r="H323" s="14" t="s">
        <v>103</v>
      </c>
      <c r="I323" s="14">
        <v>70800000</v>
      </c>
      <c r="J323" s="14">
        <v>0</v>
      </c>
      <c r="K323" s="14">
        <v>1167030</v>
      </c>
      <c r="L323" s="14">
        <v>0</v>
      </c>
      <c r="M323" s="14">
        <v>201803</v>
      </c>
      <c r="N323" s="14">
        <v>20180210</v>
      </c>
      <c r="O323" s="14">
        <v>0</v>
      </c>
      <c r="P323" s="14">
        <v>20180310</v>
      </c>
      <c r="Q323" s="14">
        <v>0</v>
      </c>
      <c r="R323" s="14">
        <v>28</v>
      </c>
      <c r="S323" s="14">
        <v>20180320</v>
      </c>
      <c r="T323" s="14">
        <v>20180418</v>
      </c>
      <c r="U323" s="14">
        <v>281373</v>
      </c>
      <c r="V323" s="14">
        <v>40216</v>
      </c>
      <c r="W323" s="14">
        <v>25</v>
      </c>
      <c r="X323" s="14">
        <v>716.25</v>
      </c>
      <c r="Y323" s="14">
        <v>4825.92</v>
      </c>
      <c r="Z323" s="14">
        <v>1930.36</v>
      </c>
      <c r="AA323" s="14">
        <v>1608.64</v>
      </c>
      <c r="AB323" s="14">
        <v>1045.6099999999999</v>
      </c>
      <c r="AC323" s="14">
        <v>0</v>
      </c>
      <c r="AD323" s="14">
        <v>0</v>
      </c>
      <c r="AE323" s="14">
        <v>0</v>
      </c>
      <c r="AF323" s="14">
        <v>160864.01999999999</v>
      </c>
      <c r="AG323" s="14">
        <v>46087.53</v>
      </c>
      <c r="AH323" s="14">
        <v>168979.58</v>
      </c>
      <c r="AI323" s="14">
        <v>36575.550000000003</v>
      </c>
      <c r="AJ323" s="14">
        <v>3635.29</v>
      </c>
      <c r="AK323" s="14">
        <v>38108.81</v>
      </c>
      <c r="AL323" s="14">
        <v>152169.74</v>
      </c>
      <c r="AM323" s="14">
        <v>161580.26999999999</v>
      </c>
      <c r="AN323" s="14">
        <v>0</v>
      </c>
      <c r="AO323" s="14">
        <v>0</v>
      </c>
      <c r="AP323" s="14">
        <v>0</v>
      </c>
      <c r="AQ323" s="14" t="s">
        <v>104</v>
      </c>
      <c r="AR323" s="14">
        <v>0</v>
      </c>
      <c r="AS323" s="14">
        <v>0</v>
      </c>
      <c r="AT323" s="14">
        <v>0</v>
      </c>
      <c r="AU323" s="14">
        <v>0</v>
      </c>
      <c r="AV323" s="14">
        <v>0</v>
      </c>
      <c r="AW323" s="14">
        <v>0</v>
      </c>
      <c r="AX323" s="14">
        <v>0</v>
      </c>
      <c r="AY323" s="14">
        <v>0</v>
      </c>
      <c r="AZ323" s="14">
        <v>0</v>
      </c>
      <c r="BA323" s="14">
        <v>0</v>
      </c>
      <c r="BB323" s="14">
        <v>26369</v>
      </c>
      <c r="BC323" s="14">
        <v>255004</v>
      </c>
      <c r="BD323" s="14">
        <v>0</v>
      </c>
      <c r="BE323" s="14">
        <v>0</v>
      </c>
      <c r="BF323" s="14">
        <v>986</v>
      </c>
      <c r="BG323" s="14">
        <v>986</v>
      </c>
      <c r="BH323" s="14">
        <v>0</v>
      </c>
      <c r="BI323" s="14">
        <v>0</v>
      </c>
      <c r="BJ323" s="14">
        <v>0</v>
      </c>
      <c r="BK323" s="14">
        <v>0</v>
      </c>
      <c r="BL323" s="14">
        <v>22</v>
      </c>
      <c r="BM323" s="14">
        <v>0</v>
      </c>
      <c r="BN323" s="14">
        <v>0</v>
      </c>
      <c r="BO323" s="14">
        <v>0</v>
      </c>
      <c r="BP323" s="14">
        <v>0</v>
      </c>
      <c r="BQ323" s="14">
        <v>0</v>
      </c>
      <c r="BR323" s="14">
        <v>6.46</v>
      </c>
      <c r="BS323" s="14">
        <v>27634.5</v>
      </c>
      <c r="BT323" s="14">
        <v>83932.77</v>
      </c>
      <c r="BU323" s="14">
        <v>63.97</v>
      </c>
      <c r="BV323" s="14">
        <v>0</v>
      </c>
      <c r="BW323" s="14">
        <v>0</v>
      </c>
      <c r="BX323" s="14">
        <v>9010.32</v>
      </c>
      <c r="BY323" s="14">
        <v>0</v>
      </c>
      <c r="BZ323" s="14">
        <v>0</v>
      </c>
      <c r="CA323" s="14">
        <v>0</v>
      </c>
      <c r="CB323" s="14">
        <v>0</v>
      </c>
      <c r="CC323" s="14">
        <v>0</v>
      </c>
      <c r="CD323" s="14">
        <v>945</v>
      </c>
      <c r="CE323" s="14">
        <v>870</v>
      </c>
      <c r="CF323" s="14">
        <v>990</v>
      </c>
      <c r="CG323" s="14">
        <v>39462</v>
      </c>
      <c r="CH323" s="14">
        <v>0.24</v>
      </c>
      <c r="CI323" s="14">
        <v>0.96</v>
      </c>
      <c r="CJ323" s="14">
        <v>0.24</v>
      </c>
      <c r="CK323" s="14">
        <v>0</v>
      </c>
      <c r="CL323" s="14">
        <v>723.88</v>
      </c>
      <c r="CM323" s="14">
        <v>3345.97</v>
      </c>
      <c r="CN323" s="14">
        <v>0</v>
      </c>
      <c r="CO323" s="14">
        <v>0</v>
      </c>
      <c r="CP323" s="14">
        <v>0</v>
      </c>
      <c r="CQ323" s="14">
        <v>0</v>
      </c>
      <c r="CR323" s="14">
        <v>9010.32</v>
      </c>
      <c r="CS323" s="14">
        <v>0</v>
      </c>
      <c r="CT323" s="14">
        <v>0</v>
      </c>
      <c r="CU323" s="14">
        <v>0</v>
      </c>
      <c r="CV323" s="14">
        <v>0</v>
      </c>
      <c r="CW323" s="14">
        <v>0</v>
      </c>
      <c r="CX323" s="14">
        <v>0</v>
      </c>
    </row>
    <row r="324" spans="1:102" x14ac:dyDescent="0.25">
      <c r="A324" s="14">
        <v>623849</v>
      </c>
      <c r="B324" s="14">
        <v>76</v>
      </c>
      <c r="C324" s="14" t="s">
        <v>117</v>
      </c>
      <c r="D324" s="14" t="s">
        <v>100</v>
      </c>
      <c r="E324" s="14">
        <v>5302790001</v>
      </c>
      <c r="F324" s="14" t="s">
        <v>124</v>
      </c>
      <c r="G324" s="14" t="s">
        <v>102</v>
      </c>
      <c r="H324" s="14" t="s">
        <v>103</v>
      </c>
      <c r="I324" s="14">
        <v>70800000</v>
      </c>
      <c r="J324" s="14">
        <v>0</v>
      </c>
      <c r="K324" s="14">
        <v>1512297</v>
      </c>
      <c r="L324" s="14">
        <v>0</v>
      </c>
      <c r="M324" s="14">
        <v>201803</v>
      </c>
      <c r="N324" s="14">
        <v>20180210</v>
      </c>
      <c r="O324" s="14">
        <v>0</v>
      </c>
      <c r="P324" s="14">
        <v>20180310</v>
      </c>
      <c r="Q324" s="14">
        <v>0</v>
      </c>
      <c r="R324" s="14">
        <v>28</v>
      </c>
      <c r="S324" s="14">
        <v>20180320</v>
      </c>
      <c r="T324" s="14">
        <v>20180418</v>
      </c>
      <c r="U324" s="14">
        <v>148728</v>
      </c>
      <c r="V324" s="14">
        <v>31089.93</v>
      </c>
      <c r="W324" s="14">
        <v>25</v>
      </c>
      <c r="X324" s="14">
        <v>716.25</v>
      </c>
      <c r="Y324" s="14">
        <v>3730.79</v>
      </c>
      <c r="Z324" s="14">
        <v>1492.31</v>
      </c>
      <c r="AA324" s="14">
        <v>1243.5899999999999</v>
      </c>
      <c r="AB324" s="14">
        <v>808.33</v>
      </c>
      <c r="AC324" s="14">
        <v>0</v>
      </c>
      <c r="AD324" s="14">
        <v>0</v>
      </c>
      <c r="AE324" s="14">
        <v>0</v>
      </c>
      <c r="AF324" s="14">
        <v>124359.77</v>
      </c>
      <c r="AG324" s="14">
        <v>35629.050000000003</v>
      </c>
      <c r="AH324" s="14">
        <v>87188.18</v>
      </c>
      <c r="AI324" s="14">
        <v>18871.84</v>
      </c>
      <c r="AJ324" s="14">
        <v>1875.7</v>
      </c>
      <c r="AK324" s="14">
        <v>19662.95</v>
      </c>
      <c r="AL324" s="14">
        <v>117801</v>
      </c>
      <c r="AM324" s="14">
        <v>125076.02</v>
      </c>
      <c r="AN324" s="14">
        <v>0</v>
      </c>
      <c r="AO324" s="14">
        <v>0</v>
      </c>
      <c r="AP324" s="14">
        <v>0</v>
      </c>
      <c r="AQ324" s="14" t="s">
        <v>104</v>
      </c>
      <c r="AR324" s="14">
        <v>0</v>
      </c>
      <c r="AS324" s="14">
        <v>0</v>
      </c>
      <c r="AT324" s="14">
        <v>0</v>
      </c>
      <c r="AU324" s="14">
        <v>0</v>
      </c>
      <c r="AV324" s="14">
        <v>0</v>
      </c>
      <c r="AW324" s="14">
        <v>0</v>
      </c>
      <c r="AX324" s="14">
        <v>0</v>
      </c>
      <c r="AY324" s="14">
        <v>0</v>
      </c>
      <c r="AZ324" s="14">
        <v>0</v>
      </c>
      <c r="BA324" s="14">
        <v>0</v>
      </c>
      <c r="BB324" s="14">
        <v>25274</v>
      </c>
      <c r="BC324" s="14">
        <v>123454</v>
      </c>
      <c r="BD324" s="14">
        <v>0</v>
      </c>
      <c r="BE324" s="14">
        <v>0</v>
      </c>
      <c r="BF324" s="14">
        <v>841</v>
      </c>
      <c r="BG324" s="14">
        <v>855</v>
      </c>
      <c r="BH324" s="14">
        <v>0</v>
      </c>
      <c r="BI324" s="14">
        <v>0</v>
      </c>
      <c r="BJ324" s="14">
        <v>0</v>
      </c>
      <c r="BK324" s="14">
        <v>0</v>
      </c>
      <c r="BL324" s="14">
        <v>0</v>
      </c>
      <c r="BM324" s="14">
        <v>0</v>
      </c>
      <c r="BN324" s="14">
        <v>0</v>
      </c>
      <c r="BO324" s="14">
        <v>0</v>
      </c>
      <c r="BP324" s="14">
        <v>0</v>
      </c>
      <c r="BQ324" s="14">
        <v>0</v>
      </c>
      <c r="BR324" s="14">
        <v>0</v>
      </c>
      <c r="BS324" s="14">
        <v>39295.19</v>
      </c>
      <c r="BT324" s="14">
        <v>43099.86</v>
      </c>
      <c r="BU324" s="14">
        <v>0</v>
      </c>
      <c r="BV324" s="14">
        <v>0</v>
      </c>
      <c r="BW324" s="14">
        <v>0</v>
      </c>
      <c r="BX324" s="14">
        <v>10874.79</v>
      </c>
      <c r="BY324" s="14">
        <v>0</v>
      </c>
      <c r="BZ324" s="14">
        <v>0</v>
      </c>
      <c r="CA324" s="14">
        <v>0</v>
      </c>
      <c r="CB324" s="14">
        <v>0</v>
      </c>
      <c r="CC324" s="14">
        <v>0</v>
      </c>
      <c r="CD324" s="14">
        <v>855</v>
      </c>
      <c r="CE324" s="14">
        <v>730</v>
      </c>
      <c r="CF324" s="14">
        <v>850</v>
      </c>
      <c r="CG324" s="14">
        <v>39392</v>
      </c>
      <c r="CH324" s="14">
        <v>0.15</v>
      </c>
      <c r="CI324" s="14">
        <v>0.6</v>
      </c>
      <c r="CJ324" s="14">
        <v>0.15</v>
      </c>
      <c r="CK324" s="14">
        <v>0</v>
      </c>
      <c r="CL324" s="14">
        <v>559.61</v>
      </c>
      <c r="CM324" s="14">
        <v>2586.6799999999998</v>
      </c>
      <c r="CN324" s="14">
        <v>0</v>
      </c>
      <c r="CO324" s="14">
        <v>0</v>
      </c>
      <c r="CP324" s="14">
        <v>0</v>
      </c>
      <c r="CQ324" s="14">
        <v>0</v>
      </c>
      <c r="CR324" s="14" t="s">
        <v>108</v>
      </c>
      <c r="CS324" s="14">
        <v>0</v>
      </c>
      <c r="CT324" s="14">
        <v>0</v>
      </c>
      <c r="CU324" s="14">
        <v>0</v>
      </c>
      <c r="CV324" s="14">
        <v>0</v>
      </c>
      <c r="CW324" s="14">
        <v>0</v>
      </c>
      <c r="CX324" s="14">
        <v>0</v>
      </c>
    </row>
    <row r="325" spans="1:102" x14ac:dyDescent="0.25">
      <c r="A325" s="14">
        <v>675051</v>
      </c>
      <c r="B325" s="14">
        <v>66</v>
      </c>
      <c r="C325" s="14" t="s">
        <v>117</v>
      </c>
      <c r="D325" s="14" t="s">
        <v>100</v>
      </c>
      <c r="E325" s="14">
        <v>5302790001</v>
      </c>
      <c r="F325" s="14" t="s">
        <v>125</v>
      </c>
      <c r="G325" s="14" t="s">
        <v>102</v>
      </c>
      <c r="H325" s="14" t="s">
        <v>103</v>
      </c>
      <c r="I325" s="14">
        <v>70800000</v>
      </c>
      <c r="J325" s="14">
        <v>0</v>
      </c>
      <c r="K325" s="14">
        <v>1159616</v>
      </c>
      <c r="L325" s="14">
        <v>0</v>
      </c>
      <c r="M325" s="14">
        <v>201803</v>
      </c>
      <c r="N325" s="14">
        <v>20180210</v>
      </c>
      <c r="O325" s="14">
        <v>0</v>
      </c>
      <c r="P325" s="14">
        <v>20180310</v>
      </c>
      <c r="Q325" s="14">
        <v>0</v>
      </c>
      <c r="R325" s="14">
        <v>28</v>
      </c>
      <c r="S325" s="14">
        <v>20180320</v>
      </c>
      <c r="T325" s="14">
        <v>20180418</v>
      </c>
      <c r="U325" s="14">
        <v>190003</v>
      </c>
      <c r="V325" s="14">
        <v>31728.400000000001</v>
      </c>
      <c r="W325" s="14">
        <v>25</v>
      </c>
      <c r="X325" s="14">
        <v>716.25</v>
      </c>
      <c r="Y325" s="14">
        <v>3807.41</v>
      </c>
      <c r="Z325" s="14">
        <v>1522.96</v>
      </c>
      <c r="AA325" s="14">
        <v>1269.1300000000001</v>
      </c>
      <c r="AB325" s="14">
        <v>824.93</v>
      </c>
      <c r="AC325" s="14">
        <v>0</v>
      </c>
      <c r="AD325" s="14">
        <v>0</v>
      </c>
      <c r="AE325" s="14">
        <v>0</v>
      </c>
      <c r="AF325" s="14">
        <v>126913.67</v>
      </c>
      <c r="AG325" s="14">
        <v>36360.74</v>
      </c>
      <c r="AH325" s="14">
        <v>104983.76</v>
      </c>
      <c r="AI325" s="14">
        <v>22723.69</v>
      </c>
      <c r="AJ325" s="14">
        <v>2258.54</v>
      </c>
      <c r="AK325" s="14">
        <v>23676.27</v>
      </c>
      <c r="AL325" s="14">
        <v>120205.49</v>
      </c>
      <c r="AM325" s="14">
        <v>127629.92</v>
      </c>
      <c r="AN325" s="14">
        <v>0</v>
      </c>
      <c r="AO325" s="14">
        <v>0</v>
      </c>
      <c r="AP325" s="14">
        <v>0</v>
      </c>
      <c r="AQ325" s="14" t="s">
        <v>104</v>
      </c>
      <c r="AR325" s="14">
        <v>0</v>
      </c>
      <c r="AS325" s="14">
        <v>0</v>
      </c>
      <c r="AT325" s="14">
        <v>0</v>
      </c>
      <c r="AU325" s="14">
        <v>0</v>
      </c>
      <c r="AV325" s="14">
        <v>0</v>
      </c>
      <c r="AW325" s="14">
        <v>0</v>
      </c>
      <c r="AX325" s="14">
        <v>0</v>
      </c>
      <c r="AY325" s="14">
        <v>0</v>
      </c>
      <c r="AZ325" s="14">
        <v>0</v>
      </c>
      <c r="BA325" s="14">
        <v>0</v>
      </c>
      <c r="BB325" s="14">
        <v>17513</v>
      </c>
      <c r="BC325" s="14">
        <v>172490</v>
      </c>
      <c r="BD325" s="14">
        <v>0</v>
      </c>
      <c r="BE325" s="14">
        <v>434</v>
      </c>
      <c r="BF325" s="14">
        <v>449</v>
      </c>
      <c r="BG325" s="14">
        <v>0</v>
      </c>
      <c r="BH325" s="14">
        <v>455</v>
      </c>
      <c r="BI325" s="14">
        <v>449</v>
      </c>
      <c r="BJ325" s="14">
        <v>0</v>
      </c>
      <c r="BK325" s="14">
        <v>0</v>
      </c>
      <c r="BL325" s="14">
        <v>0</v>
      </c>
      <c r="BM325" s="14">
        <v>0</v>
      </c>
      <c r="BN325" s="14">
        <v>0</v>
      </c>
      <c r="BO325" s="14">
        <v>0</v>
      </c>
      <c r="BP325" s="14">
        <v>0</v>
      </c>
      <c r="BQ325" s="14">
        <v>0</v>
      </c>
      <c r="BR325" s="14">
        <v>0</v>
      </c>
      <c r="BS325" s="14">
        <v>8936.41</v>
      </c>
      <c r="BT325" s="14">
        <v>60220.92</v>
      </c>
      <c r="BU325" s="14">
        <v>0</v>
      </c>
      <c r="BV325" s="14">
        <v>0</v>
      </c>
      <c r="BW325" s="14">
        <v>0</v>
      </c>
      <c r="BX325" s="14">
        <v>0</v>
      </c>
      <c r="BY325" s="14">
        <v>19579.38</v>
      </c>
      <c r="BZ325" s="14">
        <v>5710.86</v>
      </c>
      <c r="CA325" s="14">
        <v>0</v>
      </c>
      <c r="CB325" s="14">
        <v>0</v>
      </c>
      <c r="CC325" s="14">
        <v>737.7</v>
      </c>
      <c r="CD325" s="14">
        <v>0</v>
      </c>
      <c r="CE325" s="14">
        <v>455</v>
      </c>
      <c r="CF325" s="14">
        <v>420</v>
      </c>
      <c r="CG325" s="14">
        <v>39432</v>
      </c>
      <c r="CH325" s="14">
        <v>0.06</v>
      </c>
      <c r="CI325" s="14">
        <v>0.24</v>
      </c>
      <c r="CJ325" s="14">
        <v>0.06</v>
      </c>
      <c r="CK325" s="14">
        <v>0</v>
      </c>
      <c r="CL325" s="14">
        <v>571.11</v>
      </c>
      <c r="CM325" s="14">
        <v>2639.8</v>
      </c>
      <c r="CN325" s="14">
        <v>0</v>
      </c>
      <c r="CO325" s="14">
        <v>0</v>
      </c>
      <c r="CP325" s="14">
        <v>0</v>
      </c>
      <c r="CQ325" s="14">
        <v>0</v>
      </c>
      <c r="CR325" s="14" t="s">
        <v>108</v>
      </c>
      <c r="CS325" s="14">
        <v>0</v>
      </c>
      <c r="CT325" s="14">
        <v>0</v>
      </c>
      <c r="CU325" s="14">
        <v>0</v>
      </c>
      <c r="CV325" s="14">
        <v>0</v>
      </c>
      <c r="CW325" s="14">
        <v>0</v>
      </c>
      <c r="CX325" s="14">
        <v>0</v>
      </c>
    </row>
    <row r="326" spans="1:102" x14ac:dyDescent="0.25">
      <c r="A326" s="14">
        <v>856960</v>
      </c>
      <c r="B326" s="14">
        <v>23</v>
      </c>
      <c r="C326" s="14" t="s">
        <v>110</v>
      </c>
      <c r="D326" s="14" t="s">
        <v>100</v>
      </c>
      <c r="E326" s="14">
        <v>5302790001</v>
      </c>
      <c r="F326" s="14" t="s">
        <v>126</v>
      </c>
      <c r="G326" s="14" t="s">
        <v>102</v>
      </c>
      <c r="H326" s="14" t="s">
        <v>103</v>
      </c>
      <c r="I326" s="14">
        <v>70362030</v>
      </c>
      <c r="J326" s="14">
        <v>0</v>
      </c>
      <c r="K326" s="14">
        <v>1010284</v>
      </c>
      <c r="L326" s="14">
        <v>1</v>
      </c>
      <c r="M326" s="14">
        <v>201803</v>
      </c>
      <c r="N326" s="14">
        <v>20180203</v>
      </c>
      <c r="O326" s="14">
        <v>392</v>
      </c>
      <c r="P326" s="14">
        <v>20180305</v>
      </c>
      <c r="Q326" s="14">
        <v>393</v>
      </c>
      <c r="R326" s="14">
        <v>30</v>
      </c>
      <c r="S326" s="14">
        <v>20180405</v>
      </c>
      <c r="T326" s="14">
        <v>20180418</v>
      </c>
      <c r="U326" s="14">
        <v>49.67</v>
      </c>
      <c r="V326" s="14">
        <v>6.77</v>
      </c>
      <c r="W326" s="14">
        <v>12</v>
      </c>
      <c r="X326" s="14">
        <v>2.4</v>
      </c>
      <c r="Y326" s="14">
        <v>1.69</v>
      </c>
      <c r="Z326" s="14">
        <v>0.67</v>
      </c>
      <c r="AA326" s="14">
        <v>0.56000000000000005</v>
      </c>
      <c r="AB326" s="14">
        <v>0.36</v>
      </c>
      <c r="AC326" s="14">
        <v>0</v>
      </c>
      <c r="AD326" s="14">
        <v>0</v>
      </c>
      <c r="AE326" s="14">
        <v>0</v>
      </c>
      <c r="AF326" s="14">
        <v>56.44</v>
      </c>
      <c r="AG326" s="14">
        <v>8.82</v>
      </c>
      <c r="AH326" s="14">
        <v>32.549999999999997</v>
      </c>
      <c r="AI326" s="14">
        <v>7.04</v>
      </c>
      <c r="AJ326" s="14">
        <v>0.7</v>
      </c>
      <c r="AK326" s="14">
        <v>7.33</v>
      </c>
      <c r="AL326" s="14">
        <v>55.56</v>
      </c>
      <c r="AM326" s="14">
        <v>58.84</v>
      </c>
      <c r="AN326" s="14">
        <v>1</v>
      </c>
      <c r="AO326" s="14">
        <v>100</v>
      </c>
      <c r="AP326" s="14">
        <v>0</v>
      </c>
      <c r="AQ326" s="14" t="s">
        <v>104</v>
      </c>
      <c r="AR326" s="14">
        <v>0</v>
      </c>
      <c r="AS326" s="14">
        <v>0</v>
      </c>
      <c r="AT326" s="14">
        <v>0</v>
      </c>
      <c r="AU326" s="14">
        <v>0</v>
      </c>
      <c r="AV326" s="14">
        <v>0</v>
      </c>
      <c r="AW326" s="14">
        <v>0</v>
      </c>
      <c r="AX326" s="14">
        <v>0</v>
      </c>
      <c r="AY326" s="14" t="s">
        <v>107</v>
      </c>
      <c r="AZ326" s="14" t="s">
        <v>107</v>
      </c>
      <c r="BA326" s="14" t="s">
        <v>107</v>
      </c>
      <c r="BB326" s="14">
        <v>0</v>
      </c>
      <c r="BC326" s="14">
        <v>0</v>
      </c>
      <c r="BD326" s="14">
        <v>0</v>
      </c>
      <c r="BE326" s="14">
        <v>0</v>
      </c>
      <c r="BF326" s="14">
        <v>0</v>
      </c>
      <c r="BG326" s="14">
        <v>0</v>
      </c>
      <c r="BH326" s="14">
        <v>0</v>
      </c>
      <c r="BI326" s="14">
        <v>0</v>
      </c>
      <c r="BJ326" s="14">
        <v>0</v>
      </c>
      <c r="BK326" s="14">
        <v>0</v>
      </c>
      <c r="BL326" s="14">
        <v>0</v>
      </c>
      <c r="BM326" s="14">
        <v>0</v>
      </c>
      <c r="BN326" s="14">
        <v>0</v>
      </c>
      <c r="BO326" s="14">
        <v>0</v>
      </c>
      <c r="BP326" s="14">
        <v>0</v>
      </c>
      <c r="BQ326" s="14">
        <v>0</v>
      </c>
      <c r="BR326" s="14">
        <v>0</v>
      </c>
      <c r="BS326" s="14">
        <v>0</v>
      </c>
      <c r="BT326" s="14">
        <v>0</v>
      </c>
      <c r="BU326" s="14">
        <v>0</v>
      </c>
      <c r="BV326" s="14">
        <v>0</v>
      </c>
      <c r="BW326" s="14">
        <v>0</v>
      </c>
      <c r="BX326" s="14">
        <v>0</v>
      </c>
      <c r="BY326" s="14">
        <v>0</v>
      </c>
      <c r="BZ326" s="14">
        <v>0</v>
      </c>
      <c r="CA326" s="14">
        <v>0</v>
      </c>
      <c r="CB326" s="14">
        <v>0</v>
      </c>
      <c r="CC326" s="14">
        <v>0</v>
      </c>
      <c r="CD326" s="14">
        <v>0</v>
      </c>
      <c r="CE326" s="14">
        <v>0</v>
      </c>
      <c r="CF326" s="14">
        <v>0</v>
      </c>
      <c r="CG326" s="14">
        <v>178490</v>
      </c>
      <c r="CH326" s="14">
        <v>1</v>
      </c>
      <c r="CI326" s="14">
        <v>0</v>
      </c>
      <c r="CJ326" s="14">
        <v>0</v>
      </c>
      <c r="CK326" s="14">
        <v>0</v>
      </c>
      <c r="CL326" s="14">
        <v>0.25</v>
      </c>
      <c r="CM326" s="14">
        <v>1.17</v>
      </c>
      <c r="CN326" s="14">
        <v>0</v>
      </c>
      <c r="CO326" s="14">
        <v>0</v>
      </c>
      <c r="CP326" s="14">
        <v>0</v>
      </c>
      <c r="CQ326" s="14">
        <v>0</v>
      </c>
      <c r="CR326" s="14" t="s">
        <v>108</v>
      </c>
      <c r="CS326" s="14">
        <v>220</v>
      </c>
      <c r="CT326" s="14">
        <v>380</v>
      </c>
      <c r="CU326" s="14">
        <v>201</v>
      </c>
      <c r="CV326" s="14">
        <v>348</v>
      </c>
      <c r="CW326" s="14">
        <v>231</v>
      </c>
      <c r="CX326" s="14">
        <v>399</v>
      </c>
    </row>
    <row r="327" spans="1:102" x14ac:dyDescent="0.25">
      <c r="A327" s="14">
        <v>856967</v>
      </c>
      <c r="B327" s="14">
        <v>23</v>
      </c>
      <c r="C327" s="14" t="s">
        <v>110</v>
      </c>
      <c r="D327" s="14" t="s">
        <v>100</v>
      </c>
      <c r="E327" s="14">
        <v>5302790001</v>
      </c>
      <c r="F327" s="14" t="s">
        <v>127</v>
      </c>
      <c r="G327" s="14" t="s">
        <v>102</v>
      </c>
      <c r="H327" s="14" t="s">
        <v>103</v>
      </c>
      <c r="I327" s="14">
        <v>70362040</v>
      </c>
      <c r="J327" s="14">
        <v>0</v>
      </c>
      <c r="K327" s="14">
        <v>1010286</v>
      </c>
      <c r="L327" s="14">
        <v>1</v>
      </c>
      <c r="M327" s="14">
        <v>201803</v>
      </c>
      <c r="N327" s="14">
        <v>20180203</v>
      </c>
      <c r="O327" s="14">
        <v>70</v>
      </c>
      <c r="P327" s="14">
        <v>20180305</v>
      </c>
      <c r="Q327" s="14">
        <v>71</v>
      </c>
      <c r="R327" s="14">
        <v>30</v>
      </c>
      <c r="S327" s="14">
        <v>20180405</v>
      </c>
      <c r="T327" s="14">
        <v>20180418</v>
      </c>
      <c r="U327" s="14">
        <v>49.67</v>
      </c>
      <c r="V327" s="14">
        <v>6.77</v>
      </c>
      <c r="W327" s="14">
        <v>12</v>
      </c>
      <c r="X327" s="14">
        <v>2.4</v>
      </c>
      <c r="Y327" s="14">
        <v>1.69</v>
      </c>
      <c r="Z327" s="14">
        <v>0.67</v>
      </c>
      <c r="AA327" s="14">
        <v>0.56000000000000005</v>
      </c>
      <c r="AB327" s="14">
        <v>0.36</v>
      </c>
      <c r="AC327" s="14">
        <v>0</v>
      </c>
      <c r="AD327" s="14">
        <v>0</v>
      </c>
      <c r="AE327" s="14">
        <v>0</v>
      </c>
      <c r="AF327" s="14">
        <v>56.44</v>
      </c>
      <c r="AG327" s="14">
        <v>8.82</v>
      </c>
      <c r="AH327" s="14">
        <v>32.549999999999997</v>
      </c>
      <c r="AI327" s="14">
        <v>7.04</v>
      </c>
      <c r="AJ327" s="14">
        <v>0.7</v>
      </c>
      <c r="AK327" s="14">
        <v>7.33</v>
      </c>
      <c r="AL327" s="14">
        <v>55.56</v>
      </c>
      <c r="AM327" s="14">
        <v>58.84</v>
      </c>
      <c r="AN327" s="14">
        <v>1</v>
      </c>
      <c r="AO327" s="14">
        <v>100</v>
      </c>
      <c r="AP327" s="14">
        <v>0</v>
      </c>
      <c r="AQ327" s="14" t="s">
        <v>104</v>
      </c>
      <c r="AR327" s="14">
        <v>0</v>
      </c>
      <c r="AS327" s="14">
        <v>0</v>
      </c>
      <c r="AT327" s="14">
        <v>0</v>
      </c>
      <c r="AU327" s="14">
        <v>0</v>
      </c>
      <c r="AV327" s="14">
        <v>0</v>
      </c>
      <c r="AW327" s="14">
        <v>0</v>
      </c>
      <c r="AX327" s="14">
        <v>0</v>
      </c>
      <c r="AY327" s="14" t="s">
        <v>107</v>
      </c>
      <c r="AZ327" s="14" t="s">
        <v>107</v>
      </c>
      <c r="BA327" s="14" t="s">
        <v>107</v>
      </c>
      <c r="BB327" s="14">
        <v>0</v>
      </c>
      <c r="BC327" s="14">
        <v>0</v>
      </c>
      <c r="BD327" s="14">
        <v>0</v>
      </c>
      <c r="BE327" s="14">
        <v>0</v>
      </c>
      <c r="BF327" s="14">
        <v>0</v>
      </c>
      <c r="BG327" s="14">
        <v>0</v>
      </c>
      <c r="BH327" s="14">
        <v>0</v>
      </c>
      <c r="BI327" s="14">
        <v>0</v>
      </c>
      <c r="BJ327" s="14">
        <v>0</v>
      </c>
      <c r="BK327" s="14">
        <v>0</v>
      </c>
      <c r="BL327" s="14">
        <v>0</v>
      </c>
      <c r="BM327" s="14">
        <v>0</v>
      </c>
      <c r="BN327" s="14">
        <v>0</v>
      </c>
      <c r="BO327" s="14">
        <v>0</v>
      </c>
      <c r="BP327" s="14">
        <v>0</v>
      </c>
      <c r="BQ327" s="14">
        <v>0</v>
      </c>
      <c r="BR327" s="14">
        <v>0</v>
      </c>
      <c r="BS327" s="14">
        <v>0</v>
      </c>
      <c r="BT327" s="14">
        <v>0</v>
      </c>
      <c r="BU327" s="14">
        <v>0</v>
      </c>
      <c r="BV327" s="14">
        <v>0</v>
      </c>
      <c r="BW327" s="14">
        <v>0</v>
      </c>
      <c r="BX327" s="14">
        <v>0</v>
      </c>
      <c r="BY327" s="14">
        <v>0</v>
      </c>
      <c r="BZ327" s="14">
        <v>0</v>
      </c>
      <c r="CA327" s="14">
        <v>0</v>
      </c>
      <c r="CB327" s="14">
        <v>0</v>
      </c>
      <c r="CC327" s="14">
        <v>0</v>
      </c>
      <c r="CD327" s="14">
        <v>0</v>
      </c>
      <c r="CE327" s="14">
        <v>0</v>
      </c>
      <c r="CF327" s="14">
        <v>0</v>
      </c>
      <c r="CG327" s="14">
        <v>178520</v>
      </c>
      <c r="CH327" s="14">
        <v>1</v>
      </c>
      <c r="CI327" s="14">
        <v>0</v>
      </c>
      <c r="CJ327" s="14">
        <v>0</v>
      </c>
      <c r="CK327" s="14">
        <v>0</v>
      </c>
      <c r="CL327" s="14">
        <v>0.25</v>
      </c>
      <c r="CM327" s="14">
        <v>1.17</v>
      </c>
      <c r="CN327" s="14">
        <v>0</v>
      </c>
      <c r="CO327" s="14">
        <v>0</v>
      </c>
      <c r="CP327" s="14">
        <v>0</v>
      </c>
      <c r="CQ327" s="14">
        <v>0</v>
      </c>
      <c r="CR327" s="14" t="s">
        <v>108</v>
      </c>
      <c r="CS327" s="14">
        <v>220</v>
      </c>
      <c r="CT327" s="14">
        <v>380</v>
      </c>
      <c r="CU327" s="14">
        <v>201</v>
      </c>
      <c r="CV327" s="14">
        <v>348</v>
      </c>
      <c r="CW327" s="14">
        <v>231</v>
      </c>
      <c r="CX327" s="14">
        <v>399</v>
      </c>
    </row>
    <row r="328" spans="1:102" x14ac:dyDescent="0.25">
      <c r="A328" s="14">
        <v>856969</v>
      </c>
      <c r="B328" s="14">
        <v>23</v>
      </c>
      <c r="C328" s="14" t="s">
        <v>110</v>
      </c>
      <c r="D328" s="14" t="s">
        <v>100</v>
      </c>
      <c r="E328" s="14">
        <v>5302790001</v>
      </c>
      <c r="F328" s="14" t="s">
        <v>128</v>
      </c>
      <c r="G328" s="14" t="s">
        <v>102</v>
      </c>
      <c r="H328" s="14" t="s">
        <v>103</v>
      </c>
      <c r="I328" s="14">
        <v>70362070</v>
      </c>
      <c r="J328" s="14">
        <v>0</v>
      </c>
      <c r="K328" s="14">
        <v>1116288</v>
      </c>
      <c r="L328" s="14">
        <v>1</v>
      </c>
      <c r="M328" s="14">
        <v>201803</v>
      </c>
      <c r="N328" s="14">
        <v>20180203</v>
      </c>
      <c r="O328" s="14">
        <v>12268</v>
      </c>
      <c r="P328" s="14">
        <v>20180305</v>
      </c>
      <c r="Q328" s="14">
        <v>12268</v>
      </c>
      <c r="R328" s="14">
        <v>30</v>
      </c>
      <c r="S328" s="14">
        <v>20180405</v>
      </c>
      <c r="T328" s="14">
        <v>20180418</v>
      </c>
      <c r="U328" s="14">
        <v>49.67</v>
      </c>
      <c r="V328" s="14">
        <v>6.77</v>
      </c>
      <c r="W328" s="14">
        <v>12</v>
      </c>
      <c r="X328" s="14">
        <v>2.4</v>
      </c>
      <c r="Y328" s="14">
        <v>1.69</v>
      </c>
      <c r="Z328" s="14">
        <v>0.67</v>
      </c>
      <c r="AA328" s="14">
        <v>0.56000000000000005</v>
      </c>
      <c r="AB328" s="14">
        <v>0.36</v>
      </c>
      <c r="AC328" s="14">
        <v>0</v>
      </c>
      <c r="AD328" s="14">
        <v>0</v>
      </c>
      <c r="AE328" s="14">
        <v>0</v>
      </c>
      <c r="AF328" s="14">
        <v>56.44</v>
      </c>
      <c r="AG328" s="14">
        <v>8.82</v>
      </c>
      <c r="AH328" s="14">
        <v>32.549999999999997</v>
      </c>
      <c r="AI328" s="14">
        <v>7.04</v>
      </c>
      <c r="AJ328" s="14">
        <v>0.7</v>
      </c>
      <c r="AK328" s="14">
        <v>7.33</v>
      </c>
      <c r="AL328" s="14">
        <v>55.56</v>
      </c>
      <c r="AM328" s="14">
        <v>58.84</v>
      </c>
      <c r="AN328" s="14">
        <v>0</v>
      </c>
      <c r="AO328" s="14">
        <v>100</v>
      </c>
      <c r="AP328" s="14">
        <v>0</v>
      </c>
      <c r="AQ328" s="14" t="s">
        <v>104</v>
      </c>
      <c r="AR328" s="14">
        <v>0</v>
      </c>
      <c r="AS328" s="14">
        <v>0</v>
      </c>
      <c r="AT328" s="14">
        <v>0</v>
      </c>
      <c r="AU328" s="14">
        <v>0</v>
      </c>
      <c r="AV328" s="14">
        <v>0</v>
      </c>
      <c r="AW328" s="14">
        <v>0</v>
      </c>
      <c r="AX328" s="14">
        <v>0</v>
      </c>
      <c r="AY328" s="14" t="s">
        <v>107</v>
      </c>
      <c r="AZ328" s="14" t="s">
        <v>107</v>
      </c>
      <c r="BA328" s="14" t="s">
        <v>107</v>
      </c>
      <c r="BB328" s="14">
        <v>0</v>
      </c>
      <c r="BC328" s="14">
        <v>0</v>
      </c>
      <c r="BD328" s="14">
        <v>0</v>
      </c>
      <c r="BE328" s="14">
        <v>0</v>
      </c>
      <c r="BF328" s="14">
        <v>0</v>
      </c>
      <c r="BG328" s="14">
        <v>0</v>
      </c>
      <c r="BH328" s="14">
        <v>0</v>
      </c>
      <c r="BI328" s="14">
        <v>0</v>
      </c>
      <c r="BJ328" s="14">
        <v>0</v>
      </c>
      <c r="BK328" s="14">
        <v>0</v>
      </c>
      <c r="BL328" s="14">
        <v>0</v>
      </c>
      <c r="BM328" s="14">
        <v>0</v>
      </c>
      <c r="BN328" s="14">
        <v>0</v>
      </c>
      <c r="BO328" s="14">
        <v>0</v>
      </c>
      <c r="BP328" s="14">
        <v>0</v>
      </c>
      <c r="BQ328" s="14">
        <v>0</v>
      </c>
      <c r="BR328" s="14">
        <v>0</v>
      </c>
      <c r="BS328" s="14">
        <v>0</v>
      </c>
      <c r="BT328" s="14">
        <v>0</v>
      </c>
      <c r="BU328" s="14">
        <v>0</v>
      </c>
      <c r="BV328" s="14">
        <v>0</v>
      </c>
      <c r="BW328" s="14">
        <v>0</v>
      </c>
      <c r="BX328" s="14">
        <v>0</v>
      </c>
      <c r="BY328" s="14">
        <v>0</v>
      </c>
      <c r="BZ328" s="14">
        <v>0</v>
      </c>
      <c r="CA328" s="14">
        <v>0</v>
      </c>
      <c r="CB328" s="14">
        <v>0</v>
      </c>
      <c r="CC328" s="14">
        <v>0</v>
      </c>
      <c r="CD328" s="14">
        <v>0</v>
      </c>
      <c r="CE328" s="14">
        <v>0</v>
      </c>
      <c r="CF328" s="14">
        <v>0</v>
      </c>
      <c r="CG328" s="14">
        <v>178464</v>
      </c>
      <c r="CH328" s="14">
        <v>1</v>
      </c>
      <c r="CI328" s="14">
        <v>0</v>
      </c>
      <c r="CJ328" s="14">
        <v>0</v>
      </c>
      <c r="CK328" s="14">
        <v>0</v>
      </c>
      <c r="CL328" s="14">
        <v>0.25</v>
      </c>
      <c r="CM328" s="14">
        <v>1.17</v>
      </c>
      <c r="CN328" s="14">
        <v>0</v>
      </c>
      <c r="CO328" s="14">
        <v>0</v>
      </c>
      <c r="CP328" s="14">
        <v>0</v>
      </c>
      <c r="CQ328" s="14">
        <v>0</v>
      </c>
      <c r="CR328" s="14" t="s">
        <v>108</v>
      </c>
      <c r="CS328" s="14">
        <v>220</v>
      </c>
      <c r="CT328" s="14">
        <v>380</v>
      </c>
      <c r="CU328" s="14">
        <v>201</v>
      </c>
      <c r="CV328" s="14">
        <v>348</v>
      </c>
      <c r="CW328" s="14">
        <v>231</v>
      </c>
      <c r="CX328" s="14">
        <v>399</v>
      </c>
    </row>
    <row r="329" spans="1:102" x14ac:dyDescent="0.25">
      <c r="A329" s="14">
        <v>966027</v>
      </c>
      <c r="B329" s="14">
        <v>66</v>
      </c>
      <c r="C329" s="14" t="s">
        <v>117</v>
      </c>
      <c r="D329" s="14" t="s">
        <v>100</v>
      </c>
      <c r="E329" s="14">
        <v>5302790001</v>
      </c>
      <c r="F329" s="14" t="s">
        <v>129</v>
      </c>
      <c r="G329" s="14" t="s">
        <v>102</v>
      </c>
      <c r="H329" s="14" t="s">
        <v>103</v>
      </c>
      <c r="I329" s="14">
        <v>70000000</v>
      </c>
      <c r="J329" s="14">
        <v>0</v>
      </c>
      <c r="K329" s="14">
        <v>53155342</v>
      </c>
      <c r="L329" s="14">
        <v>0</v>
      </c>
      <c r="M329" s="14">
        <v>201803</v>
      </c>
      <c r="N329" s="14">
        <v>20180210</v>
      </c>
      <c r="O329" s="14">
        <v>0</v>
      </c>
      <c r="P329" s="14">
        <v>20180310</v>
      </c>
      <c r="Q329" s="14">
        <v>0</v>
      </c>
      <c r="R329" s="14">
        <v>28</v>
      </c>
      <c r="S329" s="14">
        <v>20180320</v>
      </c>
      <c r="T329" s="14">
        <v>20180418</v>
      </c>
      <c r="U329" s="14">
        <v>78281</v>
      </c>
      <c r="V329" s="14">
        <v>14491.45</v>
      </c>
      <c r="W329" s="14">
        <v>25</v>
      </c>
      <c r="X329" s="14">
        <v>716.25</v>
      </c>
      <c r="Y329" s="14">
        <v>1738.97</v>
      </c>
      <c r="Z329" s="14">
        <v>695.59</v>
      </c>
      <c r="AA329" s="14">
        <v>579.65</v>
      </c>
      <c r="AB329" s="14">
        <v>376.77</v>
      </c>
      <c r="AC329" s="14">
        <v>0</v>
      </c>
      <c r="AD329" s="14">
        <v>0</v>
      </c>
      <c r="AE329" s="14">
        <v>0</v>
      </c>
      <c r="AF329" s="14">
        <v>57965.91</v>
      </c>
      <c r="AG329" s="14">
        <v>16607.189999999999</v>
      </c>
      <c r="AH329" s="14">
        <v>42141.73</v>
      </c>
      <c r="AI329" s="14">
        <v>9121.5499999999993</v>
      </c>
      <c r="AJ329" s="14">
        <v>906.6</v>
      </c>
      <c r="AK329" s="14">
        <v>9503.93</v>
      </c>
      <c r="AL329" s="14">
        <v>55291.18</v>
      </c>
      <c r="AM329" s="14">
        <v>58682.16</v>
      </c>
      <c r="AN329" s="14">
        <v>0</v>
      </c>
      <c r="AO329" s="14">
        <v>0</v>
      </c>
      <c r="AP329" s="14">
        <v>0</v>
      </c>
      <c r="AQ329" s="14" t="s">
        <v>104</v>
      </c>
      <c r="AR329" s="14">
        <v>0</v>
      </c>
      <c r="AS329" s="14">
        <v>0</v>
      </c>
      <c r="AT329" s="14">
        <v>0</v>
      </c>
      <c r="AU329" s="14">
        <v>0</v>
      </c>
      <c r="AV329" s="14">
        <v>0</v>
      </c>
      <c r="AW329" s="14">
        <v>0</v>
      </c>
      <c r="AX329" s="14">
        <v>0</v>
      </c>
      <c r="AY329" s="14">
        <v>0</v>
      </c>
      <c r="AZ329" s="14">
        <v>0</v>
      </c>
      <c r="BA329" s="14">
        <v>0</v>
      </c>
      <c r="BB329" s="14">
        <v>9978</v>
      </c>
      <c r="BC329" s="14">
        <v>68303</v>
      </c>
      <c r="BD329" s="14">
        <v>0</v>
      </c>
      <c r="BE329" s="14">
        <v>240</v>
      </c>
      <c r="BF329" s="14">
        <v>258</v>
      </c>
      <c r="BG329" s="14">
        <v>0</v>
      </c>
      <c r="BH329" s="14">
        <v>245</v>
      </c>
      <c r="BI329" s="14">
        <v>258</v>
      </c>
      <c r="BJ329" s="14">
        <v>0</v>
      </c>
      <c r="BK329" s="14">
        <v>0</v>
      </c>
      <c r="BL329" s="14">
        <v>0</v>
      </c>
      <c r="BM329" s="14">
        <v>0</v>
      </c>
      <c r="BN329" s="14">
        <v>0</v>
      </c>
      <c r="BO329" s="14">
        <v>0</v>
      </c>
      <c r="BP329" s="14">
        <v>0</v>
      </c>
      <c r="BQ329" s="14">
        <v>0</v>
      </c>
      <c r="BR329" s="14">
        <v>0</v>
      </c>
      <c r="BS329" s="14">
        <v>5091.51</v>
      </c>
      <c r="BT329" s="14">
        <v>23846.43</v>
      </c>
      <c r="BU329" s="14">
        <v>0</v>
      </c>
      <c r="BV329" s="14">
        <v>0</v>
      </c>
      <c r="BW329" s="14">
        <v>0</v>
      </c>
      <c r="BX329" s="14">
        <v>0</v>
      </c>
      <c r="BY329" s="14">
        <v>10542.74</v>
      </c>
      <c r="BZ329" s="14">
        <v>3281.52</v>
      </c>
      <c r="CA329" s="14">
        <v>0</v>
      </c>
      <c r="CB329" s="14">
        <v>0</v>
      </c>
      <c r="CC329" s="14">
        <v>712.26</v>
      </c>
      <c r="CD329" s="14">
        <v>0</v>
      </c>
      <c r="CE329" s="14">
        <v>245</v>
      </c>
      <c r="CF329" s="14">
        <v>230</v>
      </c>
      <c r="CG329" s="14">
        <v>39424</v>
      </c>
      <c r="CH329" s="14">
        <v>0.09</v>
      </c>
      <c r="CI329" s="14">
        <v>0.36</v>
      </c>
      <c r="CJ329" s="14">
        <v>0.09</v>
      </c>
      <c r="CK329" s="14">
        <v>0</v>
      </c>
      <c r="CL329" s="14">
        <v>260.83999999999997</v>
      </c>
      <c r="CM329" s="14">
        <v>1205.69</v>
      </c>
      <c r="CN329" s="14">
        <v>0</v>
      </c>
      <c r="CO329" s="14">
        <v>0</v>
      </c>
      <c r="CP329" s="14">
        <v>0</v>
      </c>
      <c r="CQ329" s="14">
        <v>0</v>
      </c>
      <c r="CR329" s="14" t="s">
        <v>108</v>
      </c>
      <c r="CS329" s="14">
        <v>0</v>
      </c>
      <c r="CT329" s="14">
        <v>0</v>
      </c>
      <c r="CU329" s="14">
        <v>0</v>
      </c>
      <c r="CV329" s="14">
        <v>0</v>
      </c>
      <c r="CW329" s="14">
        <v>0</v>
      </c>
      <c r="CX329" s="14">
        <v>0</v>
      </c>
    </row>
    <row r="330" spans="1:102" x14ac:dyDescent="0.25">
      <c r="A330" s="14">
        <v>1089425</v>
      </c>
      <c r="B330" s="14">
        <v>65</v>
      </c>
      <c r="C330" s="14" t="s">
        <v>99</v>
      </c>
      <c r="D330" s="14" t="s">
        <v>100</v>
      </c>
      <c r="E330" s="14">
        <v>5302790001</v>
      </c>
      <c r="F330" s="14" t="s">
        <v>130</v>
      </c>
      <c r="G330" s="14" t="s">
        <v>102</v>
      </c>
      <c r="H330" s="14" t="s">
        <v>103</v>
      </c>
      <c r="I330" s="14">
        <v>73007990</v>
      </c>
      <c r="J330" s="14">
        <v>0</v>
      </c>
      <c r="K330" s="14">
        <v>1159901</v>
      </c>
      <c r="L330" s="14">
        <v>0</v>
      </c>
      <c r="M330" s="14">
        <v>201803</v>
      </c>
      <c r="N330" s="14">
        <v>20180214</v>
      </c>
      <c r="O330" s="14">
        <v>0</v>
      </c>
      <c r="P330" s="14">
        <v>20180314</v>
      </c>
      <c r="Q330" s="14">
        <v>0</v>
      </c>
      <c r="R330" s="14">
        <v>28</v>
      </c>
      <c r="S330" s="14">
        <v>20180323</v>
      </c>
      <c r="T330" s="14">
        <v>20180418</v>
      </c>
      <c r="U330" s="14">
        <v>122609</v>
      </c>
      <c r="V330" s="14">
        <v>17805.349999999999</v>
      </c>
      <c r="W330" s="14">
        <v>25</v>
      </c>
      <c r="X330" s="14">
        <v>716.25</v>
      </c>
      <c r="Y330" s="14">
        <v>2136.64</v>
      </c>
      <c r="Z330" s="14">
        <v>854.65</v>
      </c>
      <c r="AA330" s="14">
        <v>712.21</v>
      </c>
      <c r="AB330" s="14">
        <v>462.93</v>
      </c>
      <c r="AC330" s="14">
        <v>0</v>
      </c>
      <c r="AD330" s="14">
        <v>0</v>
      </c>
      <c r="AE330" s="14">
        <v>0</v>
      </c>
      <c r="AF330" s="14">
        <v>71221.47</v>
      </c>
      <c r="AG330" s="14">
        <v>20404.919999999998</v>
      </c>
      <c r="AH330" s="14">
        <v>69836.070000000007</v>
      </c>
      <c r="AI330" s="14">
        <v>15115.98</v>
      </c>
      <c r="AJ330" s="14">
        <v>1502.39</v>
      </c>
      <c r="AK330" s="14">
        <v>15749.64</v>
      </c>
      <c r="AL330" s="14">
        <v>67771.289999999994</v>
      </c>
      <c r="AM330" s="14">
        <v>71937.72</v>
      </c>
      <c r="AN330" s="14">
        <v>0</v>
      </c>
      <c r="AO330" s="14">
        <v>0</v>
      </c>
      <c r="AP330" s="14">
        <v>0</v>
      </c>
      <c r="AQ330" s="14" t="s">
        <v>104</v>
      </c>
      <c r="AR330" s="14">
        <v>0</v>
      </c>
      <c r="AS330" s="14">
        <v>0</v>
      </c>
      <c r="AT330" s="14">
        <v>0</v>
      </c>
      <c r="AU330" s="14">
        <v>0</v>
      </c>
      <c r="AV330" s="14">
        <v>0</v>
      </c>
      <c r="AW330" s="14">
        <v>0</v>
      </c>
      <c r="AX330" s="14">
        <v>0</v>
      </c>
      <c r="AY330" s="14">
        <v>0</v>
      </c>
      <c r="AZ330" s="14">
        <v>0</v>
      </c>
      <c r="BA330" s="14">
        <v>0</v>
      </c>
      <c r="BB330" s="14">
        <v>11252</v>
      </c>
      <c r="BC330" s="14">
        <v>111357</v>
      </c>
      <c r="BD330" s="14">
        <v>0</v>
      </c>
      <c r="BE330" s="14">
        <v>208</v>
      </c>
      <c r="BF330" s="14">
        <v>205</v>
      </c>
      <c r="BG330" s="14">
        <v>0</v>
      </c>
      <c r="BH330" s="14">
        <v>350</v>
      </c>
      <c r="BI330" s="14">
        <v>350</v>
      </c>
      <c r="BJ330" s="14">
        <v>0</v>
      </c>
      <c r="BK330" s="14">
        <v>0</v>
      </c>
      <c r="BL330" s="14">
        <v>0</v>
      </c>
      <c r="BM330" s="14">
        <v>0</v>
      </c>
      <c r="BN330" s="14">
        <v>0</v>
      </c>
      <c r="BO330" s="14">
        <v>0</v>
      </c>
      <c r="BP330" s="14">
        <v>0</v>
      </c>
      <c r="BQ330" s="14">
        <v>0</v>
      </c>
      <c r="BR330" s="14">
        <v>0</v>
      </c>
      <c r="BS330" s="14">
        <v>5516.85</v>
      </c>
      <c r="BT330" s="14">
        <v>36652.379999999997</v>
      </c>
      <c r="BU330" s="14">
        <v>0</v>
      </c>
      <c r="BV330" s="14">
        <v>0</v>
      </c>
      <c r="BW330" s="14">
        <v>0</v>
      </c>
      <c r="BX330" s="14">
        <v>0</v>
      </c>
      <c r="BY330" s="14">
        <v>8048.5</v>
      </c>
      <c r="BZ330" s="14">
        <v>3198.39</v>
      </c>
      <c r="CA330" s="14">
        <v>0</v>
      </c>
      <c r="CB330" s="14">
        <v>0</v>
      </c>
      <c r="CC330" s="14">
        <v>0</v>
      </c>
      <c r="CD330" s="14">
        <v>0</v>
      </c>
      <c r="CE330" s="14">
        <v>350</v>
      </c>
      <c r="CF330" s="14">
        <v>350</v>
      </c>
      <c r="CG330" s="14">
        <v>42382</v>
      </c>
      <c r="CH330" s="14">
        <v>9.6000000000000002E-2</v>
      </c>
      <c r="CI330" s="14">
        <v>0.38400000000000001</v>
      </c>
      <c r="CJ330" s="14">
        <v>9.6000000000000002E-2</v>
      </c>
      <c r="CK330" s="14">
        <v>0</v>
      </c>
      <c r="CL330" s="14">
        <v>320.49</v>
      </c>
      <c r="CM330" s="14">
        <v>1481.4</v>
      </c>
      <c r="CN330" s="14">
        <v>0</v>
      </c>
      <c r="CO330" s="14">
        <v>0</v>
      </c>
      <c r="CP330" s="14">
        <v>0</v>
      </c>
      <c r="CQ330" s="14">
        <v>0</v>
      </c>
      <c r="CR330" s="14" t="s">
        <v>108</v>
      </c>
      <c r="CS330" s="14">
        <v>0</v>
      </c>
      <c r="CT330" s="14">
        <v>0</v>
      </c>
      <c r="CU330" s="14">
        <v>0</v>
      </c>
      <c r="CV330" s="14">
        <v>0</v>
      </c>
      <c r="CW330" s="14">
        <v>0</v>
      </c>
      <c r="CX330" s="14">
        <v>0</v>
      </c>
    </row>
    <row r="331" spans="1:102" x14ac:dyDescent="0.25">
      <c r="A331" s="14">
        <v>1100496</v>
      </c>
      <c r="B331" s="14">
        <v>21</v>
      </c>
      <c r="C331" s="14" t="s">
        <v>105</v>
      </c>
      <c r="D331" s="14" t="s">
        <v>100</v>
      </c>
      <c r="E331" s="14">
        <v>5302790001</v>
      </c>
      <c r="F331" s="14" t="s">
        <v>131</v>
      </c>
      <c r="G331" s="14" t="s">
        <v>102</v>
      </c>
      <c r="H331" s="14" t="s">
        <v>103</v>
      </c>
      <c r="I331" s="14">
        <v>70300000</v>
      </c>
      <c r="J331" s="14">
        <v>0</v>
      </c>
      <c r="K331" s="14">
        <v>98380</v>
      </c>
      <c r="L331" s="14">
        <v>1</v>
      </c>
      <c r="M331" s="14">
        <v>201803</v>
      </c>
      <c r="N331" s="14">
        <v>20180208</v>
      </c>
      <c r="O331" s="14">
        <v>1799</v>
      </c>
      <c r="P331" s="14">
        <v>20180309</v>
      </c>
      <c r="Q331" s="14">
        <v>1799</v>
      </c>
      <c r="R331" s="14">
        <v>29</v>
      </c>
      <c r="S331" s="14">
        <v>20180405</v>
      </c>
      <c r="T331" s="14">
        <v>20180418</v>
      </c>
      <c r="U331" s="14">
        <v>14.9</v>
      </c>
      <c r="V331" s="14">
        <v>2.0299999999999998</v>
      </c>
      <c r="W331" s="14">
        <v>12</v>
      </c>
      <c r="X331" s="14">
        <v>2.4</v>
      </c>
      <c r="Y331" s="14">
        <v>0.5</v>
      </c>
      <c r="Z331" s="14">
        <v>0.2</v>
      </c>
      <c r="AA331" s="14">
        <v>0.16</v>
      </c>
      <c r="AB331" s="14">
        <v>0.11</v>
      </c>
      <c r="AC331" s="14">
        <v>0</v>
      </c>
      <c r="AD331" s="14">
        <v>0</v>
      </c>
      <c r="AE331" s="14">
        <v>0</v>
      </c>
      <c r="AF331" s="14">
        <v>16.93</v>
      </c>
      <c r="AG331" s="14">
        <v>2.64</v>
      </c>
      <c r="AH331" s="14">
        <v>9.77</v>
      </c>
      <c r="AI331" s="14">
        <v>2.11</v>
      </c>
      <c r="AJ331" s="14">
        <v>0.21</v>
      </c>
      <c r="AK331" s="14">
        <v>2.2000000000000002</v>
      </c>
      <c r="AL331" s="14">
        <v>18.36</v>
      </c>
      <c r="AM331" s="14">
        <v>19.329999999999998</v>
      </c>
      <c r="AN331" s="14">
        <v>0</v>
      </c>
      <c r="AO331" s="14">
        <v>30</v>
      </c>
      <c r="AP331" s="14">
        <v>3</v>
      </c>
      <c r="AQ331" s="14" t="s">
        <v>104</v>
      </c>
      <c r="AR331" s="14">
        <v>0</v>
      </c>
      <c r="AS331" s="14">
        <v>0</v>
      </c>
      <c r="AT331" s="14">
        <v>0</v>
      </c>
      <c r="AU331" s="14">
        <v>0</v>
      </c>
      <c r="AV331" s="14">
        <v>0</v>
      </c>
      <c r="AW331" s="14">
        <v>0</v>
      </c>
      <c r="AX331" s="14">
        <v>0</v>
      </c>
      <c r="AY331" s="14" t="s">
        <v>107</v>
      </c>
      <c r="AZ331" s="14" t="s">
        <v>107</v>
      </c>
      <c r="BA331" s="14" t="s">
        <v>107</v>
      </c>
      <c r="BB331" s="14">
        <v>0</v>
      </c>
      <c r="BC331" s="14">
        <v>0</v>
      </c>
      <c r="BD331" s="14">
        <v>0</v>
      </c>
      <c r="BE331" s="14">
        <v>0</v>
      </c>
      <c r="BF331" s="14">
        <v>0</v>
      </c>
      <c r="BG331" s="14">
        <v>0</v>
      </c>
      <c r="BH331" s="14">
        <v>0</v>
      </c>
      <c r="BI331" s="14">
        <v>0</v>
      </c>
      <c r="BJ331" s="14">
        <v>0</v>
      </c>
      <c r="BK331" s="14">
        <v>0</v>
      </c>
      <c r="BL331" s="14">
        <v>0</v>
      </c>
      <c r="BM331" s="14">
        <v>0</v>
      </c>
      <c r="BN331" s="14">
        <v>0</v>
      </c>
      <c r="BO331" s="14">
        <v>0</v>
      </c>
      <c r="BP331" s="14">
        <v>0</v>
      </c>
      <c r="BQ331" s="14">
        <v>0</v>
      </c>
      <c r="BR331" s="14">
        <v>0</v>
      </c>
      <c r="BS331" s="14">
        <v>0</v>
      </c>
      <c r="BT331" s="14">
        <v>0</v>
      </c>
      <c r="BU331" s="14">
        <v>0</v>
      </c>
      <c r="BV331" s="14">
        <v>0</v>
      </c>
      <c r="BW331" s="14">
        <v>0</v>
      </c>
      <c r="BX331" s="14">
        <v>0</v>
      </c>
      <c r="BY331" s="14">
        <v>0</v>
      </c>
      <c r="BZ331" s="14">
        <v>0</v>
      </c>
      <c r="CA331" s="14">
        <v>0</v>
      </c>
      <c r="CB331" s="14">
        <v>0</v>
      </c>
      <c r="CC331" s="14">
        <v>0</v>
      </c>
      <c r="CD331" s="14">
        <v>0</v>
      </c>
      <c r="CE331" s="14">
        <v>0</v>
      </c>
      <c r="CF331" s="14">
        <v>0</v>
      </c>
      <c r="CG331" s="14">
        <v>198670</v>
      </c>
      <c r="CH331" s="14">
        <v>1</v>
      </c>
      <c r="CI331" s="14">
        <v>0</v>
      </c>
      <c r="CJ331" s="14">
        <v>0</v>
      </c>
      <c r="CK331" s="14">
        <v>0</v>
      </c>
      <c r="CL331" s="14">
        <v>7.0000000000000007E-2</v>
      </c>
      <c r="CM331" s="14">
        <v>0.35</v>
      </c>
      <c r="CN331" s="14">
        <v>0</v>
      </c>
      <c r="CO331" s="14">
        <v>0</v>
      </c>
      <c r="CP331" s="14">
        <v>0</v>
      </c>
      <c r="CQ331" s="14">
        <v>0</v>
      </c>
      <c r="CR331" s="14" t="s">
        <v>108</v>
      </c>
      <c r="CS331" s="14">
        <v>220</v>
      </c>
      <c r="CT331" s="14" t="s">
        <v>109</v>
      </c>
      <c r="CU331" s="14">
        <v>201</v>
      </c>
      <c r="CV331" s="14" t="s">
        <v>109</v>
      </c>
      <c r="CW331" s="14">
        <v>231</v>
      </c>
      <c r="CX331" s="14" t="s">
        <v>109</v>
      </c>
    </row>
    <row r="332" spans="1:102" x14ac:dyDescent="0.25">
      <c r="A332" s="14">
        <v>466453</v>
      </c>
      <c r="B332" s="14">
        <v>75</v>
      </c>
      <c r="C332" s="14" t="s">
        <v>99</v>
      </c>
      <c r="D332" s="14" t="s">
        <v>100</v>
      </c>
      <c r="E332" s="14">
        <v>5302790001</v>
      </c>
      <c r="F332" s="14" t="s">
        <v>101</v>
      </c>
      <c r="G332" s="14" t="s">
        <v>102</v>
      </c>
      <c r="H332" s="14" t="s">
        <v>103</v>
      </c>
      <c r="I332" s="14">
        <v>70610000</v>
      </c>
      <c r="J332" s="14">
        <v>0</v>
      </c>
      <c r="K332" s="14">
        <v>1211223</v>
      </c>
      <c r="L332" s="14">
        <v>0</v>
      </c>
      <c r="M332" s="14">
        <v>201804</v>
      </c>
      <c r="N332" s="14">
        <v>20180310</v>
      </c>
      <c r="O332" s="14">
        <v>0</v>
      </c>
      <c r="P332" s="14">
        <v>20180410</v>
      </c>
      <c r="Q332" s="14">
        <v>0</v>
      </c>
      <c r="R332" s="14">
        <v>31</v>
      </c>
      <c r="S332" s="14">
        <v>20180420</v>
      </c>
      <c r="T332" s="14">
        <v>20180518</v>
      </c>
      <c r="U332" s="14">
        <v>15007</v>
      </c>
      <c r="V332" s="14">
        <v>2226.0100000000002</v>
      </c>
      <c r="W332" s="14">
        <v>25</v>
      </c>
      <c r="X332" s="14">
        <v>716.25</v>
      </c>
      <c r="Y332" s="14">
        <v>267.12</v>
      </c>
      <c r="Z332" s="14">
        <v>106.84</v>
      </c>
      <c r="AA332" s="14">
        <v>89.04</v>
      </c>
      <c r="AB332" s="14">
        <v>57.87</v>
      </c>
      <c r="AC332" s="14">
        <v>0</v>
      </c>
      <c r="AD332" s="14">
        <v>0</v>
      </c>
      <c r="AE332" s="14">
        <v>0</v>
      </c>
      <c r="AF332" s="14">
        <v>8904.06</v>
      </c>
      <c r="AG332" s="14">
        <v>2551</v>
      </c>
      <c r="AH332" s="14">
        <v>8964.5400000000009</v>
      </c>
      <c r="AI332" s="14">
        <v>1940.36</v>
      </c>
      <c r="AJ332" s="14">
        <v>192.85</v>
      </c>
      <c r="AK332" s="14">
        <v>2021.7</v>
      </c>
      <c r="AL332" s="14">
        <v>9099.44</v>
      </c>
      <c r="AM332" s="14">
        <v>9620.31</v>
      </c>
      <c r="AN332" s="14">
        <v>0</v>
      </c>
      <c r="AO332" s="14">
        <v>0</v>
      </c>
      <c r="AP332" s="14">
        <v>0</v>
      </c>
      <c r="AQ332" s="14" t="s">
        <v>104</v>
      </c>
      <c r="AR332" s="14">
        <v>0</v>
      </c>
      <c r="AS332" s="14">
        <v>0</v>
      </c>
      <c r="AT332" s="14">
        <v>0</v>
      </c>
      <c r="AU332" s="14">
        <v>0</v>
      </c>
      <c r="AV332" s="14">
        <v>0</v>
      </c>
      <c r="AW332" s="14">
        <v>0</v>
      </c>
      <c r="AX332" s="14">
        <v>0</v>
      </c>
      <c r="AY332" s="14">
        <v>0</v>
      </c>
      <c r="AZ332" s="14">
        <v>0</v>
      </c>
      <c r="BA332" s="14">
        <v>0</v>
      </c>
      <c r="BB332" s="14">
        <v>1813</v>
      </c>
      <c r="BC332" s="14">
        <v>13194</v>
      </c>
      <c r="BD332" s="14">
        <v>0</v>
      </c>
      <c r="BE332" s="14">
        <v>0</v>
      </c>
      <c r="BF332" s="14">
        <v>49</v>
      </c>
      <c r="BG332" s="14">
        <v>55</v>
      </c>
      <c r="BH332" s="14">
        <v>0</v>
      </c>
      <c r="BI332" s="14">
        <v>0</v>
      </c>
      <c r="BJ332" s="14">
        <v>0</v>
      </c>
      <c r="BK332" s="14">
        <v>0</v>
      </c>
      <c r="BL332" s="14">
        <v>0</v>
      </c>
      <c r="BM332" s="14">
        <v>0</v>
      </c>
      <c r="BN332" s="14">
        <v>0</v>
      </c>
      <c r="BO332" s="14">
        <v>0</v>
      </c>
      <c r="BP332" s="14">
        <v>0</v>
      </c>
      <c r="BQ332" s="14">
        <v>0</v>
      </c>
      <c r="BR332" s="14">
        <v>0</v>
      </c>
      <c r="BS332" s="14">
        <v>1881.06</v>
      </c>
      <c r="BT332" s="14">
        <v>4299.3999999999996</v>
      </c>
      <c r="BU332" s="14">
        <v>0</v>
      </c>
      <c r="BV332" s="14">
        <v>0</v>
      </c>
      <c r="BW332" s="14">
        <v>0</v>
      </c>
      <c r="BX332" s="14">
        <v>497.59</v>
      </c>
      <c r="BY332" s="14">
        <v>0</v>
      </c>
      <c r="BZ332" s="14">
        <v>0</v>
      </c>
      <c r="CA332" s="14">
        <v>0</v>
      </c>
      <c r="CB332" s="14">
        <v>0</v>
      </c>
      <c r="CC332" s="14">
        <v>0</v>
      </c>
      <c r="CD332" s="14">
        <v>55</v>
      </c>
      <c r="CE332" s="14">
        <v>0</v>
      </c>
      <c r="CF332" s="14">
        <v>0</v>
      </c>
      <c r="CG332" s="14">
        <v>56699</v>
      </c>
      <c r="CH332" s="14">
        <v>7.1999999999999995E-2</v>
      </c>
      <c r="CI332" s="14">
        <v>0.28799999999999998</v>
      </c>
      <c r="CJ332" s="14">
        <v>7.1999999999999995E-2</v>
      </c>
      <c r="CK332" s="14">
        <v>0</v>
      </c>
      <c r="CL332" s="14">
        <v>28.49</v>
      </c>
      <c r="CM332" s="14">
        <v>131.78</v>
      </c>
      <c r="CN332" s="14">
        <v>0</v>
      </c>
      <c r="CO332" s="14">
        <v>0</v>
      </c>
      <c r="CP332" s="14">
        <v>0</v>
      </c>
      <c r="CQ332" s="14">
        <v>0</v>
      </c>
      <c r="CR332" s="14">
        <v>497.59</v>
      </c>
      <c r="CS332" s="14">
        <v>0</v>
      </c>
      <c r="CT332" s="14">
        <v>0</v>
      </c>
      <c r="CU332" s="14">
        <v>0</v>
      </c>
      <c r="CV332" s="14">
        <v>0</v>
      </c>
      <c r="CW332" s="14">
        <v>0</v>
      </c>
      <c r="CX332" s="14">
        <v>0</v>
      </c>
    </row>
    <row r="333" spans="1:102" x14ac:dyDescent="0.25">
      <c r="A333" s="14">
        <v>471550</v>
      </c>
      <c r="B333" s="14">
        <v>21</v>
      </c>
      <c r="C333" s="14" t="s">
        <v>105</v>
      </c>
      <c r="D333" s="14" t="s">
        <v>100</v>
      </c>
      <c r="E333" s="14">
        <v>5302790001</v>
      </c>
      <c r="F333" s="14" t="s">
        <v>106</v>
      </c>
      <c r="G333" s="14" t="s">
        <v>102</v>
      </c>
      <c r="H333" s="14" t="s">
        <v>103</v>
      </c>
      <c r="I333" s="14">
        <v>70362070</v>
      </c>
      <c r="J333" s="14">
        <v>0</v>
      </c>
      <c r="K333" s="14">
        <v>76645</v>
      </c>
      <c r="L333" s="14">
        <v>1</v>
      </c>
      <c r="M333" s="14">
        <v>201804</v>
      </c>
      <c r="N333" s="14">
        <v>20180305</v>
      </c>
      <c r="O333" s="14">
        <v>7072</v>
      </c>
      <c r="P333" s="14">
        <v>20180404</v>
      </c>
      <c r="Q333" s="14">
        <v>7821</v>
      </c>
      <c r="R333" s="14">
        <v>30</v>
      </c>
      <c r="S333" s="14">
        <v>20180504</v>
      </c>
      <c r="T333" s="14">
        <v>20180518</v>
      </c>
      <c r="U333" s="14">
        <v>370.23</v>
      </c>
      <c r="V333" s="14">
        <v>123.41</v>
      </c>
      <c r="W333" s="14">
        <v>25</v>
      </c>
      <c r="X333" s="14">
        <v>49.16</v>
      </c>
      <c r="Y333" s="14">
        <v>14.8</v>
      </c>
      <c r="Z333" s="14">
        <v>5.92</v>
      </c>
      <c r="AA333" s="14">
        <v>4.93</v>
      </c>
      <c r="AB333" s="14">
        <v>3.2</v>
      </c>
      <c r="AC333" s="14">
        <v>0</v>
      </c>
      <c r="AD333" s="14">
        <v>0</v>
      </c>
      <c r="AE333" s="14">
        <v>0</v>
      </c>
      <c r="AF333" s="14">
        <v>493.64</v>
      </c>
      <c r="AG333" s="14">
        <v>141.41</v>
      </c>
      <c r="AH333" s="14">
        <v>240.7</v>
      </c>
      <c r="AI333" s="14">
        <v>52.09</v>
      </c>
      <c r="AJ333" s="14">
        <v>5.17</v>
      </c>
      <c r="AK333" s="14">
        <v>54.27</v>
      </c>
      <c r="AL333" s="14">
        <v>513.95000000000005</v>
      </c>
      <c r="AM333" s="14">
        <v>542.79999999999995</v>
      </c>
      <c r="AN333" s="14">
        <v>749</v>
      </c>
      <c r="AO333" s="14">
        <v>749</v>
      </c>
      <c r="AP333" s="14">
        <v>583</v>
      </c>
      <c r="AQ333" s="14" t="s">
        <v>104</v>
      </c>
      <c r="AR333" s="14">
        <v>0</v>
      </c>
      <c r="AS333" s="14">
        <v>0</v>
      </c>
      <c r="AT333" s="14">
        <v>0</v>
      </c>
      <c r="AU333" s="14">
        <v>0</v>
      </c>
      <c r="AV333" s="14">
        <v>0</v>
      </c>
      <c r="AW333" s="14">
        <v>0</v>
      </c>
      <c r="AX333" s="14">
        <v>0</v>
      </c>
      <c r="AY333" s="14" t="s">
        <v>107</v>
      </c>
      <c r="AZ333" s="14" t="s">
        <v>107</v>
      </c>
      <c r="BA333" s="14" t="s">
        <v>107</v>
      </c>
      <c r="BB333" s="14">
        <v>0</v>
      </c>
      <c r="BC333" s="14">
        <v>0</v>
      </c>
      <c r="BD333" s="14">
        <v>0</v>
      </c>
      <c r="BE333" s="14">
        <v>0</v>
      </c>
      <c r="BF333" s="14">
        <v>0</v>
      </c>
      <c r="BG333" s="14">
        <v>0</v>
      </c>
      <c r="BH333" s="14">
        <v>0</v>
      </c>
      <c r="BI333" s="14">
        <v>0</v>
      </c>
      <c r="BJ333" s="14">
        <v>0</v>
      </c>
      <c r="BK333" s="14">
        <v>0</v>
      </c>
      <c r="BL333" s="14">
        <v>0</v>
      </c>
      <c r="BM333" s="14">
        <v>0</v>
      </c>
      <c r="BN333" s="14">
        <v>0</v>
      </c>
      <c r="BO333" s="14">
        <v>0</v>
      </c>
      <c r="BP333" s="14">
        <v>0</v>
      </c>
      <c r="BQ333" s="14">
        <v>0</v>
      </c>
      <c r="BR333" s="14">
        <v>0</v>
      </c>
      <c r="BS333" s="14">
        <v>0</v>
      </c>
      <c r="BT333" s="14">
        <v>0</v>
      </c>
      <c r="BU333" s="14">
        <v>0</v>
      </c>
      <c r="BV333" s="14">
        <v>0</v>
      </c>
      <c r="BW333" s="14">
        <v>0</v>
      </c>
      <c r="BX333" s="14">
        <v>0</v>
      </c>
      <c r="BY333" s="14">
        <v>0</v>
      </c>
      <c r="BZ333" s="14">
        <v>0</v>
      </c>
      <c r="CA333" s="14">
        <v>0</v>
      </c>
      <c r="CB333" s="14">
        <v>0</v>
      </c>
      <c r="CC333" s="14">
        <v>0</v>
      </c>
      <c r="CD333" s="14">
        <v>0</v>
      </c>
      <c r="CE333" s="14">
        <v>0</v>
      </c>
      <c r="CF333" s="14">
        <v>0</v>
      </c>
      <c r="CG333" s="14">
        <v>274282</v>
      </c>
      <c r="CH333" s="14">
        <v>1</v>
      </c>
      <c r="CI333" s="14">
        <v>0</v>
      </c>
      <c r="CJ333" s="14">
        <v>0</v>
      </c>
      <c r="CK333" s="14">
        <v>0</v>
      </c>
      <c r="CL333" s="14">
        <v>1.57</v>
      </c>
      <c r="CM333" s="14">
        <v>7.3</v>
      </c>
      <c r="CN333" s="14">
        <v>0</v>
      </c>
      <c r="CO333" s="14">
        <v>0</v>
      </c>
      <c r="CP333" s="14">
        <v>0</v>
      </c>
      <c r="CQ333" s="14">
        <v>0</v>
      </c>
      <c r="CR333" s="14" t="s">
        <v>108</v>
      </c>
      <c r="CS333" s="14">
        <v>220</v>
      </c>
      <c r="CT333" s="14" t="s">
        <v>109</v>
      </c>
      <c r="CU333" s="14">
        <v>201</v>
      </c>
      <c r="CV333" s="14" t="s">
        <v>109</v>
      </c>
      <c r="CW333" s="14">
        <v>231</v>
      </c>
      <c r="CX333" s="14" t="s">
        <v>109</v>
      </c>
    </row>
    <row r="334" spans="1:102" x14ac:dyDescent="0.25">
      <c r="A334" s="14">
        <v>471551</v>
      </c>
      <c r="B334" s="14">
        <v>23</v>
      </c>
      <c r="C334" s="14" t="s">
        <v>110</v>
      </c>
      <c r="D334" s="14" t="s">
        <v>100</v>
      </c>
      <c r="E334" s="14">
        <v>5302790001</v>
      </c>
      <c r="F334" s="14" t="s">
        <v>111</v>
      </c>
      <c r="G334" s="14" t="s">
        <v>102</v>
      </c>
      <c r="H334" s="14" t="s">
        <v>103</v>
      </c>
      <c r="I334" s="14">
        <v>70362070</v>
      </c>
      <c r="J334" s="14">
        <v>0</v>
      </c>
      <c r="K334" s="14">
        <v>1229984</v>
      </c>
      <c r="L334" s="14">
        <v>40</v>
      </c>
      <c r="M334" s="14">
        <v>201804</v>
      </c>
      <c r="N334" s="14">
        <v>20180305</v>
      </c>
      <c r="O334" s="14">
        <v>18652</v>
      </c>
      <c r="P334" s="14">
        <v>20180404</v>
      </c>
      <c r="Q334" s="14">
        <v>18849</v>
      </c>
      <c r="R334" s="14">
        <v>30</v>
      </c>
      <c r="S334" s="14">
        <v>20180504</v>
      </c>
      <c r="T334" s="14">
        <v>20180518</v>
      </c>
      <c r="U334" s="14">
        <v>3895.11</v>
      </c>
      <c r="V334" s="14">
        <v>1298.3599999999999</v>
      </c>
      <c r="W334" s="14">
        <v>25</v>
      </c>
      <c r="X334" s="14">
        <v>601.25</v>
      </c>
      <c r="Y334" s="14">
        <v>155.80000000000001</v>
      </c>
      <c r="Z334" s="14">
        <v>62.32</v>
      </c>
      <c r="AA334" s="14">
        <v>51.93</v>
      </c>
      <c r="AB334" s="14">
        <v>33.75</v>
      </c>
      <c r="AC334" s="14">
        <v>0</v>
      </c>
      <c r="AD334" s="14">
        <v>0</v>
      </c>
      <c r="AE334" s="14">
        <v>0</v>
      </c>
      <c r="AF334" s="14">
        <v>5193.47</v>
      </c>
      <c r="AG334" s="14">
        <v>1487.91</v>
      </c>
      <c r="AH334" s="14">
        <v>2532.02</v>
      </c>
      <c r="AI334" s="14">
        <v>548.04999999999995</v>
      </c>
      <c r="AJ334" s="14">
        <v>54.47</v>
      </c>
      <c r="AK334" s="14">
        <v>571.02</v>
      </c>
      <c r="AL334" s="14">
        <v>5490.92</v>
      </c>
      <c r="AM334" s="14">
        <v>5794.72</v>
      </c>
      <c r="AN334" s="14">
        <v>7880</v>
      </c>
      <c r="AO334" s="14">
        <v>7880</v>
      </c>
      <c r="AP334" s="14">
        <v>6946</v>
      </c>
      <c r="AQ334" s="14" t="s">
        <v>104</v>
      </c>
      <c r="AR334" s="14">
        <v>0</v>
      </c>
      <c r="AS334" s="14">
        <v>0</v>
      </c>
      <c r="AT334" s="14">
        <v>0</v>
      </c>
      <c r="AU334" s="14">
        <v>0</v>
      </c>
      <c r="AV334" s="14">
        <v>0</v>
      </c>
      <c r="AW334" s="14">
        <v>0</v>
      </c>
      <c r="AX334" s="14">
        <v>0</v>
      </c>
      <c r="AY334" s="14" t="s">
        <v>107</v>
      </c>
      <c r="AZ334" s="14" t="s">
        <v>107</v>
      </c>
      <c r="BA334" s="14" t="s">
        <v>107</v>
      </c>
      <c r="BB334" s="14">
        <v>0</v>
      </c>
      <c r="BC334" s="14">
        <v>0</v>
      </c>
      <c r="BD334" s="14">
        <v>0</v>
      </c>
      <c r="BE334" s="14">
        <v>0</v>
      </c>
      <c r="BF334" s="14">
        <v>0</v>
      </c>
      <c r="BG334" s="14">
        <v>0</v>
      </c>
      <c r="BH334" s="14">
        <v>0</v>
      </c>
      <c r="BI334" s="14">
        <v>0</v>
      </c>
      <c r="BJ334" s="14">
        <v>0</v>
      </c>
      <c r="BK334" s="14">
        <v>0</v>
      </c>
      <c r="BL334" s="14">
        <v>0</v>
      </c>
      <c r="BM334" s="14">
        <v>0</v>
      </c>
      <c r="BN334" s="14">
        <v>0</v>
      </c>
      <c r="BO334" s="14">
        <v>0</v>
      </c>
      <c r="BP334" s="14">
        <v>0</v>
      </c>
      <c r="BQ334" s="14">
        <v>0</v>
      </c>
      <c r="BR334" s="14">
        <v>0</v>
      </c>
      <c r="BS334" s="14">
        <v>0</v>
      </c>
      <c r="BT334" s="14">
        <v>0</v>
      </c>
      <c r="BU334" s="14">
        <v>0</v>
      </c>
      <c r="BV334" s="14">
        <v>0</v>
      </c>
      <c r="BW334" s="14">
        <v>0</v>
      </c>
      <c r="BX334" s="14">
        <v>0</v>
      </c>
      <c r="BY334" s="14">
        <v>0</v>
      </c>
      <c r="BZ334" s="14">
        <v>0</v>
      </c>
      <c r="CA334" s="14">
        <v>0</v>
      </c>
      <c r="CB334" s="14">
        <v>0</v>
      </c>
      <c r="CC334" s="14">
        <v>0</v>
      </c>
      <c r="CD334" s="14">
        <v>0</v>
      </c>
      <c r="CE334" s="14">
        <v>0</v>
      </c>
      <c r="CF334" s="14">
        <v>0</v>
      </c>
      <c r="CG334" s="14">
        <v>274283</v>
      </c>
      <c r="CH334" s="14">
        <v>40</v>
      </c>
      <c r="CI334" s="14">
        <v>0</v>
      </c>
      <c r="CJ334" s="14">
        <v>40</v>
      </c>
      <c r="CK334" s="14">
        <v>0</v>
      </c>
      <c r="CL334" s="14">
        <v>16.61</v>
      </c>
      <c r="CM334" s="14">
        <v>76.86</v>
      </c>
      <c r="CN334" s="14">
        <v>0</v>
      </c>
      <c r="CO334" s="14">
        <v>0</v>
      </c>
      <c r="CP334" s="14">
        <v>0</v>
      </c>
      <c r="CQ334" s="14">
        <v>0</v>
      </c>
      <c r="CR334" s="14" t="s">
        <v>108</v>
      </c>
      <c r="CS334" s="14">
        <v>220</v>
      </c>
      <c r="CT334" s="14">
        <v>380</v>
      </c>
      <c r="CU334" s="14">
        <v>201</v>
      </c>
      <c r="CV334" s="14">
        <v>348</v>
      </c>
      <c r="CW334" s="14">
        <v>231</v>
      </c>
      <c r="CX334" s="14">
        <v>399</v>
      </c>
    </row>
    <row r="335" spans="1:102" x14ac:dyDescent="0.25">
      <c r="A335" s="14">
        <v>471552</v>
      </c>
      <c r="B335" s="14">
        <v>21</v>
      </c>
      <c r="C335" s="14" t="s">
        <v>105</v>
      </c>
      <c r="D335" s="14" t="s">
        <v>100</v>
      </c>
      <c r="E335" s="14">
        <v>5302790001</v>
      </c>
      <c r="F335" s="14" t="s">
        <v>112</v>
      </c>
      <c r="G335" s="14" t="s">
        <v>102</v>
      </c>
      <c r="H335" s="14" t="s">
        <v>103</v>
      </c>
      <c r="I335" s="14">
        <v>70362030</v>
      </c>
      <c r="J335" s="14">
        <v>0</v>
      </c>
      <c r="K335" s="14">
        <v>525960</v>
      </c>
      <c r="L335" s="14">
        <v>1</v>
      </c>
      <c r="M335" s="14">
        <v>201804</v>
      </c>
      <c r="N335" s="14">
        <v>20180305</v>
      </c>
      <c r="O335" s="14">
        <v>9979</v>
      </c>
      <c r="P335" s="14">
        <v>20180404</v>
      </c>
      <c r="Q335" s="14">
        <v>595</v>
      </c>
      <c r="R335" s="14">
        <v>30</v>
      </c>
      <c r="S335" s="14">
        <v>20180504</v>
      </c>
      <c r="T335" s="14">
        <v>20180518</v>
      </c>
      <c r="U335" s="14">
        <v>304.49</v>
      </c>
      <c r="V335" s="14">
        <v>101.49</v>
      </c>
      <c r="W335" s="14">
        <v>25</v>
      </c>
      <c r="X335" s="14">
        <v>40.97</v>
      </c>
      <c r="Y335" s="14">
        <v>12.17</v>
      </c>
      <c r="Z335" s="14">
        <v>4.87</v>
      </c>
      <c r="AA335" s="14">
        <v>4.05</v>
      </c>
      <c r="AB335" s="14">
        <v>2.63</v>
      </c>
      <c r="AC335" s="14">
        <v>0</v>
      </c>
      <c r="AD335" s="14">
        <v>0</v>
      </c>
      <c r="AE335" s="14">
        <v>0</v>
      </c>
      <c r="AF335" s="14">
        <v>405.98</v>
      </c>
      <c r="AG335" s="14">
        <v>116.29</v>
      </c>
      <c r="AH335" s="14">
        <v>197.96</v>
      </c>
      <c r="AI335" s="14">
        <v>42.84</v>
      </c>
      <c r="AJ335" s="14">
        <v>4.25</v>
      </c>
      <c r="AK335" s="14">
        <v>44.64</v>
      </c>
      <c r="AL335" s="14">
        <v>423.23</v>
      </c>
      <c r="AM335" s="14">
        <v>446.95</v>
      </c>
      <c r="AN335" s="14">
        <v>616</v>
      </c>
      <c r="AO335" s="14">
        <v>616</v>
      </c>
      <c r="AP335" s="14">
        <v>483</v>
      </c>
      <c r="AQ335" s="14" t="s">
        <v>104</v>
      </c>
      <c r="AR335" s="14">
        <v>0</v>
      </c>
      <c r="AS335" s="14">
        <v>0</v>
      </c>
      <c r="AT335" s="14">
        <v>0</v>
      </c>
      <c r="AU335" s="14">
        <v>0</v>
      </c>
      <c r="AV335" s="14">
        <v>0</v>
      </c>
      <c r="AW335" s="14">
        <v>0</v>
      </c>
      <c r="AX335" s="14">
        <v>0</v>
      </c>
      <c r="AY335" s="14" t="s">
        <v>107</v>
      </c>
      <c r="AZ335" s="14" t="s">
        <v>107</v>
      </c>
      <c r="BA335" s="14" t="s">
        <v>107</v>
      </c>
      <c r="BB335" s="14">
        <v>0</v>
      </c>
      <c r="BC335" s="14">
        <v>0</v>
      </c>
      <c r="BD335" s="14">
        <v>0</v>
      </c>
      <c r="BE335" s="14">
        <v>0</v>
      </c>
      <c r="BF335" s="14">
        <v>0</v>
      </c>
      <c r="BG335" s="14">
        <v>0</v>
      </c>
      <c r="BH335" s="14">
        <v>0</v>
      </c>
      <c r="BI335" s="14">
        <v>0</v>
      </c>
      <c r="BJ335" s="14">
        <v>0</v>
      </c>
      <c r="BK335" s="14">
        <v>0</v>
      </c>
      <c r="BL335" s="14">
        <v>0</v>
      </c>
      <c r="BM335" s="14">
        <v>0</v>
      </c>
      <c r="BN335" s="14">
        <v>0</v>
      </c>
      <c r="BO335" s="14">
        <v>0</v>
      </c>
      <c r="BP335" s="14">
        <v>0</v>
      </c>
      <c r="BQ335" s="14">
        <v>0</v>
      </c>
      <c r="BR335" s="14">
        <v>0</v>
      </c>
      <c r="BS335" s="14">
        <v>0</v>
      </c>
      <c r="BT335" s="14">
        <v>0</v>
      </c>
      <c r="BU335" s="14">
        <v>0</v>
      </c>
      <c r="BV335" s="14">
        <v>0</v>
      </c>
      <c r="BW335" s="14">
        <v>0</v>
      </c>
      <c r="BX335" s="14">
        <v>0</v>
      </c>
      <c r="BY335" s="14">
        <v>0</v>
      </c>
      <c r="BZ335" s="14">
        <v>0</v>
      </c>
      <c r="CA335" s="14">
        <v>0</v>
      </c>
      <c r="CB335" s="14">
        <v>0</v>
      </c>
      <c r="CC335" s="14">
        <v>0</v>
      </c>
      <c r="CD335" s="14">
        <v>0</v>
      </c>
      <c r="CE335" s="14">
        <v>0</v>
      </c>
      <c r="CF335" s="14">
        <v>0</v>
      </c>
      <c r="CG335" s="14">
        <v>274308</v>
      </c>
      <c r="CH335" s="14">
        <v>1</v>
      </c>
      <c r="CI335" s="14">
        <v>0</v>
      </c>
      <c r="CJ335" s="14">
        <v>0</v>
      </c>
      <c r="CK335" s="14">
        <v>0</v>
      </c>
      <c r="CL335" s="14">
        <v>1.29</v>
      </c>
      <c r="CM335" s="14">
        <v>6</v>
      </c>
      <c r="CN335" s="14">
        <v>0</v>
      </c>
      <c r="CO335" s="14">
        <v>0</v>
      </c>
      <c r="CP335" s="14">
        <v>0</v>
      </c>
      <c r="CQ335" s="14">
        <v>0</v>
      </c>
      <c r="CR335" s="14" t="s">
        <v>108</v>
      </c>
      <c r="CS335" s="14">
        <v>220</v>
      </c>
      <c r="CT335" s="14" t="s">
        <v>109</v>
      </c>
      <c r="CU335" s="14">
        <v>201</v>
      </c>
      <c r="CV335" s="14" t="s">
        <v>109</v>
      </c>
      <c r="CW335" s="14">
        <v>231</v>
      </c>
      <c r="CX335" s="14" t="s">
        <v>109</v>
      </c>
    </row>
    <row r="336" spans="1:102" x14ac:dyDescent="0.25">
      <c r="A336" s="14">
        <v>471553</v>
      </c>
      <c r="B336" s="14">
        <v>23</v>
      </c>
      <c r="C336" s="14" t="s">
        <v>110</v>
      </c>
      <c r="D336" s="14" t="s">
        <v>100</v>
      </c>
      <c r="E336" s="14">
        <v>5302790001</v>
      </c>
      <c r="F336" s="14" t="s">
        <v>113</v>
      </c>
      <c r="G336" s="14" t="s">
        <v>102</v>
      </c>
      <c r="H336" s="14" t="s">
        <v>103</v>
      </c>
      <c r="I336" s="14">
        <v>70362030</v>
      </c>
      <c r="J336" s="14">
        <v>0</v>
      </c>
      <c r="K336" s="14">
        <v>1230287</v>
      </c>
      <c r="L336" s="14">
        <v>40</v>
      </c>
      <c r="M336" s="14">
        <v>201804</v>
      </c>
      <c r="N336" s="14">
        <v>20180305</v>
      </c>
      <c r="O336" s="14">
        <v>18564</v>
      </c>
      <c r="P336" s="14">
        <v>20180404</v>
      </c>
      <c r="Q336" s="14">
        <v>18754</v>
      </c>
      <c r="R336" s="14">
        <v>30</v>
      </c>
      <c r="S336" s="14">
        <v>20180504</v>
      </c>
      <c r="T336" s="14">
        <v>20180518</v>
      </c>
      <c r="U336" s="14">
        <v>3756.7</v>
      </c>
      <c r="V336" s="14">
        <v>1252.23</v>
      </c>
      <c r="W336" s="14">
        <v>25</v>
      </c>
      <c r="X336" s="14">
        <v>706.62</v>
      </c>
      <c r="Y336" s="14">
        <v>150.26</v>
      </c>
      <c r="Z336" s="14">
        <v>60.1</v>
      </c>
      <c r="AA336" s="14">
        <v>50.08</v>
      </c>
      <c r="AB336" s="14">
        <v>32.549999999999997</v>
      </c>
      <c r="AC336" s="14">
        <v>0</v>
      </c>
      <c r="AD336" s="14">
        <v>0</v>
      </c>
      <c r="AE336" s="14">
        <v>0</v>
      </c>
      <c r="AF336" s="14">
        <v>5008.93</v>
      </c>
      <c r="AG336" s="14">
        <v>1435.04</v>
      </c>
      <c r="AH336" s="14">
        <v>2442.06</v>
      </c>
      <c r="AI336" s="14">
        <v>528.57000000000005</v>
      </c>
      <c r="AJ336" s="14">
        <v>52.53</v>
      </c>
      <c r="AK336" s="14">
        <v>550.73</v>
      </c>
      <c r="AL336" s="14">
        <v>5422.56</v>
      </c>
      <c r="AM336" s="14">
        <v>5715.55</v>
      </c>
      <c r="AN336" s="14">
        <v>7600</v>
      </c>
      <c r="AO336" s="14">
        <v>7600</v>
      </c>
      <c r="AP336" s="14">
        <v>8296</v>
      </c>
      <c r="AQ336" s="14" t="s">
        <v>104</v>
      </c>
      <c r="AR336" s="14">
        <v>0</v>
      </c>
      <c r="AS336" s="14">
        <v>0</v>
      </c>
      <c r="AT336" s="14">
        <v>0</v>
      </c>
      <c r="AU336" s="14">
        <v>0</v>
      </c>
      <c r="AV336" s="14">
        <v>0</v>
      </c>
      <c r="AW336" s="14">
        <v>0</v>
      </c>
      <c r="AX336" s="14">
        <v>0</v>
      </c>
      <c r="AY336" s="14" t="s">
        <v>107</v>
      </c>
      <c r="AZ336" s="14" t="s">
        <v>107</v>
      </c>
      <c r="BA336" s="14" t="s">
        <v>107</v>
      </c>
      <c r="BB336" s="14">
        <v>0</v>
      </c>
      <c r="BC336" s="14">
        <v>0</v>
      </c>
      <c r="BD336" s="14">
        <v>0</v>
      </c>
      <c r="BE336" s="14">
        <v>0</v>
      </c>
      <c r="BF336" s="14">
        <v>0</v>
      </c>
      <c r="BG336" s="14">
        <v>0</v>
      </c>
      <c r="BH336" s="14">
        <v>0</v>
      </c>
      <c r="BI336" s="14">
        <v>0</v>
      </c>
      <c r="BJ336" s="14">
        <v>0</v>
      </c>
      <c r="BK336" s="14">
        <v>0</v>
      </c>
      <c r="BL336" s="14">
        <v>0</v>
      </c>
      <c r="BM336" s="14">
        <v>0</v>
      </c>
      <c r="BN336" s="14">
        <v>0</v>
      </c>
      <c r="BO336" s="14">
        <v>0</v>
      </c>
      <c r="BP336" s="14">
        <v>0</v>
      </c>
      <c r="BQ336" s="14">
        <v>0</v>
      </c>
      <c r="BR336" s="14">
        <v>0</v>
      </c>
      <c r="BS336" s="14">
        <v>0</v>
      </c>
      <c r="BT336" s="14">
        <v>0</v>
      </c>
      <c r="BU336" s="14">
        <v>0</v>
      </c>
      <c r="BV336" s="14">
        <v>0</v>
      </c>
      <c r="BW336" s="14">
        <v>0</v>
      </c>
      <c r="BX336" s="14">
        <v>0</v>
      </c>
      <c r="BY336" s="14">
        <v>0</v>
      </c>
      <c r="BZ336" s="14">
        <v>0</v>
      </c>
      <c r="CA336" s="14">
        <v>0</v>
      </c>
      <c r="CB336" s="14">
        <v>0</v>
      </c>
      <c r="CC336" s="14">
        <v>0</v>
      </c>
      <c r="CD336" s="14">
        <v>0</v>
      </c>
      <c r="CE336" s="14">
        <v>0</v>
      </c>
      <c r="CF336" s="14">
        <v>0</v>
      </c>
      <c r="CG336" s="14">
        <v>274310</v>
      </c>
      <c r="CH336" s="14">
        <v>40</v>
      </c>
      <c r="CI336" s="14">
        <v>0</v>
      </c>
      <c r="CJ336" s="14">
        <v>40</v>
      </c>
      <c r="CK336" s="14">
        <v>0</v>
      </c>
      <c r="CL336" s="14">
        <v>16.02</v>
      </c>
      <c r="CM336" s="14">
        <v>74.13</v>
      </c>
      <c r="CN336" s="14">
        <v>0</v>
      </c>
      <c r="CO336" s="14">
        <v>0</v>
      </c>
      <c r="CP336" s="14">
        <v>0</v>
      </c>
      <c r="CQ336" s="14">
        <v>0</v>
      </c>
      <c r="CR336" s="14" t="s">
        <v>108</v>
      </c>
      <c r="CS336" s="14">
        <v>220</v>
      </c>
      <c r="CT336" s="14">
        <v>380</v>
      </c>
      <c r="CU336" s="14">
        <v>201</v>
      </c>
      <c r="CV336" s="14">
        <v>348</v>
      </c>
      <c r="CW336" s="14">
        <v>231</v>
      </c>
      <c r="CX336" s="14">
        <v>399</v>
      </c>
    </row>
    <row r="337" spans="1:102" x14ac:dyDescent="0.25">
      <c r="A337" s="14">
        <v>471554</v>
      </c>
      <c r="B337" s="14">
        <v>21</v>
      </c>
      <c r="C337" s="14" t="s">
        <v>105</v>
      </c>
      <c r="D337" s="14" t="s">
        <v>100</v>
      </c>
      <c r="E337" s="14">
        <v>5302790001</v>
      </c>
      <c r="F337" s="14" t="s">
        <v>114</v>
      </c>
      <c r="G337" s="14" t="s">
        <v>102</v>
      </c>
      <c r="H337" s="14" t="s">
        <v>103</v>
      </c>
      <c r="I337" s="14">
        <v>70362040</v>
      </c>
      <c r="J337" s="14">
        <v>0</v>
      </c>
      <c r="K337" s="14">
        <v>77130</v>
      </c>
      <c r="L337" s="14">
        <v>1</v>
      </c>
      <c r="M337" s="14">
        <v>201804</v>
      </c>
      <c r="N337" s="14">
        <v>20180305</v>
      </c>
      <c r="O337" s="14">
        <v>4299</v>
      </c>
      <c r="P337" s="14">
        <v>20180404</v>
      </c>
      <c r="Q337" s="14">
        <v>5156</v>
      </c>
      <c r="R337" s="14">
        <v>30</v>
      </c>
      <c r="S337" s="14">
        <v>20180504</v>
      </c>
      <c r="T337" s="14">
        <v>20180518</v>
      </c>
      <c r="U337" s="14">
        <v>423.62</v>
      </c>
      <c r="V337" s="14">
        <v>141.19999999999999</v>
      </c>
      <c r="W337" s="14">
        <v>25</v>
      </c>
      <c r="X337" s="14">
        <v>58.34</v>
      </c>
      <c r="Y337" s="14">
        <v>16.940000000000001</v>
      </c>
      <c r="Z337" s="14">
        <v>6.77</v>
      </c>
      <c r="AA337" s="14">
        <v>5.64</v>
      </c>
      <c r="AB337" s="14">
        <v>3.67</v>
      </c>
      <c r="AC337" s="14">
        <v>0</v>
      </c>
      <c r="AD337" s="14">
        <v>0</v>
      </c>
      <c r="AE337" s="14">
        <v>0</v>
      </c>
      <c r="AF337" s="14">
        <v>564.82000000000005</v>
      </c>
      <c r="AG337" s="14">
        <v>161.81</v>
      </c>
      <c r="AH337" s="14">
        <v>275.39</v>
      </c>
      <c r="AI337" s="14">
        <v>59.6</v>
      </c>
      <c r="AJ337" s="14">
        <v>5.92</v>
      </c>
      <c r="AK337" s="14">
        <v>62.1</v>
      </c>
      <c r="AL337" s="14">
        <v>590.14</v>
      </c>
      <c r="AM337" s="14">
        <v>623.16</v>
      </c>
      <c r="AN337" s="14">
        <v>857</v>
      </c>
      <c r="AO337" s="14">
        <v>857</v>
      </c>
      <c r="AP337" s="14">
        <v>711</v>
      </c>
      <c r="AQ337" s="14" t="s">
        <v>104</v>
      </c>
      <c r="AR337" s="14">
        <v>0</v>
      </c>
      <c r="AS337" s="14">
        <v>0</v>
      </c>
      <c r="AT337" s="14">
        <v>0</v>
      </c>
      <c r="AU337" s="14">
        <v>0</v>
      </c>
      <c r="AV337" s="14">
        <v>0</v>
      </c>
      <c r="AW337" s="14">
        <v>0</v>
      </c>
      <c r="AX337" s="14">
        <v>0</v>
      </c>
      <c r="AY337" s="14" t="s">
        <v>107</v>
      </c>
      <c r="AZ337" s="14" t="s">
        <v>107</v>
      </c>
      <c r="BA337" s="14" t="s">
        <v>107</v>
      </c>
      <c r="BB337" s="14">
        <v>0</v>
      </c>
      <c r="BC337" s="14">
        <v>0</v>
      </c>
      <c r="BD337" s="14">
        <v>0</v>
      </c>
      <c r="BE337" s="14">
        <v>0</v>
      </c>
      <c r="BF337" s="14">
        <v>0</v>
      </c>
      <c r="BG337" s="14">
        <v>0</v>
      </c>
      <c r="BH337" s="14">
        <v>0</v>
      </c>
      <c r="BI337" s="14">
        <v>0</v>
      </c>
      <c r="BJ337" s="14">
        <v>0</v>
      </c>
      <c r="BK337" s="14">
        <v>0</v>
      </c>
      <c r="BL337" s="14">
        <v>0</v>
      </c>
      <c r="BM337" s="14">
        <v>0</v>
      </c>
      <c r="BN337" s="14">
        <v>0</v>
      </c>
      <c r="BO337" s="14">
        <v>0</v>
      </c>
      <c r="BP337" s="14">
        <v>0</v>
      </c>
      <c r="BQ337" s="14">
        <v>0</v>
      </c>
      <c r="BR337" s="14">
        <v>0</v>
      </c>
      <c r="BS337" s="14">
        <v>0</v>
      </c>
      <c r="BT337" s="14">
        <v>0</v>
      </c>
      <c r="BU337" s="14">
        <v>0</v>
      </c>
      <c r="BV337" s="14">
        <v>0</v>
      </c>
      <c r="BW337" s="14">
        <v>0</v>
      </c>
      <c r="BX337" s="14">
        <v>0</v>
      </c>
      <c r="BY337" s="14">
        <v>0</v>
      </c>
      <c r="BZ337" s="14">
        <v>0</v>
      </c>
      <c r="CA337" s="14">
        <v>0</v>
      </c>
      <c r="CB337" s="14">
        <v>0</v>
      </c>
      <c r="CC337" s="14">
        <v>0</v>
      </c>
      <c r="CD337" s="14">
        <v>0</v>
      </c>
      <c r="CE337" s="14">
        <v>0</v>
      </c>
      <c r="CF337" s="14">
        <v>0</v>
      </c>
      <c r="CG337" s="14">
        <v>274338</v>
      </c>
      <c r="CH337" s="14">
        <v>1</v>
      </c>
      <c r="CI337" s="14">
        <v>0</v>
      </c>
      <c r="CJ337" s="14">
        <v>0</v>
      </c>
      <c r="CK337" s="14">
        <v>0</v>
      </c>
      <c r="CL337" s="14">
        <v>1.8</v>
      </c>
      <c r="CM337" s="14">
        <v>8.35</v>
      </c>
      <c r="CN337" s="14">
        <v>0</v>
      </c>
      <c r="CO337" s="14">
        <v>0</v>
      </c>
      <c r="CP337" s="14">
        <v>0</v>
      </c>
      <c r="CQ337" s="14">
        <v>0</v>
      </c>
      <c r="CR337" s="14" t="s">
        <v>108</v>
      </c>
      <c r="CS337" s="14">
        <v>220</v>
      </c>
      <c r="CT337" s="14" t="s">
        <v>109</v>
      </c>
      <c r="CU337" s="14">
        <v>201</v>
      </c>
      <c r="CV337" s="14" t="s">
        <v>109</v>
      </c>
      <c r="CW337" s="14">
        <v>231</v>
      </c>
      <c r="CX337" s="14" t="s">
        <v>109</v>
      </c>
    </row>
    <row r="338" spans="1:102" x14ac:dyDescent="0.25">
      <c r="A338" s="14">
        <v>471555</v>
      </c>
      <c r="B338" s="14">
        <v>23</v>
      </c>
      <c r="C338" s="14" t="s">
        <v>110</v>
      </c>
      <c r="D338" s="14" t="s">
        <v>100</v>
      </c>
      <c r="E338" s="14">
        <v>5302790001</v>
      </c>
      <c r="F338" s="14" t="s">
        <v>115</v>
      </c>
      <c r="G338" s="14" t="s">
        <v>102</v>
      </c>
      <c r="H338" s="14" t="s">
        <v>103</v>
      </c>
      <c r="I338" s="14">
        <v>70362040</v>
      </c>
      <c r="J338" s="14">
        <v>0</v>
      </c>
      <c r="K338" s="14">
        <v>1230258</v>
      </c>
      <c r="L338" s="14">
        <v>60</v>
      </c>
      <c r="M338" s="14">
        <v>201804</v>
      </c>
      <c r="N338" s="14">
        <v>20180305</v>
      </c>
      <c r="O338" s="14">
        <v>10772</v>
      </c>
      <c r="P338" s="14">
        <v>20180404</v>
      </c>
      <c r="Q338" s="14">
        <v>10887</v>
      </c>
      <c r="R338" s="14">
        <v>30</v>
      </c>
      <c r="S338" s="14">
        <v>20180504</v>
      </c>
      <c r="T338" s="14">
        <v>20180518</v>
      </c>
      <c r="U338" s="14">
        <v>3410.69</v>
      </c>
      <c r="V338" s="14">
        <v>1136.8900000000001</v>
      </c>
      <c r="W338" s="14">
        <v>25</v>
      </c>
      <c r="X338" s="14">
        <v>706.62</v>
      </c>
      <c r="Y338" s="14">
        <v>136.41999999999999</v>
      </c>
      <c r="Z338" s="14">
        <v>54.57</v>
      </c>
      <c r="AA338" s="14">
        <v>45.47</v>
      </c>
      <c r="AB338" s="14">
        <v>29.55</v>
      </c>
      <c r="AC338" s="14">
        <v>0</v>
      </c>
      <c r="AD338" s="14">
        <v>0</v>
      </c>
      <c r="AE338" s="14">
        <v>0</v>
      </c>
      <c r="AF338" s="14">
        <v>4547.58</v>
      </c>
      <c r="AG338" s="14">
        <v>1302.8599999999999</v>
      </c>
      <c r="AH338" s="14">
        <v>2217.13</v>
      </c>
      <c r="AI338" s="14">
        <v>479.89</v>
      </c>
      <c r="AJ338" s="14">
        <v>47.69</v>
      </c>
      <c r="AK338" s="14">
        <v>500.01</v>
      </c>
      <c r="AL338" s="14">
        <v>4988.1899999999996</v>
      </c>
      <c r="AM338" s="14">
        <v>5254.2</v>
      </c>
      <c r="AN338" s="14">
        <v>6900</v>
      </c>
      <c r="AO338" s="14">
        <v>6900</v>
      </c>
      <c r="AP338" s="14">
        <v>6785</v>
      </c>
      <c r="AQ338" s="14" t="s">
        <v>104</v>
      </c>
      <c r="AR338" s="14">
        <v>0</v>
      </c>
      <c r="AS338" s="14">
        <v>0</v>
      </c>
      <c r="AT338" s="14">
        <v>0</v>
      </c>
      <c r="AU338" s="14">
        <v>0</v>
      </c>
      <c r="AV338" s="14">
        <v>0</v>
      </c>
      <c r="AW338" s="14">
        <v>0</v>
      </c>
      <c r="AX338" s="14">
        <v>0</v>
      </c>
      <c r="AY338" s="14" t="s">
        <v>107</v>
      </c>
      <c r="AZ338" s="14" t="s">
        <v>107</v>
      </c>
      <c r="BA338" s="14" t="s">
        <v>107</v>
      </c>
      <c r="BB338" s="14">
        <v>0</v>
      </c>
      <c r="BC338" s="14">
        <v>0</v>
      </c>
      <c r="BD338" s="14">
        <v>0</v>
      </c>
      <c r="BE338" s="14">
        <v>0</v>
      </c>
      <c r="BF338" s="14">
        <v>0</v>
      </c>
      <c r="BG338" s="14">
        <v>0</v>
      </c>
      <c r="BH338" s="14">
        <v>0</v>
      </c>
      <c r="BI338" s="14">
        <v>0</v>
      </c>
      <c r="BJ338" s="14">
        <v>0</v>
      </c>
      <c r="BK338" s="14">
        <v>0</v>
      </c>
      <c r="BL338" s="14">
        <v>0</v>
      </c>
      <c r="BM338" s="14">
        <v>0</v>
      </c>
      <c r="BN338" s="14">
        <v>0</v>
      </c>
      <c r="BO338" s="14">
        <v>0</v>
      </c>
      <c r="BP338" s="14">
        <v>0</v>
      </c>
      <c r="BQ338" s="14">
        <v>0</v>
      </c>
      <c r="BR338" s="14">
        <v>0</v>
      </c>
      <c r="BS338" s="14">
        <v>0</v>
      </c>
      <c r="BT338" s="14">
        <v>0</v>
      </c>
      <c r="BU338" s="14">
        <v>0</v>
      </c>
      <c r="BV338" s="14">
        <v>0</v>
      </c>
      <c r="BW338" s="14">
        <v>0</v>
      </c>
      <c r="BX338" s="14">
        <v>0</v>
      </c>
      <c r="BY338" s="14">
        <v>0</v>
      </c>
      <c r="BZ338" s="14">
        <v>0</v>
      </c>
      <c r="CA338" s="14">
        <v>0</v>
      </c>
      <c r="CB338" s="14">
        <v>0</v>
      </c>
      <c r="CC338" s="14">
        <v>0</v>
      </c>
      <c r="CD338" s="14">
        <v>0</v>
      </c>
      <c r="CE338" s="14">
        <v>0</v>
      </c>
      <c r="CF338" s="14">
        <v>0</v>
      </c>
      <c r="CG338" s="14">
        <v>274339</v>
      </c>
      <c r="CH338" s="14">
        <v>60</v>
      </c>
      <c r="CI338" s="14">
        <v>0</v>
      </c>
      <c r="CJ338" s="14">
        <v>60</v>
      </c>
      <c r="CK338" s="14">
        <v>0</v>
      </c>
      <c r="CL338" s="14">
        <v>14.55</v>
      </c>
      <c r="CM338" s="14">
        <v>67.3</v>
      </c>
      <c r="CN338" s="14">
        <v>0</v>
      </c>
      <c r="CO338" s="14">
        <v>0</v>
      </c>
      <c r="CP338" s="14">
        <v>0</v>
      </c>
      <c r="CQ338" s="14">
        <v>0</v>
      </c>
      <c r="CR338" s="14" t="s">
        <v>108</v>
      </c>
      <c r="CS338" s="14">
        <v>220</v>
      </c>
      <c r="CT338" s="14">
        <v>380</v>
      </c>
      <c r="CU338" s="14">
        <v>201</v>
      </c>
      <c r="CV338" s="14">
        <v>348</v>
      </c>
      <c r="CW338" s="14">
        <v>231</v>
      </c>
      <c r="CX338" s="14">
        <v>399</v>
      </c>
    </row>
    <row r="339" spans="1:102" x14ac:dyDescent="0.25">
      <c r="A339" s="14">
        <v>472913</v>
      </c>
      <c r="B339" s="14">
        <v>23</v>
      </c>
      <c r="C339" s="14" t="s">
        <v>110</v>
      </c>
      <c r="D339" s="14" t="s">
        <v>100</v>
      </c>
      <c r="E339" s="14">
        <v>5302790001</v>
      </c>
      <c r="F339" s="14" t="s">
        <v>116</v>
      </c>
      <c r="G339" s="14" t="s">
        <v>102</v>
      </c>
      <c r="H339" s="14" t="s">
        <v>103</v>
      </c>
      <c r="I339" s="14">
        <v>71630315</v>
      </c>
      <c r="J339" s="14">
        <v>0</v>
      </c>
      <c r="K339" s="14">
        <v>147550</v>
      </c>
      <c r="L339" s="14">
        <v>10</v>
      </c>
      <c r="M339" s="14">
        <v>201804</v>
      </c>
      <c r="N339" s="14">
        <v>20180321</v>
      </c>
      <c r="O339" s="14">
        <v>2658</v>
      </c>
      <c r="P339" s="14">
        <v>20180420</v>
      </c>
      <c r="Q339" s="14">
        <v>3242</v>
      </c>
      <c r="R339" s="14">
        <v>30</v>
      </c>
      <c r="S339" s="14">
        <v>20180504</v>
      </c>
      <c r="T339" s="14">
        <v>20180518</v>
      </c>
      <c r="U339" s="14">
        <v>2886.73</v>
      </c>
      <c r="V339" s="14">
        <v>962.24</v>
      </c>
      <c r="W339" s="14">
        <v>25</v>
      </c>
      <c r="X339" s="14">
        <v>601.25</v>
      </c>
      <c r="Y339" s="14">
        <v>115.46</v>
      </c>
      <c r="Z339" s="14">
        <v>46.18</v>
      </c>
      <c r="AA339" s="14">
        <v>38.479999999999997</v>
      </c>
      <c r="AB339" s="14">
        <v>25.01</v>
      </c>
      <c r="AC339" s="14">
        <v>0</v>
      </c>
      <c r="AD339" s="14">
        <v>0</v>
      </c>
      <c r="AE339" s="14">
        <v>0</v>
      </c>
      <c r="AF339" s="14">
        <v>3848.97</v>
      </c>
      <c r="AG339" s="14">
        <v>1102.71</v>
      </c>
      <c r="AH339" s="14">
        <v>1876.53</v>
      </c>
      <c r="AI339" s="14">
        <v>406.17</v>
      </c>
      <c r="AJ339" s="14">
        <v>40.369999999999997</v>
      </c>
      <c r="AK339" s="14">
        <v>423.19</v>
      </c>
      <c r="AL339" s="14">
        <v>4225.09</v>
      </c>
      <c r="AM339" s="14">
        <v>4450.22</v>
      </c>
      <c r="AN339" s="14">
        <v>5840</v>
      </c>
      <c r="AO339" s="14">
        <v>5840</v>
      </c>
      <c r="AP339" s="14">
        <v>6740</v>
      </c>
      <c r="AQ339" s="14" t="s">
        <v>104</v>
      </c>
      <c r="AR339" s="14">
        <v>0</v>
      </c>
      <c r="AS339" s="14">
        <v>0</v>
      </c>
      <c r="AT339" s="14">
        <v>0</v>
      </c>
      <c r="AU339" s="14">
        <v>0</v>
      </c>
      <c r="AV339" s="14">
        <v>0</v>
      </c>
      <c r="AW339" s="14">
        <v>0</v>
      </c>
      <c r="AX339" s="14">
        <v>0</v>
      </c>
      <c r="AY339" s="14" t="s">
        <v>107</v>
      </c>
      <c r="AZ339" s="14" t="s">
        <v>107</v>
      </c>
      <c r="BA339" s="14" t="s">
        <v>107</v>
      </c>
      <c r="BB339" s="14">
        <v>0</v>
      </c>
      <c r="BC339" s="14">
        <v>0</v>
      </c>
      <c r="BD339" s="14">
        <v>0</v>
      </c>
      <c r="BE339" s="14">
        <v>0</v>
      </c>
      <c r="BF339" s="14">
        <v>0</v>
      </c>
      <c r="BG339" s="14">
        <v>0</v>
      </c>
      <c r="BH339" s="14">
        <v>0</v>
      </c>
      <c r="BI339" s="14">
        <v>0</v>
      </c>
      <c r="BJ339" s="14">
        <v>0</v>
      </c>
      <c r="BK339" s="14">
        <v>0</v>
      </c>
      <c r="BL339" s="14">
        <v>0</v>
      </c>
      <c r="BM339" s="14">
        <v>0</v>
      </c>
      <c r="BN339" s="14">
        <v>0</v>
      </c>
      <c r="BO339" s="14">
        <v>0</v>
      </c>
      <c r="BP339" s="14">
        <v>0</v>
      </c>
      <c r="BQ339" s="14">
        <v>0</v>
      </c>
      <c r="BR339" s="14">
        <v>0</v>
      </c>
      <c r="BS339" s="14">
        <v>0</v>
      </c>
      <c r="BT339" s="14">
        <v>0</v>
      </c>
      <c r="BU339" s="14">
        <v>0</v>
      </c>
      <c r="BV339" s="14">
        <v>0</v>
      </c>
      <c r="BW339" s="14">
        <v>0</v>
      </c>
      <c r="BX339" s="14">
        <v>0</v>
      </c>
      <c r="BY339" s="14">
        <v>0</v>
      </c>
      <c r="BZ339" s="14">
        <v>0</v>
      </c>
      <c r="CA339" s="14">
        <v>0</v>
      </c>
      <c r="CB339" s="14">
        <v>0</v>
      </c>
      <c r="CC339" s="14">
        <v>0</v>
      </c>
      <c r="CD339" s="14">
        <v>0</v>
      </c>
      <c r="CE339" s="14">
        <v>0</v>
      </c>
      <c r="CF339" s="14">
        <v>0</v>
      </c>
      <c r="CG339" s="14">
        <v>348778</v>
      </c>
      <c r="CH339" s="14">
        <v>10</v>
      </c>
      <c r="CI339" s="14">
        <v>0</v>
      </c>
      <c r="CJ339" s="14">
        <v>0</v>
      </c>
      <c r="CK339" s="14">
        <v>0</v>
      </c>
      <c r="CL339" s="14">
        <v>12.31</v>
      </c>
      <c r="CM339" s="14">
        <v>56.96</v>
      </c>
      <c r="CN339" s="14">
        <v>0</v>
      </c>
      <c r="CO339" s="14">
        <v>0</v>
      </c>
      <c r="CP339" s="14">
        <v>0</v>
      </c>
      <c r="CQ339" s="14">
        <v>0</v>
      </c>
      <c r="CR339" s="14" t="s">
        <v>108</v>
      </c>
      <c r="CS339" s="14">
        <v>220</v>
      </c>
      <c r="CT339" s="14">
        <v>380</v>
      </c>
      <c r="CU339" s="14">
        <v>201</v>
      </c>
      <c r="CV339" s="14">
        <v>348</v>
      </c>
      <c r="CW339" s="14">
        <v>231</v>
      </c>
      <c r="CX339" s="14">
        <v>399</v>
      </c>
    </row>
    <row r="340" spans="1:102" x14ac:dyDescent="0.25">
      <c r="A340" s="14">
        <v>491042</v>
      </c>
      <c r="B340" s="14">
        <v>76</v>
      </c>
      <c r="C340" s="14" t="s">
        <v>117</v>
      </c>
      <c r="D340" s="14" t="s">
        <v>100</v>
      </c>
      <c r="E340" s="14">
        <v>5302790001</v>
      </c>
      <c r="F340" s="14" t="s">
        <v>118</v>
      </c>
      <c r="G340" s="14" t="s">
        <v>102</v>
      </c>
      <c r="H340" s="14" t="s">
        <v>103</v>
      </c>
      <c r="I340" s="14">
        <v>70800000</v>
      </c>
      <c r="J340" s="14">
        <v>0</v>
      </c>
      <c r="K340" s="14">
        <v>1511930</v>
      </c>
      <c r="L340" s="14">
        <v>0</v>
      </c>
      <c r="M340" s="14">
        <v>201804</v>
      </c>
      <c r="N340" s="14">
        <v>20180310</v>
      </c>
      <c r="O340" s="14">
        <v>0</v>
      </c>
      <c r="P340" s="14">
        <v>20180410</v>
      </c>
      <c r="Q340" s="14">
        <v>0</v>
      </c>
      <c r="R340" s="14">
        <v>31</v>
      </c>
      <c r="S340" s="14">
        <v>20180420</v>
      </c>
      <c r="T340" s="14">
        <v>20180518</v>
      </c>
      <c r="U340" s="14">
        <v>241233</v>
      </c>
      <c r="V340" s="14">
        <v>43453.08</v>
      </c>
      <c r="W340" s="14">
        <v>25</v>
      </c>
      <c r="X340" s="14">
        <v>716.25</v>
      </c>
      <c r="Y340" s="14">
        <v>5214.37</v>
      </c>
      <c r="Z340" s="14">
        <v>2085.7399999999998</v>
      </c>
      <c r="AA340" s="14">
        <v>1738.12</v>
      </c>
      <c r="AB340" s="14">
        <v>1129.78</v>
      </c>
      <c r="AC340" s="14">
        <v>0</v>
      </c>
      <c r="AD340" s="14">
        <v>0</v>
      </c>
      <c r="AE340" s="14">
        <v>0</v>
      </c>
      <c r="AF340" s="14">
        <v>173812.38</v>
      </c>
      <c r="AG340" s="14">
        <v>49797.23</v>
      </c>
      <c r="AH340" s="14">
        <v>139469.70000000001</v>
      </c>
      <c r="AI340" s="14">
        <v>30188.15</v>
      </c>
      <c r="AJ340" s="14">
        <v>3000.44</v>
      </c>
      <c r="AK340" s="14">
        <v>31453.64</v>
      </c>
      <c r="AL340" s="14">
        <v>164360.62</v>
      </c>
      <c r="AM340" s="14">
        <v>174528.63</v>
      </c>
      <c r="AN340" s="14">
        <v>0</v>
      </c>
      <c r="AO340" s="14">
        <v>0</v>
      </c>
      <c r="AP340" s="14">
        <v>0</v>
      </c>
      <c r="AQ340" s="14" t="s">
        <v>104</v>
      </c>
      <c r="AR340" s="14">
        <v>0</v>
      </c>
      <c r="AS340" s="14">
        <v>0</v>
      </c>
      <c r="AT340" s="14">
        <v>0</v>
      </c>
      <c r="AU340" s="14">
        <v>0</v>
      </c>
      <c r="AV340" s="14">
        <v>0</v>
      </c>
      <c r="AW340" s="14">
        <v>0</v>
      </c>
      <c r="AX340" s="14">
        <v>0</v>
      </c>
      <c r="AY340" s="14">
        <v>0</v>
      </c>
      <c r="AZ340" s="14">
        <v>0</v>
      </c>
      <c r="BA340" s="14">
        <v>0</v>
      </c>
      <c r="BB340" s="14">
        <v>31393</v>
      </c>
      <c r="BC340" s="14">
        <v>209840</v>
      </c>
      <c r="BD340" s="14">
        <v>0</v>
      </c>
      <c r="BE340" s="14">
        <v>0</v>
      </c>
      <c r="BF340" s="14">
        <v>730</v>
      </c>
      <c r="BG340" s="14">
        <v>755</v>
      </c>
      <c r="BH340" s="14">
        <v>0</v>
      </c>
      <c r="BI340" s="14">
        <v>0</v>
      </c>
      <c r="BJ340" s="14">
        <v>0</v>
      </c>
      <c r="BK340" s="14">
        <v>3</v>
      </c>
      <c r="BL340" s="14">
        <v>4</v>
      </c>
      <c r="BM340" s="14">
        <v>0</v>
      </c>
      <c r="BN340" s="14">
        <v>0</v>
      </c>
      <c r="BO340" s="14">
        <v>0</v>
      </c>
      <c r="BP340" s="14">
        <v>0</v>
      </c>
      <c r="BQ340" s="14">
        <v>0.87</v>
      </c>
      <c r="BR340" s="14">
        <v>1.17</v>
      </c>
      <c r="BS340" s="14">
        <v>48322.05</v>
      </c>
      <c r="BT340" s="14">
        <v>72528.09</v>
      </c>
      <c r="BU340" s="14">
        <v>0</v>
      </c>
      <c r="BV340" s="14">
        <v>0</v>
      </c>
      <c r="BW340" s="14">
        <v>0</v>
      </c>
      <c r="BX340" s="14">
        <v>9507.1200000000008</v>
      </c>
      <c r="BY340" s="14">
        <v>0</v>
      </c>
      <c r="BZ340" s="14">
        <v>0</v>
      </c>
      <c r="CA340" s="14">
        <v>0</v>
      </c>
      <c r="CB340" s="14">
        <v>0</v>
      </c>
      <c r="CC340" s="14">
        <v>0</v>
      </c>
      <c r="CD340" s="14">
        <v>755</v>
      </c>
      <c r="CE340" s="14">
        <v>650</v>
      </c>
      <c r="CF340" s="14">
        <v>730</v>
      </c>
      <c r="CG340" s="14">
        <v>56711</v>
      </c>
      <c r="CH340" s="14">
        <v>0.09</v>
      </c>
      <c r="CI340" s="14">
        <v>0.36</v>
      </c>
      <c r="CJ340" s="14">
        <v>0.09</v>
      </c>
      <c r="CK340" s="14">
        <v>0</v>
      </c>
      <c r="CL340" s="14">
        <v>556.19000000000005</v>
      </c>
      <c r="CM340" s="14">
        <v>2572.42</v>
      </c>
      <c r="CN340" s="14">
        <v>0</v>
      </c>
      <c r="CO340" s="14">
        <v>0</v>
      </c>
      <c r="CP340" s="14">
        <v>0</v>
      </c>
      <c r="CQ340" s="14">
        <v>0</v>
      </c>
      <c r="CR340" s="14" t="s">
        <v>108</v>
      </c>
      <c r="CS340" s="14">
        <v>0</v>
      </c>
      <c r="CT340" s="14">
        <v>0</v>
      </c>
      <c r="CU340" s="14">
        <v>0</v>
      </c>
      <c r="CV340" s="14">
        <v>0</v>
      </c>
      <c r="CW340" s="14">
        <v>0</v>
      </c>
      <c r="CX340" s="14">
        <v>0</v>
      </c>
    </row>
    <row r="341" spans="1:102" x14ac:dyDescent="0.25">
      <c r="A341" s="14">
        <v>491747</v>
      </c>
      <c r="B341" s="14">
        <v>76</v>
      </c>
      <c r="C341" s="14" t="s">
        <v>117</v>
      </c>
      <c r="D341" s="14" t="s">
        <v>100</v>
      </c>
      <c r="E341" s="14">
        <v>5302790001</v>
      </c>
      <c r="F341" s="14" t="s">
        <v>119</v>
      </c>
      <c r="G341" s="14" t="s">
        <v>102</v>
      </c>
      <c r="H341" s="14" t="s">
        <v>103</v>
      </c>
      <c r="I341" s="14">
        <v>70800000</v>
      </c>
      <c r="J341" s="14">
        <v>0</v>
      </c>
      <c r="K341" s="14">
        <v>53166065</v>
      </c>
      <c r="L341" s="14">
        <v>0</v>
      </c>
      <c r="M341" s="14">
        <v>201804</v>
      </c>
      <c r="N341" s="14">
        <v>20180310</v>
      </c>
      <c r="O341" s="14">
        <v>0</v>
      </c>
      <c r="P341" s="14">
        <v>20180410</v>
      </c>
      <c r="Q341" s="14">
        <v>0</v>
      </c>
      <c r="R341" s="14">
        <v>31</v>
      </c>
      <c r="S341" s="14">
        <v>20180420</v>
      </c>
      <c r="T341" s="14">
        <v>20180518</v>
      </c>
      <c r="U341" s="14">
        <v>105265</v>
      </c>
      <c r="V341" s="14">
        <v>18950.04</v>
      </c>
      <c r="W341" s="14">
        <v>25</v>
      </c>
      <c r="X341" s="14">
        <v>716.25</v>
      </c>
      <c r="Y341" s="14">
        <v>2274</v>
      </c>
      <c r="Z341" s="14">
        <v>909.6</v>
      </c>
      <c r="AA341" s="14">
        <v>758</v>
      </c>
      <c r="AB341" s="14">
        <v>492.7</v>
      </c>
      <c r="AC341" s="14">
        <v>0</v>
      </c>
      <c r="AD341" s="14">
        <v>0</v>
      </c>
      <c r="AE341" s="14">
        <v>0</v>
      </c>
      <c r="AF341" s="14">
        <v>75800.25</v>
      </c>
      <c r="AG341" s="14">
        <v>21716.74</v>
      </c>
      <c r="AH341" s="14">
        <v>62709.99</v>
      </c>
      <c r="AI341" s="14">
        <v>13573.54</v>
      </c>
      <c r="AJ341" s="14">
        <v>1349.09</v>
      </c>
      <c r="AK341" s="14">
        <v>14142.55</v>
      </c>
      <c r="AL341" s="14">
        <v>72082.2</v>
      </c>
      <c r="AM341" s="14">
        <v>76516.5</v>
      </c>
      <c r="AN341" s="14">
        <v>0</v>
      </c>
      <c r="AO341" s="14">
        <v>0</v>
      </c>
      <c r="AP341" s="14">
        <v>0</v>
      </c>
      <c r="AQ341" s="14" t="s">
        <v>104</v>
      </c>
      <c r="AR341" s="14">
        <v>0</v>
      </c>
      <c r="AS341" s="14">
        <v>0</v>
      </c>
      <c r="AT341" s="14">
        <v>0</v>
      </c>
      <c r="AU341" s="14">
        <v>0</v>
      </c>
      <c r="AV341" s="14">
        <v>0</v>
      </c>
      <c r="AW341" s="14">
        <v>0</v>
      </c>
      <c r="AX341" s="14">
        <v>0</v>
      </c>
      <c r="AY341" s="14">
        <v>0</v>
      </c>
      <c r="AZ341" s="14">
        <v>0</v>
      </c>
      <c r="BA341" s="14">
        <v>0</v>
      </c>
      <c r="BB341" s="14">
        <v>11816</v>
      </c>
      <c r="BC341" s="14">
        <v>93449</v>
      </c>
      <c r="BD341" s="14">
        <v>0</v>
      </c>
      <c r="BE341" s="14">
        <v>0</v>
      </c>
      <c r="BF341" s="14">
        <v>387</v>
      </c>
      <c r="BG341" s="14">
        <v>490</v>
      </c>
      <c r="BH341" s="14">
        <v>0</v>
      </c>
      <c r="BI341" s="14">
        <v>0</v>
      </c>
      <c r="BJ341" s="14">
        <v>0</v>
      </c>
      <c r="BK341" s="14">
        <v>112</v>
      </c>
      <c r="BL341" s="14">
        <v>551</v>
      </c>
      <c r="BM341" s="14">
        <v>0</v>
      </c>
      <c r="BN341" s="14">
        <v>0</v>
      </c>
      <c r="BO341" s="14">
        <v>0</v>
      </c>
      <c r="BP341" s="14">
        <v>0</v>
      </c>
      <c r="BQ341" s="14">
        <v>32.58</v>
      </c>
      <c r="BR341" s="14">
        <v>160.26</v>
      </c>
      <c r="BS341" s="14">
        <v>18187.919999999998</v>
      </c>
      <c r="BT341" s="14">
        <v>32299.26</v>
      </c>
      <c r="BU341" s="14">
        <v>0</v>
      </c>
      <c r="BV341" s="14">
        <v>0</v>
      </c>
      <c r="BW341" s="14">
        <v>0</v>
      </c>
      <c r="BX341" s="14">
        <v>6170.19</v>
      </c>
      <c r="BY341" s="14">
        <v>0</v>
      </c>
      <c r="BZ341" s="14">
        <v>0</v>
      </c>
      <c r="CA341" s="14">
        <v>0</v>
      </c>
      <c r="CB341" s="14">
        <v>0</v>
      </c>
      <c r="CC341" s="14">
        <v>0</v>
      </c>
      <c r="CD341" s="14">
        <v>490</v>
      </c>
      <c r="CE341" s="14">
        <v>410</v>
      </c>
      <c r="CF341" s="14">
        <v>450</v>
      </c>
      <c r="CG341" s="14">
        <v>56771</v>
      </c>
      <c r="CH341" s="14">
        <v>0.09</v>
      </c>
      <c r="CI341" s="14">
        <v>0.36</v>
      </c>
      <c r="CJ341" s="14">
        <v>0.09</v>
      </c>
      <c r="CK341" s="14">
        <v>0</v>
      </c>
      <c r="CL341" s="14">
        <v>242.56</v>
      </c>
      <c r="CM341" s="14">
        <v>1121.8399999999999</v>
      </c>
      <c r="CN341" s="14">
        <v>0</v>
      </c>
      <c r="CO341" s="14">
        <v>0</v>
      </c>
      <c r="CP341" s="14">
        <v>0</v>
      </c>
      <c r="CQ341" s="14">
        <v>0</v>
      </c>
      <c r="CR341" s="14" t="s">
        <v>108</v>
      </c>
      <c r="CS341" s="14">
        <v>0</v>
      </c>
      <c r="CT341" s="14">
        <v>0</v>
      </c>
      <c r="CU341" s="14">
        <v>0</v>
      </c>
      <c r="CV341" s="14">
        <v>0</v>
      </c>
      <c r="CW341" s="14">
        <v>0</v>
      </c>
      <c r="CX341" s="14">
        <v>0</v>
      </c>
    </row>
    <row r="342" spans="1:102" x14ac:dyDescent="0.25">
      <c r="A342" s="14">
        <v>491750</v>
      </c>
      <c r="B342" s="14">
        <v>66</v>
      </c>
      <c r="C342" s="14" t="s">
        <v>117</v>
      </c>
      <c r="D342" s="14" t="s">
        <v>100</v>
      </c>
      <c r="E342" s="14">
        <v>5302790001</v>
      </c>
      <c r="F342" s="14" t="s">
        <v>120</v>
      </c>
      <c r="G342" s="14" t="s">
        <v>102</v>
      </c>
      <c r="H342" s="14" t="s">
        <v>103</v>
      </c>
      <c r="I342" s="14">
        <v>70800000</v>
      </c>
      <c r="J342" s="14">
        <v>0</v>
      </c>
      <c r="K342" s="14">
        <v>1439402</v>
      </c>
      <c r="L342" s="14">
        <v>0</v>
      </c>
      <c r="M342" s="14">
        <v>201804</v>
      </c>
      <c r="N342" s="14">
        <v>20180310</v>
      </c>
      <c r="O342" s="14">
        <v>0</v>
      </c>
      <c r="P342" s="14">
        <v>20180410</v>
      </c>
      <c r="Q342" s="14">
        <v>0</v>
      </c>
      <c r="R342" s="14">
        <v>31</v>
      </c>
      <c r="S342" s="14">
        <v>20180420</v>
      </c>
      <c r="T342" s="14">
        <v>20180518</v>
      </c>
      <c r="U342" s="14">
        <v>335840</v>
      </c>
      <c r="V342" s="14">
        <v>55142.04</v>
      </c>
      <c r="W342" s="14">
        <v>25</v>
      </c>
      <c r="X342" s="14">
        <v>716.25</v>
      </c>
      <c r="Y342" s="14">
        <v>6617.04</v>
      </c>
      <c r="Z342" s="14">
        <v>2646.81</v>
      </c>
      <c r="AA342" s="14">
        <v>2205.6799999999998</v>
      </c>
      <c r="AB342" s="14">
        <v>1433.69</v>
      </c>
      <c r="AC342" s="14">
        <v>0</v>
      </c>
      <c r="AD342" s="14">
        <v>0</v>
      </c>
      <c r="AE342" s="14">
        <v>0</v>
      </c>
      <c r="AF342" s="14">
        <v>220568.19</v>
      </c>
      <c r="AG342" s="14">
        <v>63192.77</v>
      </c>
      <c r="AH342" s="14">
        <v>186299.87</v>
      </c>
      <c r="AI342" s="14">
        <v>40324.519999999997</v>
      </c>
      <c r="AJ342" s="14">
        <v>4007.91</v>
      </c>
      <c r="AK342" s="14">
        <v>42014.93</v>
      </c>
      <c r="AL342" s="14">
        <v>208381.22</v>
      </c>
      <c r="AM342" s="14">
        <v>221284.44</v>
      </c>
      <c r="AN342" s="14">
        <v>0</v>
      </c>
      <c r="AO342" s="14">
        <v>0</v>
      </c>
      <c r="AP342" s="14">
        <v>0</v>
      </c>
      <c r="AQ342" s="14" t="s">
        <v>104</v>
      </c>
      <c r="AR342" s="14">
        <v>0</v>
      </c>
      <c r="AS342" s="14">
        <v>0</v>
      </c>
      <c r="AT342" s="14">
        <v>0</v>
      </c>
      <c r="AU342" s="14">
        <v>0</v>
      </c>
      <c r="AV342" s="14">
        <v>0</v>
      </c>
      <c r="AW342" s="14">
        <v>0</v>
      </c>
      <c r="AX342" s="14">
        <v>0</v>
      </c>
      <c r="AY342" s="14">
        <v>0</v>
      </c>
      <c r="AZ342" s="14">
        <v>0</v>
      </c>
      <c r="BA342" s="14">
        <v>0</v>
      </c>
      <c r="BB342" s="14">
        <v>32978</v>
      </c>
      <c r="BC342" s="14">
        <v>302862</v>
      </c>
      <c r="BD342" s="14">
        <v>0</v>
      </c>
      <c r="BE342" s="14">
        <v>734</v>
      </c>
      <c r="BF342" s="14">
        <v>734</v>
      </c>
      <c r="BG342" s="14">
        <v>0</v>
      </c>
      <c r="BH342" s="14">
        <v>785</v>
      </c>
      <c r="BI342" s="14">
        <v>845</v>
      </c>
      <c r="BJ342" s="14">
        <v>0</v>
      </c>
      <c r="BK342" s="14">
        <v>0</v>
      </c>
      <c r="BL342" s="14">
        <v>0</v>
      </c>
      <c r="BM342" s="14">
        <v>0</v>
      </c>
      <c r="BN342" s="14">
        <v>0</v>
      </c>
      <c r="BO342" s="14">
        <v>0</v>
      </c>
      <c r="BP342" s="14">
        <v>0</v>
      </c>
      <c r="BQ342" s="14">
        <v>0</v>
      </c>
      <c r="BR342" s="14">
        <v>0</v>
      </c>
      <c r="BS342" s="14">
        <v>16659.96</v>
      </c>
      <c r="BT342" s="14">
        <v>104682.85</v>
      </c>
      <c r="BU342" s="14">
        <v>0</v>
      </c>
      <c r="BV342" s="14">
        <v>0</v>
      </c>
      <c r="BW342" s="14">
        <v>0</v>
      </c>
      <c r="BX342" s="14">
        <v>0</v>
      </c>
      <c r="BY342" s="14">
        <v>33442.92</v>
      </c>
      <c r="BZ342" s="14">
        <v>10640.42</v>
      </c>
      <c r="CA342" s="14">
        <v>0</v>
      </c>
      <c r="CB342" s="14">
        <v>0</v>
      </c>
      <c r="CC342" s="14">
        <v>0</v>
      </c>
      <c r="CD342" s="14">
        <v>0</v>
      </c>
      <c r="CE342" s="14">
        <v>785</v>
      </c>
      <c r="CF342" s="14">
        <v>845</v>
      </c>
      <c r="CG342" s="14">
        <v>56696</v>
      </c>
      <c r="CH342" s="14">
        <v>0.06</v>
      </c>
      <c r="CI342" s="14">
        <v>0.24</v>
      </c>
      <c r="CJ342" s="14">
        <v>0.06</v>
      </c>
      <c r="CK342" s="14">
        <v>0</v>
      </c>
      <c r="CL342" s="14">
        <v>705.81</v>
      </c>
      <c r="CM342" s="14">
        <v>3264.4</v>
      </c>
      <c r="CN342" s="14">
        <v>0</v>
      </c>
      <c r="CO342" s="14">
        <v>0</v>
      </c>
      <c r="CP342" s="14">
        <v>0</v>
      </c>
      <c r="CQ342" s="14">
        <v>0</v>
      </c>
      <c r="CR342" s="14" t="s">
        <v>108</v>
      </c>
      <c r="CS342" s="14">
        <v>0</v>
      </c>
      <c r="CT342" s="14">
        <v>0</v>
      </c>
      <c r="CU342" s="14">
        <v>0</v>
      </c>
      <c r="CV342" s="14">
        <v>0</v>
      </c>
      <c r="CW342" s="14">
        <v>0</v>
      </c>
      <c r="CX342" s="14">
        <v>0</v>
      </c>
    </row>
    <row r="343" spans="1:102" x14ac:dyDescent="0.25">
      <c r="A343" s="14">
        <v>493169</v>
      </c>
      <c r="B343" s="14">
        <v>76</v>
      </c>
      <c r="C343" s="14" t="s">
        <v>117</v>
      </c>
      <c r="D343" s="14" t="s">
        <v>100</v>
      </c>
      <c r="E343" s="14">
        <v>5302790001</v>
      </c>
      <c r="F343" s="14" t="s">
        <v>121</v>
      </c>
      <c r="G343" s="14" t="s">
        <v>102</v>
      </c>
      <c r="H343" s="14" t="s">
        <v>103</v>
      </c>
      <c r="I343" s="14">
        <v>70800000</v>
      </c>
      <c r="J343" s="14">
        <v>0</v>
      </c>
      <c r="K343" s="14">
        <v>1512131</v>
      </c>
      <c r="L343" s="14">
        <v>0</v>
      </c>
      <c r="M343" s="14">
        <v>201804</v>
      </c>
      <c r="N343" s="14">
        <v>20180310</v>
      </c>
      <c r="O343" s="14">
        <v>0</v>
      </c>
      <c r="P343" s="14">
        <v>20180410</v>
      </c>
      <c r="Q343" s="14">
        <v>0</v>
      </c>
      <c r="R343" s="14">
        <v>31</v>
      </c>
      <c r="S343" s="14">
        <v>20180420</v>
      </c>
      <c r="T343" s="14">
        <v>20180518</v>
      </c>
      <c r="U343" s="14">
        <v>164101</v>
      </c>
      <c r="V343" s="14">
        <v>27426.36</v>
      </c>
      <c r="W343" s="14">
        <v>25</v>
      </c>
      <c r="X343" s="14">
        <v>716.25</v>
      </c>
      <c r="Y343" s="14">
        <v>3291.16</v>
      </c>
      <c r="Z343" s="14">
        <v>1316.46</v>
      </c>
      <c r="AA343" s="14">
        <v>1097.05</v>
      </c>
      <c r="AB343" s="14">
        <v>713.08</v>
      </c>
      <c r="AC343" s="14">
        <v>0</v>
      </c>
      <c r="AD343" s="14">
        <v>0</v>
      </c>
      <c r="AE343" s="14">
        <v>0</v>
      </c>
      <c r="AF343" s="14">
        <v>109705.52</v>
      </c>
      <c r="AG343" s="14">
        <v>31430.6</v>
      </c>
      <c r="AH343" s="14">
        <v>95930.98</v>
      </c>
      <c r="AI343" s="14">
        <v>20764.21</v>
      </c>
      <c r="AJ343" s="14">
        <v>2063.7800000000002</v>
      </c>
      <c r="AK343" s="14">
        <v>21634.65</v>
      </c>
      <c r="AL343" s="14">
        <v>104004.02</v>
      </c>
      <c r="AM343" s="14">
        <v>110421.77</v>
      </c>
      <c r="AN343" s="14">
        <v>0</v>
      </c>
      <c r="AO343" s="14">
        <v>0</v>
      </c>
      <c r="AP343" s="14">
        <v>0</v>
      </c>
      <c r="AQ343" s="14" t="s">
        <v>104</v>
      </c>
      <c r="AR343" s="14">
        <v>0</v>
      </c>
      <c r="AS343" s="14">
        <v>0</v>
      </c>
      <c r="AT343" s="14">
        <v>0</v>
      </c>
      <c r="AU343" s="14">
        <v>0</v>
      </c>
      <c r="AV343" s="14">
        <v>0</v>
      </c>
      <c r="AW343" s="14">
        <v>0</v>
      </c>
      <c r="AX343" s="14">
        <v>0</v>
      </c>
      <c r="AY343" s="14">
        <v>0</v>
      </c>
      <c r="AZ343" s="14">
        <v>0</v>
      </c>
      <c r="BA343" s="14">
        <v>0</v>
      </c>
      <c r="BB343" s="14">
        <v>16561</v>
      </c>
      <c r="BC343" s="14">
        <v>147540</v>
      </c>
      <c r="BD343" s="14">
        <v>0</v>
      </c>
      <c r="BE343" s="14">
        <v>0</v>
      </c>
      <c r="BF343" s="14">
        <v>0</v>
      </c>
      <c r="BG343" s="14">
        <v>460</v>
      </c>
      <c r="BH343" s="14">
        <v>0</v>
      </c>
      <c r="BI343" s="14">
        <v>0</v>
      </c>
      <c r="BJ343" s="14">
        <v>0</v>
      </c>
      <c r="BK343" s="14">
        <v>0</v>
      </c>
      <c r="BL343" s="14">
        <v>0</v>
      </c>
      <c r="BM343" s="14">
        <v>0</v>
      </c>
      <c r="BN343" s="14">
        <v>0</v>
      </c>
      <c r="BO343" s="14">
        <v>0</v>
      </c>
      <c r="BP343" s="14">
        <v>0</v>
      </c>
      <c r="BQ343" s="14">
        <v>0</v>
      </c>
      <c r="BR343" s="14">
        <v>0</v>
      </c>
      <c r="BS343" s="14">
        <v>25491.72</v>
      </c>
      <c r="BT343" s="14">
        <v>50995.02</v>
      </c>
      <c r="BU343" s="14">
        <v>0</v>
      </c>
      <c r="BV343" s="14">
        <v>0</v>
      </c>
      <c r="BW343" s="14">
        <v>0</v>
      </c>
      <c r="BX343" s="14">
        <v>5792.42</v>
      </c>
      <c r="BY343" s="14">
        <v>0</v>
      </c>
      <c r="BZ343" s="14">
        <v>0</v>
      </c>
      <c r="CA343" s="14">
        <v>0</v>
      </c>
      <c r="CB343" s="14">
        <v>0</v>
      </c>
      <c r="CC343" s="14">
        <v>0</v>
      </c>
      <c r="CD343" s="14">
        <v>460</v>
      </c>
      <c r="CE343" s="14">
        <v>380</v>
      </c>
      <c r="CF343" s="14">
        <v>410</v>
      </c>
      <c r="CG343" s="14">
        <v>56693</v>
      </c>
      <c r="CH343" s="14">
        <v>0.18</v>
      </c>
      <c r="CI343" s="14">
        <v>0.72</v>
      </c>
      <c r="CJ343" s="14">
        <v>0.18</v>
      </c>
      <c r="CK343" s="14">
        <v>0</v>
      </c>
      <c r="CL343" s="14">
        <v>351.05</v>
      </c>
      <c r="CM343" s="14">
        <v>1623.64</v>
      </c>
      <c r="CN343" s="14">
        <v>0</v>
      </c>
      <c r="CO343" s="14">
        <v>0</v>
      </c>
      <c r="CP343" s="14">
        <v>0</v>
      </c>
      <c r="CQ343" s="14">
        <v>0</v>
      </c>
      <c r="CR343" s="14" t="s">
        <v>108</v>
      </c>
      <c r="CS343" s="14">
        <v>0</v>
      </c>
      <c r="CT343" s="14">
        <v>0</v>
      </c>
      <c r="CU343" s="14">
        <v>0</v>
      </c>
      <c r="CV343" s="14">
        <v>0</v>
      </c>
      <c r="CW343" s="14">
        <v>0</v>
      </c>
      <c r="CX343" s="14">
        <v>0</v>
      </c>
    </row>
    <row r="344" spans="1:102" x14ac:dyDescent="0.25">
      <c r="A344" s="14">
        <v>510213</v>
      </c>
      <c r="B344" s="14">
        <v>23</v>
      </c>
      <c r="C344" s="14" t="s">
        <v>110</v>
      </c>
      <c r="D344" s="14" t="s">
        <v>100</v>
      </c>
      <c r="E344" s="14">
        <v>5302790001</v>
      </c>
      <c r="F344" s="14" t="s">
        <v>122</v>
      </c>
      <c r="G344" s="14" t="s">
        <v>102</v>
      </c>
      <c r="H344" s="14" t="s">
        <v>103</v>
      </c>
      <c r="I344" s="14">
        <v>70070000</v>
      </c>
      <c r="J344" s="14">
        <v>0</v>
      </c>
      <c r="K344" s="14">
        <v>671714</v>
      </c>
      <c r="L344" s="14">
        <v>1</v>
      </c>
      <c r="M344" s="14">
        <v>201804</v>
      </c>
      <c r="N344" s="14">
        <v>20180305</v>
      </c>
      <c r="O344" s="14">
        <v>82777</v>
      </c>
      <c r="P344" s="14">
        <v>20180404</v>
      </c>
      <c r="Q344" s="14">
        <v>1594</v>
      </c>
      <c r="R344" s="14">
        <v>30</v>
      </c>
      <c r="S344" s="14">
        <v>20180504</v>
      </c>
      <c r="T344" s="14">
        <v>20180518</v>
      </c>
      <c r="U344" s="14">
        <v>9301.2999999999993</v>
      </c>
      <c r="V344" s="14">
        <v>3100.43</v>
      </c>
      <c r="W344" s="14">
        <v>25</v>
      </c>
      <c r="X344" s="14">
        <v>716.25</v>
      </c>
      <c r="Y344" s="14">
        <v>372.05</v>
      </c>
      <c r="Z344" s="14">
        <v>148.82</v>
      </c>
      <c r="AA344" s="14">
        <v>124.01</v>
      </c>
      <c r="AB344" s="14">
        <v>80.61</v>
      </c>
      <c r="AC344" s="14">
        <v>0</v>
      </c>
      <c r="AD344" s="14">
        <v>0</v>
      </c>
      <c r="AE344" s="14">
        <v>0</v>
      </c>
      <c r="AF344" s="14">
        <v>12401.73</v>
      </c>
      <c r="AG344" s="14">
        <v>3553.09</v>
      </c>
      <c r="AH344" s="14">
        <v>6046.29</v>
      </c>
      <c r="AI344" s="14">
        <v>1308.71</v>
      </c>
      <c r="AJ344" s="14">
        <v>130.07</v>
      </c>
      <c r="AK344" s="14">
        <v>1363.57</v>
      </c>
      <c r="AL344" s="14">
        <v>12392.49</v>
      </c>
      <c r="AM344" s="14">
        <v>13117.98</v>
      </c>
      <c r="AN344" s="14">
        <v>18817</v>
      </c>
      <c r="AO344" s="14">
        <v>18817</v>
      </c>
      <c r="AP344" s="14">
        <v>17947</v>
      </c>
      <c r="AQ344" s="14" t="s">
        <v>104</v>
      </c>
      <c r="AR344" s="14">
        <v>0</v>
      </c>
      <c r="AS344" s="14">
        <v>0</v>
      </c>
      <c r="AT344" s="14">
        <v>0</v>
      </c>
      <c r="AU344" s="14">
        <v>0</v>
      </c>
      <c r="AV344" s="14">
        <v>0</v>
      </c>
      <c r="AW344" s="14">
        <v>0</v>
      </c>
      <c r="AX344" s="14">
        <v>0</v>
      </c>
      <c r="AY344" s="14" t="s">
        <v>107</v>
      </c>
      <c r="AZ344" s="14" t="s">
        <v>107</v>
      </c>
      <c r="BA344" s="14" t="s">
        <v>107</v>
      </c>
      <c r="BB344" s="14">
        <v>0</v>
      </c>
      <c r="BC344" s="14">
        <v>0</v>
      </c>
      <c r="BD344" s="14">
        <v>0</v>
      </c>
      <c r="BE344" s="14">
        <v>0</v>
      </c>
      <c r="BF344" s="14">
        <v>0</v>
      </c>
      <c r="BG344" s="14">
        <v>0</v>
      </c>
      <c r="BH344" s="14">
        <v>0</v>
      </c>
      <c r="BI344" s="14">
        <v>0</v>
      </c>
      <c r="BJ344" s="14">
        <v>0</v>
      </c>
      <c r="BK344" s="14">
        <v>0</v>
      </c>
      <c r="BL344" s="14">
        <v>0</v>
      </c>
      <c r="BM344" s="14">
        <v>0</v>
      </c>
      <c r="BN344" s="14">
        <v>0</v>
      </c>
      <c r="BO344" s="14">
        <v>0</v>
      </c>
      <c r="BP344" s="14">
        <v>0</v>
      </c>
      <c r="BQ344" s="14">
        <v>0</v>
      </c>
      <c r="BR344" s="14">
        <v>0</v>
      </c>
      <c r="BS344" s="14">
        <v>0</v>
      </c>
      <c r="BT344" s="14">
        <v>0</v>
      </c>
      <c r="BU344" s="14">
        <v>0</v>
      </c>
      <c r="BV344" s="14">
        <v>0</v>
      </c>
      <c r="BW344" s="14">
        <v>0</v>
      </c>
      <c r="BX344" s="14">
        <v>0</v>
      </c>
      <c r="BY344" s="14">
        <v>0</v>
      </c>
      <c r="BZ344" s="14">
        <v>0</v>
      </c>
      <c r="CA344" s="14">
        <v>0</v>
      </c>
      <c r="CB344" s="14">
        <v>0</v>
      </c>
      <c r="CC344" s="14">
        <v>0</v>
      </c>
      <c r="CD344" s="14">
        <v>0</v>
      </c>
      <c r="CE344" s="14">
        <v>0</v>
      </c>
      <c r="CF344" s="14">
        <v>0</v>
      </c>
      <c r="CG344" s="14">
        <v>274916</v>
      </c>
      <c r="CH344" s="14">
        <v>1</v>
      </c>
      <c r="CI344" s="14">
        <v>0</v>
      </c>
      <c r="CJ344" s="14">
        <v>0</v>
      </c>
      <c r="CK344" s="14">
        <v>0</v>
      </c>
      <c r="CL344" s="14">
        <v>39.68</v>
      </c>
      <c r="CM344" s="14">
        <v>183.54</v>
      </c>
      <c r="CN344" s="14">
        <v>0</v>
      </c>
      <c r="CO344" s="14">
        <v>0</v>
      </c>
      <c r="CP344" s="14">
        <v>0</v>
      </c>
      <c r="CQ344" s="14">
        <v>0</v>
      </c>
      <c r="CR344" s="14" t="s">
        <v>108</v>
      </c>
      <c r="CS344" s="14">
        <v>220</v>
      </c>
      <c r="CT344" s="14">
        <v>380</v>
      </c>
      <c r="CU344" s="14">
        <v>201</v>
      </c>
      <c r="CV344" s="14">
        <v>348</v>
      </c>
      <c r="CW344" s="14">
        <v>231</v>
      </c>
      <c r="CX344" s="14">
        <v>399</v>
      </c>
    </row>
    <row r="345" spans="1:102" x14ac:dyDescent="0.25">
      <c r="A345" s="14">
        <v>605120</v>
      </c>
      <c r="B345" s="14">
        <v>75</v>
      </c>
      <c r="C345" s="14" t="s">
        <v>99</v>
      </c>
      <c r="D345" s="14" t="s">
        <v>100</v>
      </c>
      <c r="E345" s="14">
        <v>5302790001</v>
      </c>
      <c r="F345" s="14" t="s">
        <v>303</v>
      </c>
      <c r="G345" s="14" t="s">
        <v>102</v>
      </c>
      <c r="H345" s="14" t="s">
        <v>103</v>
      </c>
      <c r="I345" s="14">
        <v>70800000</v>
      </c>
      <c r="J345" s="14">
        <v>0</v>
      </c>
      <c r="K345" s="14">
        <v>1167030</v>
      </c>
      <c r="L345" s="14">
        <v>0</v>
      </c>
      <c r="M345" s="14">
        <v>201804</v>
      </c>
      <c r="N345" s="14">
        <v>20180310</v>
      </c>
      <c r="O345" s="14">
        <v>0</v>
      </c>
      <c r="P345" s="14">
        <v>20180410</v>
      </c>
      <c r="Q345" s="14">
        <v>0</v>
      </c>
      <c r="R345" s="14">
        <v>31</v>
      </c>
      <c r="S345" s="14">
        <v>20180420</v>
      </c>
      <c r="T345" s="14">
        <v>20180518</v>
      </c>
      <c r="U345" s="14">
        <v>306980</v>
      </c>
      <c r="V345" s="14">
        <v>43141.54</v>
      </c>
      <c r="W345" s="14">
        <v>25</v>
      </c>
      <c r="X345" s="14">
        <v>716.25</v>
      </c>
      <c r="Y345" s="14">
        <v>5176.9799999999996</v>
      </c>
      <c r="Z345" s="14">
        <v>2070.79</v>
      </c>
      <c r="AA345" s="14">
        <v>1725.66</v>
      </c>
      <c r="AB345" s="14">
        <v>1121.68</v>
      </c>
      <c r="AC345" s="14">
        <v>0</v>
      </c>
      <c r="AD345" s="14">
        <v>0</v>
      </c>
      <c r="AE345" s="14">
        <v>0</v>
      </c>
      <c r="AF345" s="14">
        <v>172566.26</v>
      </c>
      <c r="AG345" s="14">
        <v>49440.2</v>
      </c>
      <c r="AH345" s="14">
        <v>183955.73</v>
      </c>
      <c r="AI345" s="14">
        <v>39817.129999999997</v>
      </c>
      <c r="AJ345" s="14">
        <v>3957.48</v>
      </c>
      <c r="AK345" s="14">
        <v>41486.28</v>
      </c>
      <c r="AL345" s="14">
        <v>163187.4</v>
      </c>
      <c r="AM345" s="14">
        <v>173282.51</v>
      </c>
      <c r="AN345" s="14">
        <v>0</v>
      </c>
      <c r="AO345" s="14">
        <v>0</v>
      </c>
      <c r="AP345" s="14">
        <v>0</v>
      </c>
      <c r="AQ345" s="14" t="s">
        <v>104</v>
      </c>
      <c r="AR345" s="14">
        <v>0</v>
      </c>
      <c r="AS345" s="14">
        <v>0</v>
      </c>
      <c r="AT345" s="14">
        <v>0</v>
      </c>
      <c r="AU345" s="14">
        <v>0</v>
      </c>
      <c r="AV345" s="14">
        <v>0</v>
      </c>
      <c r="AW345" s="14">
        <v>0</v>
      </c>
      <c r="AX345" s="14">
        <v>0</v>
      </c>
      <c r="AY345" s="14">
        <v>0</v>
      </c>
      <c r="AZ345" s="14">
        <v>0</v>
      </c>
      <c r="BA345" s="14">
        <v>0</v>
      </c>
      <c r="BB345" s="14">
        <v>28987</v>
      </c>
      <c r="BC345" s="14">
        <v>277993</v>
      </c>
      <c r="BD345" s="14">
        <v>0</v>
      </c>
      <c r="BE345" s="14">
        <v>0</v>
      </c>
      <c r="BF345" s="14">
        <v>968</v>
      </c>
      <c r="BG345" s="14">
        <v>968</v>
      </c>
      <c r="BH345" s="14">
        <v>0</v>
      </c>
      <c r="BI345" s="14">
        <v>0</v>
      </c>
      <c r="BJ345" s="14">
        <v>0</v>
      </c>
      <c r="BK345" s="14">
        <v>0</v>
      </c>
      <c r="BL345" s="14">
        <v>17</v>
      </c>
      <c r="BM345" s="14">
        <v>0</v>
      </c>
      <c r="BN345" s="14">
        <v>0</v>
      </c>
      <c r="BO345" s="14">
        <v>0</v>
      </c>
      <c r="BP345" s="14">
        <v>0</v>
      </c>
      <c r="BQ345" s="14">
        <v>0</v>
      </c>
      <c r="BR345" s="14">
        <v>4.95</v>
      </c>
      <c r="BS345" s="14">
        <v>30075.200000000001</v>
      </c>
      <c r="BT345" s="14">
        <v>90586.95</v>
      </c>
      <c r="BU345" s="14">
        <v>0</v>
      </c>
      <c r="BV345" s="14">
        <v>0</v>
      </c>
      <c r="BW345" s="14">
        <v>0</v>
      </c>
      <c r="BX345" s="14">
        <v>8757.6200000000008</v>
      </c>
      <c r="BY345" s="14">
        <v>0</v>
      </c>
      <c r="BZ345" s="14">
        <v>0</v>
      </c>
      <c r="CA345" s="14">
        <v>0</v>
      </c>
      <c r="CB345" s="14">
        <v>0</v>
      </c>
      <c r="CC345" s="14">
        <v>0</v>
      </c>
      <c r="CD345" s="14">
        <v>945</v>
      </c>
      <c r="CE345" s="14">
        <v>870</v>
      </c>
      <c r="CF345" s="14">
        <v>990</v>
      </c>
      <c r="CG345" s="14">
        <v>56779</v>
      </c>
      <c r="CH345" s="14">
        <v>0.24</v>
      </c>
      <c r="CI345" s="14">
        <v>0.96</v>
      </c>
      <c r="CJ345" s="14">
        <v>0.24</v>
      </c>
      <c r="CK345" s="14">
        <v>0</v>
      </c>
      <c r="CL345" s="14">
        <v>552.21</v>
      </c>
      <c r="CM345" s="14">
        <v>2553.98</v>
      </c>
      <c r="CN345" s="14">
        <v>0</v>
      </c>
      <c r="CO345" s="14">
        <v>0</v>
      </c>
      <c r="CP345" s="14">
        <v>0</v>
      </c>
      <c r="CQ345" s="14">
        <v>0</v>
      </c>
      <c r="CR345" s="14">
        <v>8757.6200000000008</v>
      </c>
      <c r="CS345" s="14">
        <v>0</v>
      </c>
      <c r="CT345" s="14">
        <v>0</v>
      </c>
      <c r="CU345" s="14">
        <v>0</v>
      </c>
      <c r="CV345" s="14">
        <v>0</v>
      </c>
      <c r="CW345" s="14">
        <v>0</v>
      </c>
      <c r="CX345" s="14">
        <v>0</v>
      </c>
    </row>
    <row r="346" spans="1:102" x14ac:dyDescent="0.25">
      <c r="A346" s="14">
        <v>623849</v>
      </c>
      <c r="B346" s="14">
        <v>76</v>
      </c>
      <c r="C346" s="14" t="s">
        <v>117</v>
      </c>
      <c r="D346" s="14" t="s">
        <v>100</v>
      </c>
      <c r="E346" s="14">
        <v>5302790001</v>
      </c>
      <c r="F346" s="14" t="s">
        <v>124</v>
      </c>
      <c r="G346" s="14" t="s">
        <v>102</v>
      </c>
      <c r="H346" s="14" t="s">
        <v>103</v>
      </c>
      <c r="I346" s="14">
        <v>70800000</v>
      </c>
      <c r="J346" s="14">
        <v>0</v>
      </c>
      <c r="K346" s="14">
        <v>1512297</v>
      </c>
      <c r="L346" s="14">
        <v>0</v>
      </c>
      <c r="M346" s="14">
        <v>201804</v>
      </c>
      <c r="N346" s="14">
        <v>20180310</v>
      </c>
      <c r="O346" s="14">
        <v>0</v>
      </c>
      <c r="P346" s="14">
        <v>20180410</v>
      </c>
      <c r="Q346" s="14">
        <v>0</v>
      </c>
      <c r="R346" s="14">
        <v>31</v>
      </c>
      <c r="S346" s="14">
        <v>20180420</v>
      </c>
      <c r="T346" s="14">
        <v>20180518</v>
      </c>
      <c r="U346" s="14">
        <v>165104</v>
      </c>
      <c r="V346" s="14">
        <v>34463.4</v>
      </c>
      <c r="W346" s="14">
        <v>25</v>
      </c>
      <c r="X346" s="14">
        <v>716.25</v>
      </c>
      <c r="Y346" s="14">
        <v>4135.6000000000004</v>
      </c>
      <c r="Z346" s="14">
        <v>1654.24</v>
      </c>
      <c r="AA346" s="14">
        <v>1378.53</v>
      </c>
      <c r="AB346" s="14">
        <v>896.04</v>
      </c>
      <c r="AC346" s="14">
        <v>0</v>
      </c>
      <c r="AD346" s="14">
        <v>0</v>
      </c>
      <c r="AE346" s="14">
        <v>0</v>
      </c>
      <c r="AF346" s="14">
        <v>137853.63</v>
      </c>
      <c r="AG346" s="14">
        <v>39495.040000000001</v>
      </c>
      <c r="AH346" s="14">
        <v>95637.47</v>
      </c>
      <c r="AI346" s="14">
        <v>20700.68</v>
      </c>
      <c r="AJ346" s="14">
        <v>2057.4699999999998</v>
      </c>
      <c r="AK346" s="14">
        <v>21568.46</v>
      </c>
      <c r="AL346" s="14">
        <v>130505.47</v>
      </c>
      <c r="AM346" s="14">
        <v>138569.88</v>
      </c>
      <c r="AN346" s="14">
        <v>0</v>
      </c>
      <c r="AO346" s="14">
        <v>0</v>
      </c>
      <c r="AP346" s="14">
        <v>0</v>
      </c>
      <c r="AQ346" s="14" t="s">
        <v>104</v>
      </c>
      <c r="AR346" s="14">
        <v>0</v>
      </c>
      <c r="AS346" s="14">
        <v>0</v>
      </c>
      <c r="AT346" s="14">
        <v>0</v>
      </c>
      <c r="AU346" s="14">
        <v>0</v>
      </c>
      <c r="AV346" s="14">
        <v>0</v>
      </c>
      <c r="AW346" s="14">
        <v>0</v>
      </c>
      <c r="AX346" s="14">
        <v>0</v>
      </c>
      <c r="AY346" s="14">
        <v>0</v>
      </c>
      <c r="AZ346" s="14">
        <v>0</v>
      </c>
      <c r="BA346" s="14">
        <v>0</v>
      </c>
      <c r="BB346" s="14">
        <v>29790</v>
      </c>
      <c r="BC346" s="14">
        <v>135314</v>
      </c>
      <c r="BD346" s="14">
        <v>0</v>
      </c>
      <c r="BE346" s="14">
        <v>0</v>
      </c>
      <c r="BF346" s="14">
        <v>838</v>
      </c>
      <c r="BG346" s="14">
        <v>855</v>
      </c>
      <c r="BH346" s="14">
        <v>0</v>
      </c>
      <c r="BI346" s="14">
        <v>0</v>
      </c>
      <c r="BJ346" s="14">
        <v>0</v>
      </c>
      <c r="BK346" s="14">
        <v>0</v>
      </c>
      <c r="BL346" s="14">
        <v>0</v>
      </c>
      <c r="BM346" s="14">
        <v>0</v>
      </c>
      <c r="BN346" s="14">
        <v>0</v>
      </c>
      <c r="BO346" s="14">
        <v>0</v>
      </c>
      <c r="BP346" s="14">
        <v>0</v>
      </c>
      <c r="BQ346" s="14">
        <v>0</v>
      </c>
      <c r="BR346" s="14">
        <v>0</v>
      </c>
      <c r="BS346" s="14">
        <v>45854.61</v>
      </c>
      <c r="BT346" s="14">
        <v>46769.279999999999</v>
      </c>
      <c r="BU346" s="14">
        <v>0</v>
      </c>
      <c r="BV346" s="14">
        <v>0</v>
      </c>
      <c r="BW346" s="14">
        <v>0</v>
      </c>
      <c r="BX346" s="14">
        <v>10766.34</v>
      </c>
      <c r="BY346" s="14">
        <v>0</v>
      </c>
      <c r="BZ346" s="14">
        <v>0</v>
      </c>
      <c r="CA346" s="14">
        <v>0</v>
      </c>
      <c r="CB346" s="14">
        <v>0</v>
      </c>
      <c r="CC346" s="14">
        <v>0</v>
      </c>
      <c r="CD346" s="14">
        <v>855</v>
      </c>
      <c r="CE346" s="14">
        <v>730</v>
      </c>
      <c r="CF346" s="14">
        <v>850</v>
      </c>
      <c r="CG346" s="14">
        <v>56712</v>
      </c>
      <c r="CH346" s="14">
        <v>0.15</v>
      </c>
      <c r="CI346" s="14">
        <v>0.6</v>
      </c>
      <c r="CJ346" s="14">
        <v>0.15</v>
      </c>
      <c r="CK346" s="14">
        <v>0</v>
      </c>
      <c r="CL346" s="14">
        <v>441.13</v>
      </c>
      <c r="CM346" s="14">
        <v>2040.23</v>
      </c>
      <c r="CN346" s="14">
        <v>0</v>
      </c>
      <c r="CO346" s="14">
        <v>0</v>
      </c>
      <c r="CP346" s="14">
        <v>0</v>
      </c>
      <c r="CQ346" s="14">
        <v>0</v>
      </c>
      <c r="CR346" s="14" t="s">
        <v>108</v>
      </c>
      <c r="CS346" s="14">
        <v>0</v>
      </c>
      <c r="CT346" s="14">
        <v>0</v>
      </c>
      <c r="CU346" s="14">
        <v>0</v>
      </c>
      <c r="CV346" s="14">
        <v>0</v>
      </c>
      <c r="CW346" s="14">
        <v>0</v>
      </c>
      <c r="CX346" s="14">
        <v>0</v>
      </c>
    </row>
    <row r="347" spans="1:102" x14ac:dyDescent="0.25">
      <c r="A347" s="14">
        <v>675051</v>
      </c>
      <c r="B347" s="14">
        <v>66</v>
      </c>
      <c r="C347" s="14" t="s">
        <v>117</v>
      </c>
      <c r="D347" s="14" t="s">
        <v>100</v>
      </c>
      <c r="E347" s="14">
        <v>5302790001</v>
      </c>
      <c r="F347" s="14" t="s">
        <v>125</v>
      </c>
      <c r="G347" s="14" t="s">
        <v>102</v>
      </c>
      <c r="H347" s="14" t="s">
        <v>103</v>
      </c>
      <c r="I347" s="14">
        <v>70800000</v>
      </c>
      <c r="J347" s="14">
        <v>0</v>
      </c>
      <c r="K347" s="14">
        <v>1159616</v>
      </c>
      <c r="L347" s="14">
        <v>0</v>
      </c>
      <c r="M347" s="14">
        <v>201804</v>
      </c>
      <c r="N347" s="14">
        <v>20180310</v>
      </c>
      <c r="O347" s="14">
        <v>0</v>
      </c>
      <c r="P347" s="14">
        <v>20180410</v>
      </c>
      <c r="Q347" s="14">
        <v>0</v>
      </c>
      <c r="R347" s="14">
        <v>31</v>
      </c>
      <c r="S347" s="14">
        <v>20180420</v>
      </c>
      <c r="T347" s="14">
        <v>20180518</v>
      </c>
      <c r="U347" s="14">
        <v>207354</v>
      </c>
      <c r="V347" s="14">
        <v>33717</v>
      </c>
      <c r="W347" s="14">
        <v>25</v>
      </c>
      <c r="X347" s="14">
        <v>716.25</v>
      </c>
      <c r="Y347" s="14">
        <v>4046.04</v>
      </c>
      <c r="Z347" s="14">
        <v>1618.41</v>
      </c>
      <c r="AA347" s="14">
        <v>1348.68</v>
      </c>
      <c r="AB347" s="14">
        <v>876.64</v>
      </c>
      <c r="AC347" s="14">
        <v>0</v>
      </c>
      <c r="AD347" s="14">
        <v>0</v>
      </c>
      <c r="AE347" s="14">
        <v>0</v>
      </c>
      <c r="AF347" s="14">
        <v>134868.04</v>
      </c>
      <c r="AG347" s="14">
        <v>38639.68</v>
      </c>
      <c r="AH347" s="14">
        <v>115282.51</v>
      </c>
      <c r="AI347" s="14">
        <v>24952.84</v>
      </c>
      <c r="AJ347" s="14">
        <v>2480.1</v>
      </c>
      <c r="AK347" s="14">
        <v>25998.87</v>
      </c>
      <c r="AL347" s="14">
        <v>127694.52</v>
      </c>
      <c r="AM347" s="14">
        <v>135584.29</v>
      </c>
      <c r="AN347" s="14">
        <v>0</v>
      </c>
      <c r="AO347" s="14">
        <v>0</v>
      </c>
      <c r="AP347" s="14">
        <v>0</v>
      </c>
      <c r="AQ347" s="14" t="s">
        <v>104</v>
      </c>
      <c r="AR347" s="14">
        <v>0</v>
      </c>
      <c r="AS347" s="14">
        <v>0</v>
      </c>
      <c r="AT347" s="14">
        <v>0</v>
      </c>
      <c r="AU347" s="14">
        <v>0</v>
      </c>
      <c r="AV347" s="14">
        <v>0</v>
      </c>
      <c r="AW347" s="14">
        <v>0</v>
      </c>
      <c r="AX347" s="14">
        <v>0</v>
      </c>
      <c r="AY347" s="14">
        <v>0</v>
      </c>
      <c r="AZ347" s="14">
        <v>0</v>
      </c>
      <c r="BA347" s="14">
        <v>0</v>
      </c>
      <c r="BB347" s="14">
        <v>19240</v>
      </c>
      <c r="BC347" s="14">
        <v>188114</v>
      </c>
      <c r="BD347" s="14">
        <v>0</v>
      </c>
      <c r="BE347" s="14">
        <v>436</v>
      </c>
      <c r="BF347" s="14">
        <v>466</v>
      </c>
      <c r="BG347" s="14">
        <v>0</v>
      </c>
      <c r="BH347" s="14">
        <v>455</v>
      </c>
      <c r="BI347" s="14">
        <v>466</v>
      </c>
      <c r="BJ347" s="14">
        <v>0</v>
      </c>
      <c r="BK347" s="14">
        <v>0</v>
      </c>
      <c r="BL347" s="14">
        <v>0</v>
      </c>
      <c r="BM347" s="14">
        <v>0</v>
      </c>
      <c r="BN347" s="14">
        <v>0</v>
      </c>
      <c r="BO347" s="14">
        <v>0</v>
      </c>
      <c r="BP347" s="14">
        <v>0</v>
      </c>
      <c r="BQ347" s="14">
        <v>0</v>
      </c>
      <c r="BR347" s="14">
        <v>0</v>
      </c>
      <c r="BS347" s="14">
        <v>9719.74</v>
      </c>
      <c r="BT347" s="14">
        <v>65020.74</v>
      </c>
      <c r="BU347" s="14">
        <v>0</v>
      </c>
      <c r="BV347" s="14">
        <v>0</v>
      </c>
      <c r="BW347" s="14">
        <v>0</v>
      </c>
      <c r="BX347" s="14">
        <v>0</v>
      </c>
      <c r="BY347" s="14">
        <v>19384.11</v>
      </c>
      <c r="BZ347" s="14">
        <v>5867.97</v>
      </c>
      <c r="CA347" s="14">
        <v>0</v>
      </c>
      <c r="CB347" s="14">
        <v>0</v>
      </c>
      <c r="CC347" s="14">
        <v>1158.48</v>
      </c>
      <c r="CD347" s="14">
        <v>0</v>
      </c>
      <c r="CE347" s="14">
        <v>455</v>
      </c>
      <c r="CF347" s="14">
        <v>420</v>
      </c>
      <c r="CG347" s="14">
        <v>56750</v>
      </c>
      <c r="CH347" s="14">
        <v>0.06</v>
      </c>
      <c r="CI347" s="14">
        <v>0.24</v>
      </c>
      <c r="CJ347" s="14">
        <v>0.06</v>
      </c>
      <c r="CK347" s="14">
        <v>0</v>
      </c>
      <c r="CL347" s="14">
        <v>431.57</v>
      </c>
      <c r="CM347" s="14">
        <v>1996.04</v>
      </c>
      <c r="CN347" s="14">
        <v>0</v>
      </c>
      <c r="CO347" s="14">
        <v>0</v>
      </c>
      <c r="CP347" s="14">
        <v>0</v>
      </c>
      <c r="CQ347" s="14">
        <v>0</v>
      </c>
      <c r="CR347" s="14" t="s">
        <v>108</v>
      </c>
      <c r="CS347" s="14">
        <v>0</v>
      </c>
      <c r="CT347" s="14">
        <v>0</v>
      </c>
      <c r="CU347" s="14">
        <v>0</v>
      </c>
      <c r="CV347" s="14">
        <v>0</v>
      </c>
      <c r="CW347" s="14">
        <v>0</v>
      </c>
      <c r="CX347" s="14">
        <v>0</v>
      </c>
    </row>
    <row r="348" spans="1:102" x14ac:dyDescent="0.25">
      <c r="A348" s="14">
        <v>856960</v>
      </c>
      <c r="B348" s="14">
        <v>23</v>
      </c>
      <c r="C348" s="14" t="s">
        <v>110</v>
      </c>
      <c r="D348" s="14" t="s">
        <v>100</v>
      </c>
      <c r="E348" s="14">
        <v>5302790001</v>
      </c>
      <c r="F348" s="14" t="s">
        <v>126</v>
      </c>
      <c r="G348" s="14" t="s">
        <v>102</v>
      </c>
      <c r="H348" s="14" t="s">
        <v>103</v>
      </c>
      <c r="I348" s="14">
        <v>70362030</v>
      </c>
      <c r="J348" s="14">
        <v>0</v>
      </c>
      <c r="K348" s="14">
        <v>1010284</v>
      </c>
      <c r="L348" s="14">
        <v>1</v>
      </c>
      <c r="M348" s="14">
        <v>201804</v>
      </c>
      <c r="N348" s="14">
        <v>20180305</v>
      </c>
      <c r="O348" s="14">
        <v>393</v>
      </c>
      <c r="P348" s="14">
        <v>20180404</v>
      </c>
      <c r="Q348" s="14">
        <v>394</v>
      </c>
      <c r="R348" s="14">
        <v>30</v>
      </c>
      <c r="S348" s="14">
        <v>20180504</v>
      </c>
      <c r="T348" s="14">
        <v>20180518</v>
      </c>
      <c r="U348" s="14">
        <v>49.25</v>
      </c>
      <c r="V348" s="14">
        <v>6.71</v>
      </c>
      <c r="W348" s="14">
        <v>12</v>
      </c>
      <c r="X348" s="14">
        <v>2.4</v>
      </c>
      <c r="Y348" s="14">
        <v>1.67</v>
      </c>
      <c r="Z348" s="14">
        <v>0.67</v>
      </c>
      <c r="AA348" s="14">
        <v>0.55000000000000004</v>
      </c>
      <c r="AB348" s="14">
        <v>0.36</v>
      </c>
      <c r="AC348" s="14">
        <v>0</v>
      </c>
      <c r="AD348" s="14">
        <v>0</v>
      </c>
      <c r="AE348" s="14">
        <v>0</v>
      </c>
      <c r="AF348" s="14">
        <v>55.96</v>
      </c>
      <c r="AG348" s="14">
        <v>8.74</v>
      </c>
      <c r="AH348" s="14">
        <v>32.28</v>
      </c>
      <c r="AI348" s="14">
        <v>6.98</v>
      </c>
      <c r="AJ348" s="14">
        <v>0.69</v>
      </c>
      <c r="AK348" s="14">
        <v>7.27</v>
      </c>
      <c r="AL348" s="14">
        <v>55.11</v>
      </c>
      <c r="AM348" s="14">
        <v>58.36</v>
      </c>
      <c r="AN348" s="14">
        <v>1</v>
      </c>
      <c r="AO348" s="14">
        <v>100</v>
      </c>
      <c r="AP348" s="14">
        <v>0</v>
      </c>
      <c r="AQ348" s="14" t="s">
        <v>104</v>
      </c>
      <c r="AR348" s="14">
        <v>0</v>
      </c>
      <c r="AS348" s="14">
        <v>0</v>
      </c>
      <c r="AT348" s="14">
        <v>0</v>
      </c>
      <c r="AU348" s="14">
        <v>0</v>
      </c>
      <c r="AV348" s="14">
        <v>0</v>
      </c>
      <c r="AW348" s="14">
        <v>0</v>
      </c>
      <c r="AX348" s="14">
        <v>0</v>
      </c>
      <c r="AY348" s="14" t="s">
        <v>107</v>
      </c>
      <c r="AZ348" s="14" t="s">
        <v>107</v>
      </c>
      <c r="BA348" s="14" t="s">
        <v>107</v>
      </c>
      <c r="BB348" s="14">
        <v>0</v>
      </c>
      <c r="BC348" s="14">
        <v>0</v>
      </c>
      <c r="BD348" s="14">
        <v>0</v>
      </c>
      <c r="BE348" s="14">
        <v>0</v>
      </c>
      <c r="BF348" s="14">
        <v>0</v>
      </c>
      <c r="BG348" s="14">
        <v>0</v>
      </c>
      <c r="BH348" s="14">
        <v>0</v>
      </c>
      <c r="BI348" s="14">
        <v>0</v>
      </c>
      <c r="BJ348" s="14">
        <v>0</v>
      </c>
      <c r="BK348" s="14">
        <v>0</v>
      </c>
      <c r="BL348" s="14">
        <v>0</v>
      </c>
      <c r="BM348" s="14">
        <v>0</v>
      </c>
      <c r="BN348" s="14">
        <v>0</v>
      </c>
      <c r="BO348" s="14">
        <v>0</v>
      </c>
      <c r="BP348" s="14">
        <v>0</v>
      </c>
      <c r="BQ348" s="14">
        <v>0</v>
      </c>
      <c r="BR348" s="14">
        <v>0</v>
      </c>
      <c r="BS348" s="14">
        <v>0</v>
      </c>
      <c r="BT348" s="14">
        <v>0</v>
      </c>
      <c r="BU348" s="14">
        <v>0</v>
      </c>
      <c r="BV348" s="14">
        <v>0</v>
      </c>
      <c r="BW348" s="14">
        <v>0</v>
      </c>
      <c r="BX348" s="14">
        <v>0</v>
      </c>
      <c r="BY348" s="14">
        <v>0</v>
      </c>
      <c r="BZ348" s="14">
        <v>0</v>
      </c>
      <c r="CA348" s="14">
        <v>0</v>
      </c>
      <c r="CB348" s="14">
        <v>0</v>
      </c>
      <c r="CC348" s="14">
        <v>0</v>
      </c>
      <c r="CD348" s="14">
        <v>0</v>
      </c>
      <c r="CE348" s="14">
        <v>0</v>
      </c>
      <c r="CF348" s="14">
        <v>0</v>
      </c>
      <c r="CG348" s="14">
        <v>274307</v>
      </c>
      <c r="CH348" s="14">
        <v>1</v>
      </c>
      <c r="CI348" s="14">
        <v>0</v>
      </c>
      <c r="CJ348" s="14">
        <v>0</v>
      </c>
      <c r="CK348" s="14">
        <v>0</v>
      </c>
      <c r="CL348" s="14">
        <v>0.17</v>
      </c>
      <c r="CM348" s="14">
        <v>0.82</v>
      </c>
      <c r="CN348" s="14">
        <v>0</v>
      </c>
      <c r="CO348" s="14">
        <v>0</v>
      </c>
      <c r="CP348" s="14">
        <v>0</v>
      </c>
      <c r="CQ348" s="14">
        <v>0</v>
      </c>
      <c r="CR348" s="14" t="s">
        <v>108</v>
      </c>
      <c r="CS348" s="14">
        <v>220</v>
      </c>
      <c r="CT348" s="14">
        <v>380</v>
      </c>
      <c r="CU348" s="14">
        <v>201</v>
      </c>
      <c r="CV348" s="14">
        <v>348</v>
      </c>
      <c r="CW348" s="14">
        <v>231</v>
      </c>
      <c r="CX348" s="14">
        <v>399</v>
      </c>
    </row>
    <row r="349" spans="1:102" x14ac:dyDescent="0.25">
      <c r="A349" s="14">
        <v>856967</v>
      </c>
      <c r="B349" s="14">
        <v>23</v>
      </c>
      <c r="C349" s="14" t="s">
        <v>110</v>
      </c>
      <c r="D349" s="14" t="s">
        <v>100</v>
      </c>
      <c r="E349" s="14">
        <v>5302790001</v>
      </c>
      <c r="F349" s="14" t="s">
        <v>127</v>
      </c>
      <c r="G349" s="14" t="s">
        <v>102</v>
      </c>
      <c r="H349" s="14" t="s">
        <v>103</v>
      </c>
      <c r="I349" s="14">
        <v>70362040</v>
      </c>
      <c r="J349" s="14">
        <v>0</v>
      </c>
      <c r="K349" s="14">
        <v>1010286</v>
      </c>
      <c r="L349" s="14">
        <v>1</v>
      </c>
      <c r="M349" s="14">
        <v>201804</v>
      </c>
      <c r="N349" s="14">
        <v>20180305</v>
      </c>
      <c r="O349" s="14">
        <v>71</v>
      </c>
      <c r="P349" s="14">
        <v>20180404</v>
      </c>
      <c r="Q349" s="14">
        <v>72</v>
      </c>
      <c r="R349" s="14">
        <v>30</v>
      </c>
      <c r="S349" s="14">
        <v>20180504</v>
      </c>
      <c r="T349" s="14">
        <v>20180518</v>
      </c>
      <c r="U349" s="14">
        <v>49.25</v>
      </c>
      <c r="V349" s="14">
        <v>6.71</v>
      </c>
      <c r="W349" s="14">
        <v>12</v>
      </c>
      <c r="X349" s="14">
        <v>2.4</v>
      </c>
      <c r="Y349" s="14">
        <v>1.67</v>
      </c>
      <c r="Z349" s="14">
        <v>0.67</v>
      </c>
      <c r="AA349" s="14">
        <v>0.55000000000000004</v>
      </c>
      <c r="AB349" s="14">
        <v>0.36</v>
      </c>
      <c r="AC349" s="14">
        <v>0</v>
      </c>
      <c r="AD349" s="14">
        <v>0</v>
      </c>
      <c r="AE349" s="14">
        <v>0</v>
      </c>
      <c r="AF349" s="14">
        <v>55.96</v>
      </c>
      <c r="AG349" s="14">
        <v>8.74</v>
      </c>
      <c r="AH349" s="14">
        <v>32.28</v>
      </c>
      <c r="AI349" s="14">
        <v>6.98</v>
      </c>
      <c r="AJ349" s="14">
        <v>0.69</v>
      </c>
      <c r="AK349" s="14">
        <v>7.27</v>
      </c>
      <c r="AL349" s="14">
        <v>55.11</v>
      </c>
      <c r="AM349" s="14">
        <v>58.36</v>
      </c>
      <c r="AN349" s="14">
        <v>1</v>
      </c>
      <c r="AO349" s="14">
        <v>100</v>
      </c>
      <c r="AP349" s="14">
        <v>0</v>
      </c>
      <c r="AQ349" s="14" t="s">
        <v>104</v>
      </c>
      <c r="AR349" s="14">
        <v>0</v>
      </c>
      <c r="AS349" s="14">
        <v>0</v>
      </c>
      <c r="AT349" s="14">
        <v>0</v>
      </c>
      <c r="AU349" s="14">
        <v>0</v>
      </c>
      <c r="AV349" s="14">
        <v>0</v>
      </c>
      <c r="AW349" s="14">
        <v>0</v>
      </c>
      <c r="AX349" s="14">
        <v>0</v>
      </c>
      <c r="AY349" s="14" t="s">
        <v>107</v>
      </c>
      <c r="AZ349" s="14" t="s">
        <v>107</v>
      </c>
      <c r="BA349" s="14" t="s">
        <v>107</v>
      </c>
      <c r="BB349" s="14">
        <v>0</v>
      </c>
      <c r="BC349" s="14">
        <v>0</v>
      </c>
      <c r="BD349" s="14">
        <v>0</v>
      </c>
      <c r="BE349" s="14">
        <v>0</v>
      </c>
      <c r="BF349" s="14">
        <v>0</v>
      </c>
      <c r="BG349" s="14">
        <v>0</v>
      </c>
      <c r="BH349" s="14">
        <v>0</v>
      </c>
      <c r="BI349" s="14">
        <v>0</v>
      </c>
      <c r="BJ349" s="14">
        <v>0</v>
      </c>
      <c r="BK349" s="14">
        <v>0</v>
      </c>
      <c r="BL349" s="14">
        <v>0</v>
      </c>
      <c r="BM349" s="14">
        <v>0</v>
      </c>
      <c r="BN349" s="14">
        <v>0</v>
      </c>
      <c r="BO349" s="14">
        <v>0</v>
      </c>
      <c r="BP349" s="14">
        <v>0</v>
      </c>
      <c r="BQ349" s="14">
        <v>0</v>
      </c>
      <c r="BR349" s="14">
        <v>0</v>
      </c>
      <c r="BS349" s="14">
        <v>0</v>
      </c>
      <c r="BT349" s="14">
        <v>0</v>
      </c>
      <c r="BU349" s="14">
        <v>0</v>
      </c>
      <c r="BV349" s="14">
        <v>0</v>
      </c>
      <c r="BW349" s="14">
        <v>0</v>
      </c>
      <c r="BX349" s="14">
        <v>0</v>
      </c>
      <c r="BY349" s="14">
        <v>0</v>
      </c>
      <c r="BZ349" s="14">
        <v>0</v>
      </c>
      <c r="CA349" s="14">
        <v>0</v>
      </c>
      <c r="CB349" s="14">
        <v>0</v>
      </c>
      <c r="CC349" s="14">
        <v>0</v>
      </c>
      <c r="CD349" s="14">
        <v>0</v>
      </c>
      <c r="CE349" s="14">
        <v>0</v>
      </c>
      <c r="CF349" s="14">
        <v>0</v>
      </c>
      <c r="CG349" s="14">
        <v>274337</v>
      </c>
      <c r="CH349" s="14">
        <v>1</v>
      </c>
      <c r="CI349" s="14">
        <v>0</v>
      </c>
      <c r="CJ349" s="14">
        <v>0</v>
      </c>
      <c r="CK349" s="14">
        <v>0</v>
      </c>
      <c r="CL349" s="14">
        <v>0.17</v>
      </c>
      <c r="CM349" s="14">
        <v>0.82</v>
      </c>
      <c r="CN349" s="14">
        <v>0</v>
      </c>
      <c r="CO349" s="14">
        <v>0</v>
      </c>
      <c r="CP349" s="14">
        <v>0</v>
      </c>
      <c r="CQ349" s="14">
        <v>0</v>
      </c>
      <c r="CR349" s="14" t="s">
        <v>108</v>
      </c>
      <c r="CS349" s="14">
        <v>220</v>
      </c>
      <c r="CT349" s="14">
        <v>380</v>
      </c>
      <c r="CU349" s="14">
        <v>201</v>
      </c>
      <c r="CV349" s="14">
        <v>348</v>
      </c>
      <c r="CW349" s="14">
        <v>231</v>
      </c>
      <c r="CX349" s="14">
        <v>399</v>
      </c>
    </row>
    <row r="350" spans="1:102" x14ac:dyDescent="0.25">
      <c r="A350" s="14">
        <v>856969</v>
      </c>
      <c r="B350" s="14">
        <v>23</v>
      </c>
      <c r="C350" s="14" t="s">
        <v>110</v>
      </c>
      <c r="D350" s="14" t="s">
        <v>100</v>
      </c>
      <c r="E350" s="14">
        <v>5302790001</v>
      </c>
      <c r="F350" s="14" t="s">
        <v>128</v>
      </c>
      <c r="G350" s="14" t="s">
        <v>102</v>
      </c>
      <c r="H350" s="14" t="s">
        <v>103</v>
      </c>
      <c r="I350" s="14">
        <v>70362070</v>
      </c>
      <c r="J350" s="14">
        <v>0</v>
      </c>
      <c r="K350" s="14">
        <v>1116288</v>
      </c>
      <c r="L350" s="14">
        <v>1</v>
      </c>
      <c r="M350" s="14">
        <v>201804</v>
      </c>
      <c r="N350" s="14">
        <v>20180305</v>
      </c>
      <c r="O350" s="14">
        <v>12268</v>
      </c>
      <c r="P350" s="14">
        <v>20180404</v>
      </c>
      <c r="Q350" s="14">
        <v>12268</v>
      </c>
      <c r="R350" s="14">
        <v>30</v>
      </c>
      <c r="S350" s="14">
        <v>20180504</v>
      </c>
      <c r="T350" s="14">
        <v>20180518</v>
      </c>
      <c r="U350" s="14">
        <v>49.25</v>
      </c>
      <c r="V350" s="14">
        <v>6.71</v>
      </c>
      <c r="W350" s="14">
        <v>12</v>
      </c>
      <c r="X350" s="14">
        <v>2.4</v>
      </c>
      <c r="Y350" s="14">
        <v>1.67</v>
      </c>
      <c r="Z350" s="14">
        <v>0.67</v>
      </c>
      <c r="AA350" s="14">
        <v>0.55000000000000004</v>
      </c>
      <c r="AB350" s="14">
        <v>0.36</v>
      </c>
      <c r="AC350" s="14">
        <v>0</v>
      </c>
      <c r="AD350" s="14">
        <v>0</v>
      </c>
      <c r="AE350" s="14">
        <v>0</v>
      </c>
      <c r="AF350" s="14">
        <v>55.96</v>
      </c>
      <c r="AG350" s="14">
        <v>8.74</v>
      </c>
      <c r="AH350" s="14">
        <v>32.28</v>
      </c>
      <c r="AI350" s="14">
        <v>6.98</v>
      </c>
      <c r="AJ350" s="14">
        <v>0.69</v>
      </c>
      <c r="AK350" s="14">
        <v>7.27</v>
      </c>
      <c r="AL350" s="14">
        <v>55.11</v>
      </c>
      <c r="AM350" s="14">
        <v>58.36</v>
      </c>
      <c r="AN350" s="14">
        <v>0</v>
      </c>
      <c r="AO350" s="14">
        <v>100</v>
      </c>
      <c r="AP350" s="14">
        <v>0</v>
      </c>
      <c r="AQ350" s="14" t="s">
        <v>104</v>
      </c>
      <c r="AR350" s="14">
        <v>0</v>
      </c>
      <c r="AS350" s="14">
        <v>0</v>
      </c>
      <c r="AT350" s="14">
        <v>0</v>
      </c>
      <c r="AU350" s="14">
        <v>0</v>
      </c>
      <c r="AV350" s="14">
        <v>0</v>
      </c>
      <c r="AW350" s="14">
        <v>0</v>
      </c>
      <c r="AX350" s="14">
        <v>0</v>
      </c>
      <c r="AY350" s="14" t="s">
        <v>107</v>
      </c>
      <c r="AZ350" s="14" t="s">
        <v>107</v>
      </c>
      <c r="BA350" s="14" t="s">
        <v>107</v>
      </c>
      <c r="BB350" s="14">
        <v>0</v>
      </c>
      <c r="BC350" s="14">
        <v>0</v>
      </c>
      <c r="BD350" s="14">
        <v>0</v>
      </c>
      <c r="BE350" s="14">
        <v>0</v>
      </c>
      <c r="BF350" s="14">
        <v>0</v>
      </c>
      <c r="BG350" s="14">
        <v>0</v>
      </c>
      <c r="BH350" s="14">
        <v>0</v>
      </c>
      <c r="BI350" s="14">
        <v>0</v>
      </c>
      <c r="BJ350" s="14">
        <v>0</v>
      </c>
      <c r="BK350" s="14">
        <v>0</v>
      </c>
      <c r="BL350" s="14">
        <v>0</v>
      </c>
      <c r="BM350" s="14">
        <v>0</v>
      </c>
      <c r="BN350" s="14">
        <v>0</v>
      </c>
      <c r="BO350" s="14">
        <v>0</v>
      </c>
      <c r="BP350" s="14">
        <v>0</v>
      </c>
      <c r="BQ350" s="14">
        <v>0</v>
      </c>
      <c r="BR350" s="14">
        <v>0</v>
      </c>
      <c r="BS350" s="14">
        <v>0</v>
      </c>
      <c r="BT350" s="14">
        <v>0</v>
      </c>
      <c r="BU350" s="14">
        <v>0</v>
      </c>
      <c r="BV350" s="14">
        <v>0</v>
      </c>
      <c r="BW350" s="14">
        <v>0</v>
      </c>
      <c r="BX350" s="14">
        <v>0</v>
      </c>
      <c r="BY350" s="14">
        <v>0</v>
      </c>
      <c r="BZ350" s="14">
        <v>0</v>
      </c>
      <c r="CA350" s="14">
        <v>0</v>
      </c>
      <c r="CB350" s="14">
        <v>0</v>
      </c>
      <c r="CC350" s="14">
        <v>0</v>
      </c>
      <c r="CD350" s="14">
        <v>0</v>
      </c>
      <c r="CE350" s="14">
        <v>0</v>
      </c>
      <c r="CF350" s="14">
        <v>0</v>
      </c>
      <c r="CG350" s="14">
        <v>274281</v>
      </c>
      <c r="CH350" s="14">
        <v>1</v>
      </c>
      <c r="CI350" s="14">
        <v>0</v>
      </c>
      <c r="CJ350" s="14">
        <v>0</v>
      </c>
      <c r="CK350" s="14">
        <v>0</v>
      </c>
      <c r="CL350" s="14">
        <v>0.17</v>
      </c>
      <c r="CM350" s="14">
        <v>0.82</v>
      </c>
      <c r="CN350" s="14">
        <v>0</v>
      </c>
      <c r="CO350" s="14">
        <v>0</v>
      </c>
      <c r="CP350" s="14">
        <v>0</v>
      </c>
      <c r="CQ350" s="14">
        <v>0</v>
      </c>
      <c r="CR350" s="14" t="s">
        <v>108</v>
      </c>
      <c r="CS350" s="14">
        <v>220</v>
      </c>
      <c r="CT350" s="14">
        <v>380</v>
      </c>
      <c r="CU350" s="14">
        <v>201</v>
      </c>
      <c r="CV350" s="14">
        <v>348</v>
      </c>
      <c r="CW350" s="14">
        <v>231</v>
      </c>
      <c r="CX350" s="14">
        <v>399</v>
      </c>
    </row>
    <row r="351" spans="1:102" x14ac:dyDescent="0.25">
      <c r="A351" s="14">
        <v>966027</v>
      </c>
      <c r="B351" s="14">
        <v>66</v>
      </c>
      <c r="C351" s="14" t="s">
        <v>117</v>
      </c>
      <c r="D351" s="14" t="s">
        <v>100</v>
      </c>
      <c r="E351" s="14">
        <v>5302790001</v>
      </c>
      <c r="F351" s="14" t="s">
        <v>129</v>
      </c>
      <c r="G351" s="14" t="s">
        <v>102</v>
      </c>
      <c r="H351" s="14" t="s">
        <v>103</v>
      </c>
      <c r="I351" s="14">
        <v>70000000</v>
      </c>
      <c r="J351" s="14">
        <v>0</v>
      </c>
      <c r="K351" s="14">
        <v>53155342</v>
      </c>
      <c r="L351" s="14">
        <v>0</v>
      </c>
      <c r="M351" s="14">
        <v>201804</v>
      </c>
      <c r="N351" s="14">
        <v>20180310</v>
      </c>
      <c r="O351" s="14">
        <v>0</v>
      </c>
      <c r="P351" s="14">
        <v>20180410</v>
      </c>
      <c r="Q351" s="14">
        <v>0</v>
      </c>
      <c r="R351" s="14">
        <v>31</v>
      </c>
      <c r="S351" s="14">
        <v>20180420</v>
      </c>
      <c r="T351" s="14">
        <v>20180518</v>
      </c>
      <c r="U351" s="14">
        <v>84377</v>
      </c>
      <c r="V351" s="14">
        <v>15003.52</v>
      </c>
      <c r="W351" s="14">
        <v>25</v>
      </c>
      <c r="X351" s="14">
        <v>716.25</v>
      </c>
      <c r="Y351" s="14">
        <v>1800.42</v>
      </c>
      <c r="Z351" s="14">
        <v>720.16</v>
      </c>
      <c r="AA351" s="14">
        <v>600.14</v>
      </c>
      <c r="AB351" s="14">
        <v>390.09</v>
      </c>
      <c r="AC351" s="14">
        <v>0</v>
      </c>
      <c r="AD351" s="14">
        <v>0</v>
      </c>
      <c r="AE351" s="14">
        <v>0</v>
      </c>
      <c r="AF351" s="14">
        <v>60014.16</v>
      </c>
      <c r="AG351" s="14">
        <v>17194.03</v>
      </c>
      <c r="AH351" s="14">
        <v>45906.14</v>
      </c>
      <c r="AI351" s="14">
        <v>9936.36</v>
      </c>
      <c r="AJ351" s="14">
        <v>987.58</v>
      </c>
      <c r="AK351" s="14">
        <v>10352.89</v>
      </c>
      <c r="AL351" s="14">
        <v>57219.6</v>
      </c>
      <c r="AM351" s="14">
        <v>60730.41</v>
      </c>
      <c r="AN351" s="14">
        <v>0</v>
      </c>
      <c r="AO351" s="14">
        <v>0</v>
      </c>
      <c r="AP351" s="14">
        <v>0</v>
      </c>
      <c r="AQ351" s="14" t="s">
        <v>104</v>
      </c>
      <c r="AR351" s="14">
        <v>0</v>
      </c>
      <c r="AS351" s="14">
        <v>0</v>
      </c>
      <c r="AT351" s="14">
        <v>0</v>
      </c>
      <c r="AU351" s="14">
        <v>0</v>
      </c>
      <c r="AV351" s="14">
        <v>0</v>
      </c>
      <c r="AW351" s="14">
        <v>0</v>
      </c>
      <c r="AX351" s="14">
        <v>0</v>
      </c>
      <c r="AY351" s="14">
        <v>0</v>
      </c>
      <c r="AZ351" s="14">
        <v>0</v>
      </c>
      <c r="BA351" s="14">
        <v>0</v>
      </c>
      <c r="BB351" s="14">
        <v>10538</v>
      </c>
      <c r="BC351" s="14">
        <v>73839</v>
      </c>
      <c r="BD351" s="14">
        <v>0</v>
      </c>
      <c r="BE351" s="14">
        <v>240</v>
      </c>
      <c r="BF351" s="14">
        <v>252</v>
      </c>
      <c r="BG351" s="14">
        <v>0</v>
      </c>
      <c r="BH351" s="14">
        <v>245</v>
      </c>
      <c r="BI351" s="14">
        <v>252</v>
      </c>
      <c r="BJ351" s="14">
        <v>0</v>
      </c>
      <c r="BK351" s="14">
        <v>0</v>
      </c>
      <c r="BL351" s="14">
        <v>0</v>
      </c>
      <c r="BM351" s="14">
        <v>0</v>
      </c>
      <c r="BN351" s="14">
        <v>0</v>
      </c>
      <c r="BO351" s="14">
        <v>0</v>
      </c>
      <c r="BP351" s="14">
        <v>0</v>
      </c>
      <c r="BQ351" s="14">
        <v>0</v>
      </c>
      <c r="BR351" s="14">
        <v>0</v>
      </c>
      <c r="BS351" s="14">
        <v>5323.63</v>
      </c>
      <c r="BT351" s="14">
        <v>25522.11</v>
      </c>
      <c r="BU351" s="14">
        <v>0</v>
      </c>
      <c r="BV351" s="14">
        <v>0</v>
      </c>
      <c r="BW351" s="14">
        <v>0</v>
      </c>
      <c r="BX351" s="14">
        <v>0</v>
      </c>
      <c r="BY351" s="14">
        <v>10437.6</v>
      </c>
      <c r="BZ351" s="14">
        <v>3173.24</v>
      </c>
      <c r="CA351" s="14">
        <v>0</v>
      </c>
      <c r="CB351" s="14">
        <v>0</v>
      </c>
      <c r="CC351" s="14">
        <v>554.05999999999995</v>
      </c>
      <c r="CD351" s="14">
        <v>0</v>
      </c>
      <c r="CE351" s="14">
        <v>245</v>
      </c>
      <c r="CF351" s="14">
        <v>230</v>
      </c>
      <c r="CG351" s="14">
        <v>56742</v>
      </c>
      <c r="CH351" s="14">
        <v>0.09</v>
      </c>
      <c r="CI351" s="14">
        <v>0.36</v>
      </c>
      <c r="CJ351" s="14">
        <v>0.09</v>
      </c>
      <c r="CK351" s="14">
        <v>0</v>
      </c>
      <c r="CL351" s="14">
        <v>192.04</v>
      </c>
      <c r="CM351" s="14">
        <v>888.2</v>
      </c>
      <c r="CN351" s="14">
        <v>0</v>
      </c>
      <c r="CO351" s="14">
        <v>0</v>
      </c>
      <c r="CP351" s="14">
        <v>0</v>
      </c>
      <c r="CQ351" s="14">
        <v>0</v>
      </c>
      <c r="CR351" s="14" t="s">
        <v>108</v>
      </c>
      <c r="CS351" s="14">
        <v>0</v>
      </c>
      <c r="CT351" s="14">
        <v>0</v>
      </c>
      <c r="CU351" s="14">
        <v>0</v>
      </c>
      <c r="CV351" s="14">
        <v>0</v>
      </c>
      <c r="CW351" s="14">
        <v>0</v>
      </c>
      <c r="CX351" s="14">
        <v>0</v>
      </c>
    </row>
    <row r="352" spans="1:102" x14ac:dyDescent="0.25">
      <c r="A352" s="14">
        <v>1089425</v>
      </c>
      <c r="B352" s="14">
        <v>65</v>
      </c>
      <c r="C352" s="14" t="s">
        <v>99</v>
      </c>
      <c r="D352" s="14" t="s">
        <v>100</v>
      </c>
      <c r="E352" s="14">
        <v>5302790001</v>
      </c>
      <c r="F352" s="14" t="s">
        <v>130</v>
      </c>
      <c r="G352" s="14" t="s">
        <v>102</v>
      </c>
      <c r="H352" s="14" t="s">
        <v>103</v>
      </c>
      <c r="I352" s="14">
        <v>73007990</v>
      </c>
      <c r="J352" s="14">
        <v>0</v>
      </c>
      <c r="K352" s="14">
        <v>1159901</v>
      </c>
      <c r="L352" s="14">
        <v>0</v>
      </c>
      <c r="M352" s="14">
        <v>201804</v>
      </c>
      <c r="N352" s="14">
        <v>20180314</v>
      </c>
      <c r="O352" s="14">
        <v>0</v>
      </c>
      <c r="P352" s="14">
        <v>20180414</v>
      </c>
      <c r="Q352" s="14">
        <v>0</v>
      </c>
      <c r="R352" s="14">
        <v>31</v>
      </c>
      <c r="S352" s="14">
        <v>20180425</v>
      </c>
      <c r="T352" s="14">
        <v>20180518</v>
      </c>
      <c r="U352" s="14">
        <v>132855</v>
      </c>
      <c r="V352" s="14">
        <v>18785.86</v>
      </c>
      <c r="W352" s="14">
        <v>25</v>
      </c>
      <c r="X352" s="14">
        <v>716.25</v>
      </c>
      <c r="Y352" s="14">
        <v>2254.3000000000002</v>
      </c>
      <c r="Z352" s="14">
        <v>901.72</v>
      </c>
      <c r="AA352" s="14">
        <v>751.43</v>
      </c>
      <c r="AB352" s="14">
        <v>488.43</v>
      </c>
      <c r="AC352" s="14">
        <v>0</v>
      </c>
      <c r="AD352" s="14">
        <v>0</v>
      </c>
      <c r="AE352" s="14">
        <v>0</v>
      </c>
      <c r="AF352" s="14">
        <v>75143.5</v>
      </c>
      <c r="AG352" s="14">
        <v>21528.59</v>
      </c>
      <c r="AH352" s="14">
        <v>76069.36</v>
      </c>
      <c r="AI352" s="14">
        <v>16465.169999999998</v>
      </c>
      <c r="AJ352" s="14">
        <v>1636.49</v>
      </c>
      <c r="AK352" s="14">
        <v>17155.39</v>
      </c>
      <c r="AL352" s="14">
        <v>71463.87</v>
      </c>
      <c r="AM352" s="14">
        <v>75859.75</v>
      </c>
      <c r="AN352" s="14">
        <v>0</v>
      </c>
      <c r="AO352" s="14">
        <v>0</v>
      </c>
      <c r="AP352" s="14">
        <v>0</v>
      </c>
      <c r="AQ352" s="14" t="s">
        <v>104</v>
      </c>
      <c r="AR352" s="14">
        <v>0</v>
      </c>
      <c r="AS352" s="14">
        <v>0</v>
      </c>
      <c r="AT352" s="14">
        <v>0</v>
      </c>
      <c r="AU352" s="14">
        <v>0</v>
      </c>
      <c r="AV352" s="14">
        <v>0</v>
      </c>
      <c r="AW352" s="14">
        <v>0</v>
      </c>
      <c r="AX352" s="14">
        <v>0</v>
      </c>
      <c r="AY352" s="14">
        <v>0</v>
      </c>
      <c r="AZ352" s="14">
        <v>0</v>
      </c>
      <c r="BA352" s="14">
        <v>0</v>
      </c>
      <c r="BB352" s="14">
        <v>12101</v>
      </c>
      <c r="BC352" s="14">
        <v>120754</v>
      </c>
      <c r="BD352" s="14">
        <v>0</v>
      </c>
      <c r="BE352" s="14">
        <v>197</v>
      </c>
      <c r="BF352" s="14">
        <v>203</v>
      </c>
      <c r="BG352" s="14">
        <v>0</v>
      </c>
      <c r="BH352" s="14">
        <v>350</v>
      </c>
      <c r="BI352" s="14">
        <v>350</v>
      </c>
      <c r="BJ352" s="14">
        <v>0</v>
      </c>
      <c r="BK352" s="14">
        <v>0</v>
      </c>
      <c r="BL352" s="14">
        <v>0</v>
      </c>
      <c r="BM352" s="14">
        <v>0</v>
      </c>
      <c r="BN352" s="14">
        <v>0</v>
      </c>
      <c r="BO352" s="14">
        <v>0</v>
      </c>
      <c r="BP352" s="14">
        <v>0</v>
      </c>
      <c r="BQ352" s="14">
        <v>0</v>
      </c>
      <c r="BR352" s="14">
        <v>0</v>
      </c>
      <c r="BS352" s="14">
        <v>5873.94</v>
      </c>
      <c r="BT352" s="14">
        <v>39348.959999999999</v>
      </c>
      <c r="BU352" s="14">
        <v>0</v>
      </c>
      <c r="BV352" s="14">
        <v>0</v>
      </c>
      <c r="BW352" s="14">
        <v>0</v>
      </c>
      <c r="BX352" s="14">
        <v>0</v>
      </c>
      <c r="BY352" s="14">
        <v>7968.24</v>
      </c>
      <c r="BZ352" s="14">
        <v>3166.5</v>
      </c>
      <c r="CA352" s="14">
        <v>0</v>
      </c>
      <c r="CB352" s="14">
        <v>0</v>
      </c>
      <c r="CC352" s="14">
        <v>0</v>
      </c>
      <c r="CD352" s="14">
        <v>0</v>
      </c>
      <c r="CE352" s="14">
        <v>350</v>
      </c>
      <c r="CF352" s="14">
        <v>350</v>
      </c>
      <c r="CG352" s="14">
        <v>59749</v>
      </c>
      <c r="CH352" s="14">
        <v>9.6000000000000002E-2</v>
      </c>
      <c r="CI352" s="14">
        <v>0.38400000000000001</v>
      </c>
      <c r="CJ352" s="14">
        <v>9.6000000000000002E-2</v>
      </c>
      <c r="CK352" s="14">
        <v>0</v>
      </c>
      <c r="CL352" s="14">
        <v>240.45</v>
      </c>
      <c r="CM352" s="14">
        <v>1112.1199999999999</v>
      </c>
      <c r="CN352" s="14">
        <v>0</v>
      </c>
      <c r="CO352" s="14">
        <v>0</v>
      </c>
      <c r="CP352" s="14">
        <v>0</v>
      </c>
      <c r="CQ352" s="14">
        <v>0</v>
      </c>
      <c r="CR352" s="14" t="s">
        <v>108</v>
      </c>
      <c r="CS352" s="14">
        <v>0</v>
      </c>
      <c r="CT352" s="14">
        <v>0</v>
      </c>
      <c r="CU352" s="14">
        <v>0</v>
      </c>
      <c r="CV352" s="14">
        <v>0</v>
      </c>
      <c r="CW352" s="14">
        <v>0</v>
      </c>
      <c r="CX352" s="14">
        <v>0</v>
      </c>
    </row>
    <row r="353" spans="1:102" x14ac:dyDescent="0.25">
      <c r="A353" s="14">
        <v>1100496</v>
      </c>
      <c r="B353" s="14">
        <v>21</v>
      </c>
      <c r="C353" s="14" t="s">
        <v>105</v>
      </c>
      <c r="D353" s="14" t="s">
        <v>100</v>
      </c>
      <c r="E353" s="14">
        <v>5302790001</v>
      </c>
      <c r="F353" s="14" t="s">
        <v>131</v>
      </c>
      <c r="G353" s="14" t="s">
        <v>102</v>
      </c>
      <c r="H353" s="14" t="s">
        <v>103</v>
      </c>
      <c r="I353" s="14">
        <v>70300000</v>
      </c>
      <c r="J353" s="14">
        <v>0</v>
      </c>
      <c r="K353" s="14">
        <v>98380</v>
      </c>
      <c r="L353" s="14">
        <v>1</v>
      </c>
      <c r="M353" s="14">
        <v>201804</v>
      </c>
      <c r="N353" s="14">
        <v>20180309</v>
      </c>
      <c r="O353" s="14">
        <v>1799</v>
      </c>
      <c r="P353" s="14">
        <v>20180410</v>
      </c>
      <c r="Q353" s="14">
        <v>1799</v>
      </c>
      <c r="R353" s="14">
        <v>32</v>
      </c>
      <c r="S353" s="14">
        <v>20180504</v>
      </c>
      <c r="T353" s="14">
        <v>20180518</v>
      </c>
      <c r="U353" s="14">
        <v>14.78</v>
      </c>
      <c r="V353" s="14">
        <v>2.0099999999999998</v>
      </c>
      <c r="W353" s="14">
        <v>12</v>
      </c>
      <c r="X353" s="14">
        <v>2.4</v>
      </c>
      <c r="Y353" s="14">
        <v>0.5</v>
      </c>
      <c r="Z353" s="14">
        <v>0.2</v>
      </c>
      <c r="AA353" s="14">
        <v>0.16</v>
      </c>
      <c r="AB353" s="14">
        <v>0.1</v>
      </c>
      <c r="AC353" s="14">
        <v>0</v>
      </c>
      <c r="AD353" s="14">
        <v>0</v>
      </c>
      <c r="AE353" s="14">
        <v>0</v>
      </c>
      <c r="AF353" s="14">
        <v>16.79</v>
      </c>
      <c r="AG353" s="14">
        <v>2.61</v>
      </c>
      <c r="AH353" s="14">
        <v>9.7100000000000009</v>
      </c>
      <c r="AI353" s="14">
        <v>2.09</v>
      </c>
      <c r="AJ353" s="14">
        <v>0.2</v>
      </c>
      <c r="AK353" s="14">
        <v>2.1800000000000002</v>
      </c>
      <c r="AL353" s="14">
        <v>18.23</v>
      </c>
      <c r="AM353" s="14">
        <v>19.190000000000001</v>
      </c>
      <c r="AN353" s="14">
        <v>0</v>
      </c>
      <c r="AO353" s="14">
        <v>30</v>
      </c>
      <c r="AP353" s="14">
        <v>3</v>
      </c>
      <c r="AQ353" s="14" t="s">
        <v>104</v>
      </c>
      <c r="AR353" s="14">
        <v>0</v>
      </c>
      <c r="AS353" s="14">
        <v>0</v>
      </c>
      <c r="AT353" s="14">
        <v>0</v>
      </c>
      <c r="AU353" s="14">
        <v>0</v>
      </c>
      <c r="AV353" s="14">
        <v>0</v>
      </c>
      <c r="AW353" s="14">
        <v>0</v>
      </c>
      <c r="AX353" s="14">
        <v>0</v>
      </c>
      <c r="AY353" s="14" t="s">
        <v>107</v>
      </c>
      <c r="AZ353" s="14" t="s">
        <v>107</v>
      </c>
      <c r="BA353" s="14" t="s">
        <v>107</v>
      </c>
      <c r="BB353" s="14">
        <v>0</v>
      </c>
      <c r="BC353" s="14">
        <v>0</v>
      </c>
      <c r="BD353" s="14">
        <v>0</v>
      </c>
      <c r="BE353" s="14">
        <v>0</v>
      </c>
      <c r="BF353" s="14">
        <v>0</v>
      </c>
      <c r="BG353" s="14">
        <v>0</v>
      </c>
      <c r="BH353" s="14">
        <v>0</v>
      </c>
      <c r="BI353" s="14">
        <v>0</v>
      </c>
      <c r="BJ353" s="14">
        <v>0</v>
      </c>
      <c r="BK353" s="14">
        <v>0</v>
      </c>
      <c r="BL353" s="14">
        <v>0</v>
      </c>
      <c r="BM353" s="14">
        <v>0</v>
      </c>
      <c r="BN353" s="14">
        <v>0</v>
      </c>
      <c r="BO353" s="14">
        <v>0</v>
      </c>
      <c r="BP353" s="14">
        <v>0</v>
      </c>
      <c r="BQ353" s="14">
        <v>0</v>
      </c>
      <c r="BR353" s="14">
        <v>0</v>
      </c>
      <c r="BS353" s="14">
        <v>0</v>
      </c>
      <c r="BT353" s="14">
        <v>0</v>
      </c>
      <c r="BU353" s="14">
        <v>0</v>
      </c>
      <c r="BV353" s="14">
        <v>0</v>
      </c>
      <c r="BW353" s="14">
        <v>0</v>
      </c>
      <c r="BX353" s="14">
        <v>0</v>
      </c>
      <c r="BY353" s="14">
        <v>0</v>
      </c>
      <c r="BZ353" s="14">
        <v>0</v>
      </c>
      <c r="CA353" s="14">
        <v>0</v>
      </c>
      <c r="CB353" s="14">
        <v>0</v>
      </c>
      <c r="CC353" s="14">
        <v>0</v>
      </c>
      <c r="CD353" s="14">
        <v>0</v>
      </c>
      <c r="CE353" s="14">
        <v>0</v>
      </c>
      <c r="CF353" s="14">
        <v>0</v>
      </c>
      <c r="CG353" s="14">
        <v>295888</v>
      </c>
      <c r="CH353" s="14">
        <v>1</v>
      </c>
      <c r="CI353" s="14">
        <v>0</v>
      </c>
      <c r="CJ353" s="14">
        <v>0</v>
      </c>
      <c r="CK353" s="14">
        <v>0</v>
      </c>
      <c r="CL353" s="14">
        <v>0.05</v>
      </c>
      <c r="CM353" s="14">
        <v>0.24</v>
      </c>
      <c r="CN353" s="14">
        <v>0</v>
      </c>
      <c r="CO353" s="14">
        <v>0</v>
      </c>
      <c r="CP353" s="14">
        <v>0</v>
      </c>
      <c r="CQ353" s="14">
        <v>0</v>
      </c>
      <c r="CR353" s="14" t="s">
        <v>108</v>
      </c>
      <c r="CS353" s="14">
        <v>220</v>
      </c>
      <c r="CT353" s="14" t="s">
        <v>109</v>
      </c>
      <c r="CU353" s="14">
        <v>201</v>
      </c>
      <c r="CV353" s="14" t="s">
        <v>109</v>
      </c>
      <c r="CW353" s="14">
        <v>231</v>
      </c>
      <c r="CX353" s="14" t="s">
        <v>109</v>
      </c>
    </row>
    <row r="354" spans="1:102" x14ac:dyDescent="0.25">
      <c r="A354" s="14">
        <v>466453</v>
      </c>
      <c r="B354" s="14">
        <v>75</v>
      </c>
      <c r="C354" s="14" t="s">
        <v>99</v>
      </c>
      <c r="D354" s="14" t="s">
        <v>100</v>
      </c>
      <c r="E354" s="14">
        <v>5302790001</v>
      </c>
      <c r="F354" s="14" t="s">
        <v>101</v>
      </c>
      <c r="G354" s="14" t="s">
        <v>102</v>
      </c>
      <c r="H354" s="14" t="s">
        <v>103</v>
      </c>
      <c r="I354" s="14">
        <v>70610000</v>
      </c>
      <c r="J354" s="14">
        <v>0</v>
      </c>
      <c r="K354" s="14">
        <v>1211223</v>
      </c>
      <c r="L354" s="14">
        <v>0</v>
      </c>
      <c r="M354" s="14">
        <v>201805</v>
      </c>
      <c r="N354" s="14">
        <v>20180410</v>
      </c>
      <c r="O354" s="14">
        <v>0</v>
      </c>
      <c r="P354" s="14">
        <v>20180510</v>
      </c>
      <c r="Q354" s="14">
        <v>0</v>
      </c>
      <c r="R354" s="14">
        <v>30</v>
      </c>
      <c r="S354" s="14">
        <v>20180518</v>
      </c>
      <c r="T354" s="14">
        <v>20180618</v>
      </c>
      <c r="U354" s="14">
        <v>14203</v>
      </c>
      <c r="V354" s="14">
        <v>2174.77</v>
      </c>
      <c r="W354" s="14">
        <v>25</v>
      </c>
      <c r="X354" s="14">
        <v>716.25</v>
      </c>
      <c r="Y354" s="14">
        <v>260.97000000000003</v>
      </c>
      <c r="Z354" s="14">
        <v>104.38</v>
      </c>
      <c r="AA354" s="14">
        <v>86.99</v>
      </c>
      <c r="AB354" s="14">
        <v>56.54</v>
      </c>
      <c r="AC354" s="14">
        <v>0</v>
      </c>
      <c r="AD354" s="14">
        <v>0</v>
      </c>
      <c r="AE354" s="14">
        <v>0</v>
      </c>
      <c r="AF354" s="14">
        <v>8699.15</v>
      </c>
      <c r="AG354" s="14">
        <v>2492.2800000000002</v>
      </c>
      <c r="AH354" s="14">
        <v>8462.26</v>
      </c>
      <c r="AI354" s="14">
        <v>1831.65</v>
      </c>
      <c r="AJ354" s="14">
        <v>182.05</v>
      </c>
      <c r="AK354" s="14">
        <v>1908.43</v>
      </c>
      <c r="AL354" s="14">
        <v>8906.52</v>
      </c>
      <c r="AM354" s="14">
        <v>9415.4</v>
      </c>
      <c r="AN354" s="14">
        <v>0</v>
      </c>
      <c r="AO354" s="14">
        <v>0</v>
      </c>
      <c r="AP354" s="14">
        <v>0</v>
      </c>
      <c r="AQ354" s="14" t="s">
        <v>104</v>
      </c>
      <c r="AR354" s="14">
        <v>0</v>
      </c>
      <c r="AS354" s="14">
        <v>0</v>
      </c>
      <c r="AT354" s="14">
        <v>0</v>
      </c>
      <c r="AU354" s="14">
        <v>0</v>
      </c>
      <c r="AV354" s="14">
        <v>0</v>
      </c>
      <c r="AW354" s="14">
        <v>0</v>
      </c>
      <c r="AX354" s="14">
        <v>0</v>
      </c>
      <c r="AY354" s="14">
        <v>0</v>
      </c>
      <c r="AZ354" s="14">
        <v>0</v>
      </c>
      <c r="BA354" s="14">
        <v>0</v>
      </c>
      <c r="BB354" s="14">
        <v>1758</v>
      </c>
      <c r="BC354" s="14">
        <v>12445</v>
      </c>
      <c r="BD354" s="14">
        <v>0</v>
      </c>
      <c r="BE354" s="14">
        <v>0</v>
      </c>
      <c r="BF354" s="14">
        <v>44</v>
      </c>
      <c r="BG354" s="14">
        <v>55</v>
      </c>
      <c r="BH354" s="14">
        <v>0</v>
      </c>
      <c r="BI354" s="14">
        <v>0</v>
      </c>
      <c r="BJ354" s="14">
        <v>0</v>
      </c>
      <c r="BK354" s="14">
        <v>0</v>
      </c>
      <c r="BL354" s="14">
        <v>0</v>
      </c>
      <c r="BM354" s="14">
        <v>0</v>
      </c>
      <c r="BN354" s="14">
        <v>0</v>
      </c>
      <c r="BO354" s="14">
        <v>0</v>
      </c>
      <c r="BP354" s="14">
        <v>0</v>
      </c>
      <c r="BQ354" s="14">
        <v>0</v>
      </c>
      <c r="BR354" s="14">
        <v>0</v>
      </c>
      <c r="BS354" s="14">
        <v>1858.18</v>
      </c>
      <c r="BT354" s="14">
        <v>4160.9399999999996</v>
      </c>
      <c r="BU354" s="14">
        <v>0</v>
      </c>
      <c r="BV354" s="14">
        <v>0</v>
      </c>
      <c r="BW354" s="14">
        <v>0</v>
      </c>
      <c r="BX354" s="14">
        <v>505.26</v>
      </c>
      <c r="BY354" s="14">
        <v>0</v>
      </c>
      <c r="BZ354" s="14">
        <v>0</v>
      </c>
      <c r="CA354" s="14">
        <v>0</v>
      </c>
      <c r="CB354" s="14">
        <v>0</v>
      </c>
      <c r="CC354" s="14">
        <v>0</v>
      </c>
      <c r="CD354" s="14">
        <v>55</v>
      </c>
      <c r="CE354" s="14">
        <v>0</v>
      </c>
      <c r="CF354" s="14">
        <v>0</v>
      </c>
      <c r="CG354" s="14">
        <v>72628</v>
      </c>
      <c r="CH354" s="14">
        <v>7.1999999999999995E-2</v>
      </c>
      <c r="CI354" s="14">
        <v>0.28799999999999998</v>
      </c>
      <c r="CJ354" s="14">
        <v>7.1999999999999995E-2</v>
      </c>
      <c r="CK354" s="14">
        <v>0</v>
      </c>
      <c r="CL354" s="14">
        <v>45.23</v>
      </c>
      <c r="CM354" s="14">
        <v>207.9</v>
      </c>
      <c r="CN354" s="14">
        <v>0</v>
      </c>
      <c r="CO354" s="14">
        <v>47.33</v>
      </c>
      <c r="CP354" s="14">
        <v>0</v>
      </c>
      <c r="CQ354" s="14">
        <v>0</v>
      </c>
      <c r="CR354" s="14">
        <v>505.26</v>
      </c>
      <c r="CS354" s="14">
        <v>0</v>
      </c>
      <c r="CT354" s="14">
        <v>0</v>
      </c>
      <c r="CU354" s="14">
        <v>0</v>
      </c>
      <c r="CV354" s="14">
        <v>0</v>
      </c>
      <c r="CW354" s="14">
        <v>0</v>
      </c>
      <c r="CX354" s="14">
        <v>0</v>
      </c>
    </row>
    <row r="355" spans="1:102" x14ac:dyDescent="0.25">
      <c r="A355" s="14">
        <v>471550</v>
      </c>
      <c r="B355" s="14">
        <v>21</v>
      </c>
      <c r="C355" s="14" t="s">
        <v>105</v>
      </c>
      <c r="D355" s="14" t="s">
        <v>100</v>
      </c>
      <c r="E355" s="14">
        <v>5302790001</v>
      </c>
      <c r="F355" s="14" t="s">
        <v>106</v>
      </c>
      <c r="G355" s="14" t="s">
        <v>102</v>
      </c>
      <c r="H355" s="14" t="s">
        <v>103</v>
      </c>
      <c r="I355" s="14">
        <v>70362070</v>
      </c>
      <c r="J355" s="14">
        <v>0</v>
      </c>
      <c r="K355" s="14">
        <v>76645</v>
      </c>
      <c r="L355" s="14">
        <v>1</v>
      </c>
      <c r="M355" s="14">
        <v>201805</v>
      </c>
      <c r="N355" s="14">
        <v>20180404</v>
      </c>
      <c r="O355" s="14">
        <v>7821</v>
      </c>
      <c r="P355" s="14">
        <v>20180504</v>
      </c>
      <c r="Q355" s="14">
        <v>8647</v>
      </c>
      <c r="R355" s="14">
        <v>30</v>
      </c>
      <c r="S355" s="14">
        <v>20180605</v>
      </c>
      <c r="T355" s="14">
        <v>20180618</v>
      </c>
      <c r="U355" s="14">
        <v>415.73</v>
      </c>
      <c r="V355" s="14">
        <v>138.57</v>
      </c>
      <c r="W355" s="14">
        <v>25</v>
      </c>
      <c r="X355" s="14">
        <v>49.16</v>
      </c>
      <c r="Y355" s="14">
        <v>16.62</v>
      </c>
      <c r="Z355" s="14">
        <v>6.65</v>
      </c>
      <c r="AA355" s="14">
        <v>5.54</v>
      </c>
      <c r="AB355" s="14">
        <v>3.6</v>
      </c>
      <c r="AC355" s="14">
        <v>0</v>
      </c>
      <c r="AD355" s="14">
        <v>0</v>
      </c>
      <c r="AE355" s="14">
        <v>0</v>
      </c>
      <c r="AF355" s="14">
        <v>554.29999999999995</v>
      </c>
      <c r="AG355" s="14">
        <v>158.79</v>
      </c>
      <c r="AH355" s="14">
        <v>270.27</v>
      </c>
      <c r="AI355" s="14">
        <v>58.49</v>
      </c>
      <c r="AJ355" s="14">
        <v>5.81</v>
      </c>
      <c r="AK355" s="14">
        <v>60.94</v>
      </c>
      <c r="AL355" s="14">
        <v>571.04999999999995</v>
      </c>
      <c r="AM355" s="14">
        <v>603.46</v>
      </c>
      <c r="AN355" s="14">
        <v>826</v>
      </c>
      <c r="AO355" s="14">
        <v>826</v>
      </c>
      <c r="AP355" s="14">
        <v>595</v>
      </c>
      <c r="AQ355" s="14" t="s">
        <v>104</v>
      </c>
      <c r="AR355" s="14">
        <v>0</v>
      </c>
      <c r="AS355" s="14">
        <v>0</v>
      </c>
      <c r="AT355" s="14">
        <v>0</v>
      </c>
      <c r="AU355" s="14">
        <v>0</v>
      </c>
      <c r="AV355" s="14">
        <v>0</v>
      </c>
      <c r="AW355" s="14">
        <v>0</v>
      </c>
      <c r="AX355" s="14">
        <v>0</v>
      </c>
      <c r="AY355" s="14" t="s">
        <v>107</v>
      </c>
      <c r="AZ355" s="14" t="s">
        <v>107</v>
      </c>
      <c r="BA355" s="14" t="s">
        <v>107</v>
      </c>
      <c r="BB355" s="14">
        <v>0</v>
      </c>
      <c r="BC355" s="14">
        <v>0</v>
      </c>
      <c r="BD355" s="14">
        <v>0</v>
      </c>
      <c r="BE355" s="14">
        <v>0</v>
      </c>
      <c r="BF355" s="14">
        <v>0</v>
      </c>
      <c r="BG355" s="14">
        <v>0</v>
      </c>
      <c r="BH355" s="14">
        <v>0</v>
      </c>
      <c r="BI355" s="14">
        <v>0</v>
      </c>
      <c r="BJ355" s="14">
        <v>0</v>
      </c>
      <c r="BK355" s="14">
        <v>0</v>
      </c>
      <c r="BL355" s="14">
        <v>0</v>
      </c>
      <c r="BM355" s="14">
        <v>0</v>
      </c>
      <c r="BN355" s="14">
        <v>0</v>
      </c>
      <c r="BO355" s="14">
        <v>0</v>
      </c>
      <c r="BP355" s="14">
        <v>0</v>
      </c>
      <c r="BQ355" s="14">
        <v>0</v>
      </c>
      <c r="BR355" s="14">
        <v>0</v>
      </c>
      <c r="BS355" s="14">
        <v>0</v>
      </c>
      <c r="BT355" s="14">
        <v>0</v>
      </c>
      <c r="BU355" s="14">
        <v>0</v>
      </c>
      <c r="BV355" s="14">
        <v>0</v>
      </c>
      <c r="BW355" s="14">
        <v>0</v>
      </c>
      <c r="BX355" s="14">
        <v>0</v>
      </c>
      <c r="BY355" s="14">
        <v>0</v>
      </c>
      <c r="BZ355" s="14">
        <v>0</v>
      </c>
      <c r="CA355" s="14">
        <v>0</v>
      </c>
      <c r="CB355" s="14">
        <v>0</v>
      </c>
      <c r="CC355" s="14">
        <v>0</v>
      </c>
      <c r="CD355" s="14">
        <v>0</v>
      </c>
      <c r="CE355" s="14">
        <v>0</v>
      </c>
      <c r="CF355" s="14">
        <v>0</v>
      </c>
      <c r="CG355" s="14">
        <v>379169</v>
      </c>
      <c r="CH355" s="14">
        <v>1</v>
      </c>
      <c r="CI355" s="14">
        <v>0</v>
      </c>
      <c r="CJ355" s="14">
        <v>0</v>
      </c>
      <c r="CK355" s="14">
        <v>0</v>
      </c>
      <c r="CL355" s="14">
        <v>2.88</v>
      </c>
      <c r="CM355" s="14">
        <v>13.24</v>
      </c>
      <c r="CN355" s="14">
        <v>0</v>
      </c>
      <c r="CO355" s="14">
        <v>1.1000000000000001</v>
      </c>
      <c r="CP355" s="14">
        <v>0</v>
      </c>
      <c r="CQ355" s="14">
        <v>0</v>
      </c>
      <c r="CR355" s="14" t="s">
        <v>108</v>
      </c>
      <c r="CS355" s="14">
        <v>220</v>
      </c>
      <c r="CT355" s="14" t="s">
        <v>109</v>
      </c>
      <c r="CU355" s="14">
        <v>201</v>
      </c>
      <c r="CV355" s="14" t="s">
        <v>109</v>
      </c>
      <c r="CW355" s="14">
        <v>231</v>
      </c>
      <c r="CX355" s="14" t="s">
        <v>109</v>
      </c>
    </row>
    <row r="356" spans="1:102" x14ac:dyDescent="0.25">
      <c r="A356" s="14">
        <v>471551</v>
      </c>
      <c r="B356" s="14">
        <v>23</v>
      </c>
      <c r="C356" s="14" t="s">
        <v>110</v>
      </c>
      <c r="D356" s="14" t="s">
        <v>100</v>
      </c>
      <c r="E356" s="14">
        <v>5302790001</v>
      </c>
      <c r="F356" s="14" t="s">
        <v>111</v>
      </c>
      <c r="G356" s="14" t="s">
        <v>102</v>
      </c>
      <c r="H356" s="14" t="s">
        <v>103</v>
      </c>
      <c r="I356" s="14">
        <v>70362070</v>
      </c>
      <c r="J356" s="14">
        <v>0</v>
      </c>
      <c r="K356" s="14">
        <v>1229984</v>
      </c>
      <c r="L356" s="14">
        <v>40</v>
      </c>
      <c r="M356" s="14">
        <v>201805</v>
      </c>
      <c r="N356" s="14">
        <v>20180404</v>
      </c>
      <c r="O356" s="14">
        <v>18849</v>
      </c>
      <c r="P356" s="14">
        <v>20180504</v>
      </c>
      <c r="Q356" s="14">
        <v>19035</v>
      </c>
      <c r="R356" s="14">
        <v>30</v>
      </c>
      <c r="S356" s="14">
        <v>20180605</v>
      </c>
      <c r="T356" s="14">
        <v>20180618</v>
      </c>
      <c r="U356" s="14">
        <v>3744.56</v>
      </c>
      <c r="V356" s="14">
        <v>1248.18</v>
      </c>
      <c r="W356" s="14">
        <v>25</v>
      </c>
      <c r="X356" s="14">
        <v>601.25</v>
      </c>
      <c r="Y356" s="14">
        <v>149.78</v>
      </c>
      <c r="Z356" s="14">
        <v>59.91</v>
      </c>
      <c r="AA356" s="14">
        <v>49.92</v>
      </c>
      <c r="AB356" s="14">
        <v>32.450000000000003</v>
      </c>
      <c r="AC356" s="14">
        <v>0</v>
      </c>
      <c r="AD356" s="14">
        <v>0</v>
      </c>
      <c r="AE356" s="14">
        <v>0</v>
      </c>
      <c r="AF356" s="14">
        <v>4992.74</v>
      </c>
      <c r="AG356" s="14">
        <v>1430.41</v>
      </c>
      <c r="AH356" s="14">
        <v>2434.16</v>
      </c>
      <c r="AI356" s="14">
        <v>526.86</v>
      </c>
      <c r="AJ356" s="14">
        <v>52.36</v>
      </c>
      <c r="AK356" s="14">
        <v>548.95000000000005</v>
      </c>
      <c r="AL356" s="14">
        <v>5301.93</v>
      </c>
      <c r="AM356" s="14">
        <v>5593.99</v>
      </c>
      <c r="AN356" s="14">
        <v>7440</v>
      </c>
      <c r="AO356" s="14">
        <v>7440</v>
      </c>
      <c r="AP356" s="14">
        <v>7010</v>
      </c>
      <c r="AQ356" s="14" t="s">
        <v>104</v>
      </c>
      <c r="AR356" s="14">
        <v>0</v>
      </c>
      <c r="AS356" s="14">
        <v>0</v>
      </c>
      <c r="AT356" s="14">
        <v>0</v>
      </c>
      <c r="AU356" s="14">
        <v>0</v>
      </c>
      <c r="AV356" s="14">
        <v>0</v>
      </c>
      <c r="AW356" s="14">
        <v>0</v>
      </c>
      <c r="AX356" s="14">
        <v>0</v>
      </c>
      <c r="AY356" s="14" t="s">
        <v>107</v>
      </c>
      <c r="AZ356" s="14" t="s">
        <v>107</v>
      </c>
      <c r="BA356" s="14" t="s">
        <v>107</v>
      </c>
      <c r="BB356" s="14">
        <v>0</v>
      </c>
      <c r="BC356" s="14">
        <v>0</v>
      </c>
      <c r="BD356" s="14">
        <v>0</v>
      </c>
      <c r="BE356" s="14">
        <v>0</v>
      </c>
      <c r="BF356" s="14">
        <v>0</v>
      </c>
      <c r="BG356" s="14">
        <v>0</v>
      </c>
      <c r="BH356" s="14">
        <v>0</v>
      </c>
      <c r="BI356" s="14">
        <v>0</v>
      </c>
      <c r="BJ356" s="14">
        <v>0</v>
      </c>
      <c r="BK356" s="14">
        <v>0</v>
      </c>
      <c r="BL356" s="14">
        <v>0</v>
      </c>
      <c r="BM356" s="14">
        <v>0</v>
      </c>
      <c r="BN356" s="14">
        <v>0</v>
      </c>
      <c r="BO356" s="14">
        <v>0</v>
      </c>
      <c r="BP356" s="14">
        <v>0</v>
      </c>
      <c r="BQ356" s="14">
        <v>0</v>
      </c>
      <c r="BR356" s="14">
        <v>0</v>
      </c>
      <c r="BS356" s="14">
        <v>0</v>
      </c>
      <c r="BT356" s="14">
        <v>0</v>
      </c>
      <c r="BU356" s="14">
        <v>0</v>
      </c>
      <c r="BV356" s="14">
        <v>0</v>
      </c>
      <c r="BW356" s="14">
        <v>0</v>
      </c>
      <c r="BX356" s="14">
        <v>0</v>
      </c>
      <c r="BY356" s="14">
        <v>0</v>
      </c>
      <c r="BZ356" s="14">
        <v>0</v>
      </c>
      <c r="CA356" s="14">
        <v>0</v>
      </c>
      <c r="CB356" s="14">
        <v>0</v>
      </c>
      <c r="CC356" s="14">
        <v>0</v>
      </c>
      <c r="CD356" s="14">
        <v>0</v>
      </c>
      <c r="CE356" s="14">
        <v>0</v>
      </c>
      <c r="CF356" s="14">
        <v>0</v>
      </c>
      <c r="CG356" s="14">
        <v>379170</v>
      </c>
      <c r="CH356" s="14">
        <v>40</v>
      </c>
      <c r="CI356" s="14">
        <v>0</v>
      </c>
      <c r="CJ356" s="14">
        <v>40</v>
      </c>
      <c r="CK356" s="14">
        <v>0</v>
      </c>
      <c r="CL356" s="14">
        <v>25.96</v>
      </c>
      <c r="CM356" s="14">
        <v>119.32</v>
      </c>
      <c r="CN356" s="14">
        <v>0</v>
      </c>
      <c r="CO356" s="14">
        <v>9.91</v>
      </c>
      <c r="CP356" s="14">
        <v>0</v>
      </c>
      <c r="CQ356" s="14">
        <v>0</v>
      </c>
      <c r="CR356" s="14" t="s">
        <v>108</v>
      </c>
      <c r="CS356" s="14">
        <v>220</v>
      </c>
      <c r="CT356" s="14">
        <v>380</v>
      </c>
      <c r="CU356" s="14">
        <v>201</v>
      </c>
      <c r="CV356" s="14">
        <v>348</v>
      </c>
      <c r="CW356" s="14">
        <v>231</v>
      </c>
      <c r="CX356" s="14">
        <v>399</v>
      </c>
    </row>
    <row r="357" spans="1:102" x14ac:dyDescent="0.25">
      <c r="A357" s="14">
        <v>471552</v>
      </c>
      <c r="B357" s="14">
        <v>21</v>
      </c>
      <c r="C357" s="14" t="s">
        <v>105</v>
      </c>
      <c r="D357" s="14" t="s">
        <v>100</v>
      </c>
      <c r="E357" s="14">
        <v>5302790001</v>
      </c>
      <c r="F357" s="14" t="s">
        <v>112</v>
      </c>
      <c r="G357" s="14" t="s">
        <v>102</v>
      </c>
      <c r="H357" s="14" t="s">
        <v>103</v>
      </c>
      <c r="I357" s="14">
        <v>70362030</v>
      </c>
      <c r="J357" s="14">
        <v>0</v>
      </c>
      <c r="K357" s="14">
        <v>525960</v>
      </c>
      <c r="L357" s="14">
        <v>1</v>
      </c>
      <c r="M357" s="14">
        <v>201805</v>
      </c>
      <c r="N357" s="14">
        <v>20180404</v>
      </c>
      <c r="O357" s="14">
        <v>595</v>
      </c>
      <c r="P357" s="14">
        <v>20180504</v>
      </c>
      <c r="Q357" s="14">
        <v>991</v>
      </c>
      <c r="R357" s="14">
        <v>30</v>
      </c>
      <c r="S357" s="14">
        <v>20180605</v>
      </c>
      <c r="T357" s="14">
        <v>20180618</v>
      </c>
      <c r="U357" s="14">
        <v>198.63</v>
      </c>
      <c r="V357" s="14">
        <v>43.59</v>
      </c>
      <c r="W357" s="14">
        <v>18</v>
      </c>
      <c r="X357" s="14">
        <v>40.97</v>
      </c>
      <c r="Y357" s="14">
        <v>7.26</v>
      </c>
      <c r="Z357" s="14">
        <v>2.9</v>
      </c>
      <c r="AA357" s="14">
        <v>2.42</v>
      </c>
      <c r="AB357" s="14">
        <v>1.57</v>
      </c>
      <c r="AC357" s="14">
        <v>0</v>
      </c>
      <c r="AD357" s="14">
        <v>0</v>
      </c>
      <c r="AE357" s="14">
        <v>0</v>
      </c>
      <c r="AF357" s="14">
        <v>242.22</v>
      </c>
      <c r="AG357" s="14">
        <v>52.42</v>
      </c>
      <c r="AH357" s="14">
        <v>129.69999999999999</v>
      </c>
      <c r="AI357" s="14">
        <v>28.07</v>
      </c>
      <c r="AJ357" s="14">
        <v>2.79</v>
      </c>
      <c r="AK357" s="14">
        <v>29.24</v>
      </c>
      <c r="AL357" s="14">
        <v>269.04000000000002</v>
      </c>
      <c r="AM357" s="14">
        <v>283.19</v>
      </c>
      <c r="AN357" s="14">
        <v>396</v>
      </c>
      <c r="AO357" s="14">
        <v>396</v>
      </c>
      <c r="AP357" s="14">
        <v>486</v>
      </c>
      <c r="AQ357" s="14" t="s">
        <v>104</v>
      </c>
      <c r="AR357" s="14">
        <v>0</v>
      </c>
      <c r="AS357" s="14">
        <v>0</v>
      </c>
      <c r="AT357" s="14">
        <v>0</v>
      </c>
      <c r="AU357" s="14">
        <v>0</v>
      </c>
      <c r="AV357" s="14">
        <v>0</v>
      </c>
      <c r="AW357" s="14">
        <v>0</v>
      </c>
      <c r="AX357" s="14">
        <v>0</v>
      </c>
      <c r="AY357" s="14" t="s">
        <v>107</v>
      </c>
      <c r="AZ357" s="14" t="s">
        <v>107</v>
      </c>
      <c r="BA357" s="14" t="s">
        <v>107</v>
      </c>
      <c r="BB357" s="14">
        <v>0</v>
      </c>
      <c r="BC357" s="14">
        <v>0</v>
      </c>
      <c r="BD357" s="14">
        <v>0</v>
      </c>
      <c r="BE357" s="14">
        <v>0</v>
      </c>
      <c r="BF357" s="14">
        <v>0</v>
      </c>
      <c r="BG357" s="14">
        <v>0</v>
      </c>
      <c r="BH357" s="14">
        <v>0</v>
      </c>
      <c r="BI357" s="14">
        <v>0</v>
      </c>
      <c r="BJ357" s="14">
        <v>0</v>
      </c>
      <c r="BK357" s="14">
        <v>0</v>
      </c>
      <c r="BL357" s="14">
        <v>0</v>
      </c>
      <c r="BM357" s="14">
        <v>0</v>
      </c>
      <c r="BN357" s="14">
        <v>0</v>
      </c>
      <c r="BO357" s="14">
        <v>0</v>
      </c>
      <c r="BP357" s="14">
        <v>0</v>
      </c>
      <c r="BQ357" s="14">
        <v>0</v>
      </c>
      <c r="BR357" s="14">
        <v>0</v>
      </c>
      <c r="BS357" s="14">
        <v>0</v>
      </c>
      <c r="BT357" s="14">
        <v>0</v>
      </c>
      <c r="BU357" s="14">
        <v>0</v>
      </c>
      <c r="BV357" s="14">
        <v>0</v>
      </c>
      <c r="BW357" s="14">
        <v>0</v>
      </c>
      <c r="BX357" s="14">
        <v>0</v>
      </c>
      <c r="BY357" s="14">
        <v>0</v>
      </c>
      <c r="BZ357" s="14">
        <v>0</v>
      </c>
      <c r="CA357" s="14">
        <v>0</v>
      </c>
      <c r="CB357" s="14">
        <v>0</v>
      </c>
      <c r="CC357" s="14">
        <v>0</v>
      </c>
      <c r="CD357" s="14">
        <v>0</v>
      </c>
      <c r="CE357" s="14">
        <v>0</v>
      </c>
      <c r="CF357" s="14">
        <v>0</v>
      </c>
      <c r="CG357" s="14">
        <v>379195</v>
      </c>
      <c r="CH357" s="14">
        <v>1</v>
      </c>
      <c r="CI357" s="14">
        <v>0</v>
      </c>
      <c r="CJ357" s="14">
        <v>0</v>
      </c>
      <c r="CK357" s="14">
        <v>0</v>
      </c>
      <c r="CL357" s="14">
        <v>1.25</v>
      </c>
      <c r="CM357" s="14">
        <v>5.78</v>
      </c>
      <c r="CN357" s="14">
        <v>0</v>
      </c>
      <c r="CO357" s="14">
        <v>0.52</v>
      </c>
      <c r="CP357" s="14">
        <v>0</v>
      </c>
      <c r="CQ357" s="14">
        <v>0</v>
      </c>
      <c r="CR357" s="14" t="s">
        <v>108</v>
      </c>
      <c r="CS357" s="14">
        <v>220</v>
      </c>
      <c r="CT357" s="14" t="s">
        <v>109</v>
      </c>
      <c r="CU357" s="14">
        <v>201</v>
      </c>
      <c r="CV357" s="14" t="s">
        <v>109</v>
      </c>
      <c r="CW357" s="14">
        <v>231</v>
      </c>
      <c r="CX357" s="14" t="s">
        <v>109</v>
      </c>
    </row>
    <row r="358" spans="1:102" x14ac:dyDescent="0.25">
      <c r="A358" s="14">
        <v>471553</v>
      </c>
      <c r="B358" s="14">
        <v>23</v>
      </c>
      <c r="C358" s="14" t="s">
        <v>110</v>
      </c>
      <c r="D358" s="14" t="s">
        <v>100</v>
      </c>
      <c r="E358" s="14">
        <v>5302790001</v>
      </c>
      <c r="F358" s="14" t="s">
        <v>113</v>
      </c>
      <c r="G358" s="14" t="s">
        <v>102</v>
      </c>
      <c r="H358" s="14" t="s">
        <v>103</v>
      </c>
      <c r="I358" s="14">
        <v>70362030</v>
      </c>
      <c r="J358" s="14">
        <v>0</v>
      </c>
      <c r="K358" s="14">
        <v>1230287</v>
      </c>
      <c r="L358" s="14">
        <v>40</v>
      </c>
      <c r="M358" s="14">
        <v>201805</v>
      </c>
      <c r="N358" s="14">
        <v>20180404</v>
      </c>
      <c r="O358" s="14">
        <v>18754</v>
      </c>
      <c r="P358" s="14">
        <v>20180504</v>
      </c>
      <c r="Q358" s="14">
        <v>18944</v>
      </c>
      <c r="R358" s="14">
        <v>30</v>
      </c>
      <c r="S358" s="14">
        <v>20180605</v>
      </c>
      <c r="T358" s="14">
        <v>20180618</v>
      </c>
      <c r="U358" s="14">
        <v>3825.09</v>
      </c>
      <c r="V358" s="14">
        <v>1275.02</v>
      </c>
      <c r="W358" s="14">
        <v>25</v>
      </c>
      <c r="X358" s="14">
        <v>706.62</v>
      </c>
      <c r="Y358" s="14">
        <v>153</v>
      </c>
      <c r="Z358" s="14">
        <v>61.2</v>
      </c>
      <c r="AA358" s="14">
        <v>51</v>
      </c>
      <c r="AB358" s="14">
        <v>33.15</v>
      </c>
      <c r="AC358" s="14">
        <v>0</v>
      </c>
      <c r="AD358" s="14">
        <v>0</v>
      </c>
      <c r="AE358" s="14">
        <v>0</v>
      </c>
      <c r="AF358" s="14">
        <v>5100.1099999999997</v>
      </c>
      <c r="AG358" s="14">
        <v>1461.17</v>
      </c>
      <c r="AH358" s="14">
        <v>2486.5</v>
      </c>
      <c r="AI358" s="14">
        <v>538.19000000000005</v>
      </c>
      <c r="AJ358" s="14">
        <v>53.49</v>
      </c>
      <c r="AK358" s="14">
        <v>560.76</v>
      </c>
      <c r="AL358" s="14">
        <v>5508.38</v>
      </c>
      <c r="AM358" s="14">
        <v>5806.73</v>
      </c>
      <c r="AN358" s="14">
        <v>7600</v>
      </c>
      <c r="AO358" s="14">
        <v>7600</v>
      </c>
      <c r="AP358" s="14">
        <v>8226</v>
      </c>
      <c r="AQ358" s="14" t="s">
        <v>104</v>
      </c>
      <c r="AR358" s="14">
        <v>0</v>
      </c>
      <c r="AS358" s="14">
        <v>0</v>
      </c>
      <c r="AT358" s="14">
        <v>0</v>
      </c>
      <c r="AU358" s="14">
        <v>0</v>
      </c>
      <c r="AV358" s="14">
        <v>0</v>
      </c>
      <c r="AW358" s="14">
        <v>0</v>
      </c>
      <c r="AX358" s="14">
        <v>0</v>
      </c>
      <c r="AY358" s="14" t="s">
        <v>107</v>
      </c>
      <c r="AZ358" s="14" t="s">
        <v>107</v>
      </c>
      <c r="BA358" s="14" t="s">
        <v>107</v>
      </c>
      <c r="BB358" s="14">
        <v>0</v>
      </c>
      <c r="BC358" s="14">
        <v>0</v>
      </c>
      <c r="BD358" s="14">
        <v>0</v>
      </c>
      <c r="BE358" s="14">
        <v>0</v>
      </c>
      <c r="BF358" s="14">
        <v>0</v>
      </c>
      <c r="BG358" s="14">
        <v>0</v>
      </c>
      <c r="BH358" s="14">
        <v>0</v>
      </c>
      <c r="BI358" s="14">
        <v>0</v>
      </c>
      <c r="BJ358" s="14">
        <v>0</v>
      </c>
      <c r="BK358" s="14">
        <v>0</v>
      </c>
      <c r="BL358" s="14">
        <v>0</v>
      </c>
      <c r="BM358" s="14">
        <v>0</v>
      </c>
      <c r="BN358" s="14">
        <v>0</v>
      </c>
      <c r="BO358" s="14">
        <v>0</v>
      </c>
      <c r="BP358" s="14">
        <v>0</v>
      </c>
      <c r="BQ358" s="14">
        <v>0</v>
      </c>
      <c r="BR358" s="14">
        <v>0</v>
      </c>
      <c r="BS358" s="14">
        <v>0</v>
      </c>
      <c r="BT358" s="14">
        <v>0</v>
      </c>
      <c r="BU358" s="14">
        <v>0</v>
      </c>
      <c r="BV358" s="14">
        <v>0</v>
      </c>
      <c r="BW358" s="14">
        <v>0</v>
      </c>
      <c r="BX358" s="14">
        <v>0</v>
      </c>
      <c r="BY358" s="14">
        <v>0</v>
      </c>
      <c r="BZ358" s="14">
        <v>0</v>
      </c>
      <c r="CA358" s="14">
        <v>0</v>
      </c>
      <c r="CB358" s="14">
        <v>0</v>
      </c>
      <c r="CC358" s="14">
        <v>0</v>
      </c>
      <c r="CD358" s="14">
        <v>0</v>
      </c>
      <c r="CE358" s="14">
        <v>0</v>
      </c>
      <c r="CF358" s="14">
        <v>0</v>
      </c>
      <c r="CG358" s="14">
        <v>379197</v>
      </c>
      <c r="CH358" s="14">
        <v>40</v>
      </c>
      <c r="CI358" s="14">
        <v>0</v>
      </c>
      <c r="CJ358" s="14">
        <v>40</v>
      </c>
      <c r="CK358" s="14">
        <v>0</v>
      </c>
      <c r="CL358" s="14">
        <v>26.52</v>
      </c>
      <c r="CM358" s="14">
        <v>121.89</v>
      </c>
      <c r="CN358" s="14">
        <v>0</v>
      </c>
      <c r="CO358" s="14">
        <v>10.130000000000001</v>
      </c>
      <c r="CP358" s="14">
        <v>0</v>
      </c>
      <c r="CQ358" s="14">
        <v>0</v>
      </c>
      <c r="CR358" s="14" t="s">
        <v>108</v>
      </c>
      <c r="CS358" s="14">
        <v>220</v>
      </c>
      <c r="CT358" s="14">
        <v>380</v>
      </c>
      <c r="CU358" s="14">
        <v>201</v>
      </c>
      <c r="CV358" s="14">
        <v>348</v>
      </c>
      <c r="CW358" s="14">
        <v>231</v>
      </c>
      <c r="CX358" s="14">
        <v>399</v>
      </c>
    </row>
    <row r="359" spans="1:102" x14ac:dyDescent="0.25">
      <c r="A359" s="14">
        <v>471554</v>
      </c>
      <c r="B359" s="14">
        <v>21</v>
      </c>
      <c r="C359" s="14" t="s">
        <v>105</v>
      </c>
      <c r="D359" s="14" t="s">
        <v>100</v>
      </c>
      <c r="E359" s="14">
        <v>5302790001</v>
      </c>
      <c r="F359" s="14" t="s">
        <v>114</v>
      </c>
      <c r="G359" s="14" t="s">
        <v>102</v>
      </c>
      <c r="H359" s="14" t="s">
        <v>103</v>
      </c>
      <c r="I359" s="14">
        <v>70362040</v>
      </c>
      <c r="J359" s="14">
        <v>0</v>
      </c>
      <c r="K359" s="14">
        <v>77130</v>
      </c>
      <c r="L359" s="14">
        <v>1</v>
      </c>
      <c r="M359" s="14">
        <v>201805</v>
      </c>
      <c r="N359" s="14">
        <v>20180404</v>
      </c>
      <c r="O359" s="14">
        <v>5156</v>
      </c>
      <c r="P359" s="14">
        <v>20180504</v>
      </c>
      <c r="Q359" s="14">
        <v>5792</v>
      </c>
      <c r="R359" s="14">
        <v>30</v>
      </c>
      <c r="S359" s="14">
        <v>20180605</v>
      </c>
      <c r="T359" s="14">
        <v>20180618</v>
      </c>
      <c r="U359" s="14">
        <v>320.10000000000002</v>
      </c>
      <c r="V359" s="14">
        <v>106.69</v>
      </c>
      <c r="W359" s="14">
        <v>25</v>
      </c>
      <c r="X359" s="14">
        <v>58.34</v>
      </c>
      <c r="Y359" s="14">
        <v>12.8</v>
      </c>
      <c r="Z359" s="14">
        <v>5.12</v>
      </c>
      <c r="AA359" s="14">
        <v>4.26</v>
      </c>
      <c r="AB359" s="14">
        <v>2.77</v>
      </c>
      <c r="AC359" s="14">
        <v>0</v>
      </c>
      <c r="AD359" s="14">
        <v>0</v>
      </c>
      <c r="AE359" s="14">
        <v>0</v>
      </c>
      <c r="AF359" s="14">
        <v>426.79</v>
      </c>
      <c r="AG359" s="14">
        <v>122.26</v>
      </c>
      <c r="AH359" s="14">
        <v>208.11</v>
      </c>
      <c r="AI359" s="14">
        <v>45.03</v>
      </c>
      <c r="AJ359" s="14">
        <v>4.47</v>
      </c>
      <c r="AK359" s="14">
        <v>46.92</v>
      </c>
      <c r="AL359" s="14">
        <v>460.18</v>
      </c>
      <c r="AM359" s="14">
        <v>485.13</v>
      </c>
      <c r="AN359" s="14">
        <v>636</v>
      </c>
      <c r="AO359" s="14">
        <v>636</v>
      </c>
      <c r="AP359" s="14">
        <v>717</v>
      </c>
      <c r="AQ359" s="14" t="s">
        <v>104</v>
      </c>
      <c r="AR359" s="14">
        <v>0</v>
      </c>
      <c r="AS359" s="14">
        <v>0</v>
      </c>
      <c r="AT359" s="14">
        <v>0</v>
      </c>
      <c r="AU359" s="14">
        <v>0</v>
      </c>
      <c r="AV359" s="14">
        <v>0</v>
      </c>
      <c r="AW359" s="14">
        <v>0</v>
      </c>
      <c r="AX359" s="14">
        <v>0</v>
      </c>
      <c r="AY359" s="14" t="s">
        <v>107</v>
      </c>
      <c r="AZ359" s="14" t="s">
        <v>107</v>
      </c>
      <c r="BA359" s="14" t="s">
        <v>107</v>
      </c>
      <c r="BB359" s="14">
        <v>0</v>
      </c>
      <c r="BC359" s="14">
        <v>0</v>
      </c>
      <c r="BD359" s="14">
        <v>0</v>
      </c>
      <c r="BE359" s="14">
        <v>0</v>
      </c>
      <c r="BF359" s="14">
        <v>0</v>
      </c>
      <c r="BG359" s="14">
        <v>0</v>
      </c>
      <c r="BH359" s="14">
        <v>0</v>
      </c>
      <c r="BI359" s="14">
        <v>0</v>
      </c>
      <c r="BJ359" s="14">
        <v>0</v>
      </c>
      <c r="BK359" s="14">
        <v>0</v>
      </c>
      <c r="BL359" s="14">
        <v>0</v>
      </c>
      <c r="BM359" s="14">
        <v>0</v>
      </c>
      <c r="BN359" s="14">
        <v>0</v>
      </c>
      <c r="BO359" s="14">
        <v>0</v>
      </c>
      <c r="BP359" s="14">
        <v>0</v>
      </c>
      <c r="BQ359" s="14">
        <v>0</v>
      </c>
      <c r="BR359" s="14">
        <v>0</v>
      </c>
      <c r="BS359" s="14">
        <v>0</v>
      </c>
      <c r="BT359" s="14">
        <v>0</v>
      </c>
      <c r="BU359" s="14">
        <v>0</v>
      </c>
      <c r="BV359" s="14">
        <v>0</v>
      </c>
      <c r="BW359" s="14">
        <v>0</v>
      </c>
      <c r="BX359" s="14">
        <v>0</v>
      </c>
      <c r="BY359" s="14">
        <v>0</v>
      </c>
      <c r="BZ359" s="14">
        <v>0</v>
      </c>
      <c r="CA359" s="14">
        <v>0</v>
      </c>
      <c r="CB359" s="14">
        <v>0</v>
      </c>
      <c r="CC359" s="14">
        <v>0</v>
      </c>
      <c r="CD359" s="14">
        <v>0</v>
      </c>
      <c r="CE359" s="14">
        <v>0</v>
      </c>
      <c r="CF359" s="14">
        <v>0</v>
      </c>
      <c r="CG359" s="14">
        <v>379224</v>
      </c>
      <c r="CH359" s="14">
        <v>1</v>
      </c>
      <c r="CI359" s="14">
        <v>0</v>
      </c>
      <c r="CJ359" s="14">
        <v>0</v>
      </c>
      <c r="CK359" s="14">
        <v>0</v>
      </c>
      <c r="CL359" s="14">
        <v>2.21</v>
      </c>
      <c r="CM359" s="14">
        <v>10.199999999999999</v>
      </c>
      <c r="CN359" s="14">
        <v>0</v>
      </c>
      <c r="CO359" s="14">
        <v>0.84</v>
      </c>
      <c r="CP359" s="14">
        <v>0</v>
      </c>
      <c r="CQ359" s="14">
        <v>0</v>
      </c>
      <c r="CR359" s="14" t="s">
        <v>108</v>
      </c>
      <c r="CS359" s="14">
        <v>220</v>
      </c>
      <c r="CT359" s="14" t="s">
        <v>109</v>
      </c>
      <c r="CU359" s="14">
        <v>201</v>
      </c>
      <c r="CV359" s="14" t="s">
        <v>109</v>
      </c>
      <c r="CW359" s="14">
        <v>231</v>
      </c>
      <c r="CX359" s="14" t="s">
        <v>109</v>
      </c>
    </row>
    <row r="360" spans="1:102" x14ac:dyDescent="0.25">
      <c r="A360" s="14">
        <v>471555</v>
      </c>
      <c r="B360" s="14">
        <v>23</v>
      </c>
      <c r="C360" s="14" t="s">
        <v>110</v>
      </c>
      <c r="D360" s="14" t="s">
        <v>100</v>
      </c>
      <c r="E360" s="14">
        <v>5302790001</v>
      </c>
      <c r="F360" s="14" t="s">
        <v>115</v>
      </c>
      <c r="G360" s="14" t="s">
        <v>102</v>
      </c>
      <c r="H360" s="14" t="s">
        <v>103</v>
      </c>
      <c r="I360" s="14">
        <v>70362040</v>
      </c>
      <c r="J360" s="14">
        <v>0</v>
      </c>
      <c r="K360" s="14">
        <v>1230258</v>
      </c>
      <c r="L360" s="14">
        <v>60</v>
      </c>
      <c r="M360" s="14">
        <v>201805</v>
      </c>
      <c r="N360" s="14">
        <v>20180404</v>
      </c>
      <c r="O360" s="14">
        <v>10887</v>
      </c>
      <c r="P360" s="14">
        <v>20180504</v>
      </c>
      <c r="Q360" s="14">
        <v>10997</v>
      </c>
      <c r="R360" s="14">
        <v>30</v>
      </c>
      <c r="S360" s="14">
        <v>20180605</v>
      </c>
      <c r="T360" s="14">
        <v>20180618</v>
      </c>
      <c r="U360" s="14">
        <v>3321.79</v>
      </c>
      <c r="V360" s="14">
        <v>1107.26</v>
      </c>
      <c r="W360" s="14">
        <v>25</v>
      </c>
      <c r="X360" s="14">
        <v>706.62</v>
      </c>
      <c r="Y360" s="14">
        <v>132.87</v>
      </c>
      <c r="Z360" s="14">
        <v>53.14</v>
      </c>
      <c r="AA360" s="14">
        <v>44.29</v>
      </c>
      <c r="AB360" s="14">
        <v>28.78</v>
      </c>
      <c r="AC360" s="14">
        <v>0</v>
      </c>
      <c r="AD360" s="14">
        <v>0</v>
      </c>
      <c r="AE360" s="14">
        <v>0</v>
      </c>
      <c r="AF360" s="14">
        <v>4429.05</v>
      </c>
      <c r="AG360" s="14">
        <v>1268.9100000000001</v>
      </c>
      <c r="AH360" s="14">
        <v>2159.34</v>
      </c>
      <c r="AI360" s="14">
        <v>467.38</v>
      </c>
      <c r="AJ360" s="14">
        <v>46.45</v>
      </c>
      <c r="AK360" s="14">
        <v>486.97</v>
      </c>
      <c r="AL360" s="14">
        <v>4876.59</v>
      </c>
      <c r="AM360" s="14">
        <v>5135.67</v>
      </c>
      <c r="AN360" s="14">
        <v>6600</v>
      </c>
      <c r="AO360" s="14">
        <v>6600</v>
      </c>
      <c r="AP360" s="14">
        <v>6830</v>
      </c>
      <c r="AQ360" s="14" t="s">
        <v>104</v>
      </c>
      <c r="AR360" s="14">
        <v>0</v>
      </c>
      <c r="AS360" s="14">
        <v>0</v>
      </c>
      <c r="AT360" s="14">
        <v>0</v>
      </c>
      <c r="AU360" s="14">
        <v>0</v>
      </c>
      <c r="AV360" s="14">
        <v>0</v>
      </c>
      <c r="AW360" s="14">
        <v>0</v>
      </c>
      <c r="AX360" s="14">
        <v>0</v>
      </c>
      <c r="AY360" s="14" t="s">
        <v>107</v>
      </c>
      <c r="AZ360" s="14" t="s">
        <v>107</v>
      </c>
      <c r="BA360" s="14" t="s">
        <v>107</v>
      </c>
      <c r="BB360" s="14">
        <v>0</v>
      </c>
      <c r="BC360" s="14">
        <v>0</v>
      </c>
      <c r="BD360" s="14">
        <v>0</v>
      </c>
      <c r="BE360" s="14">
        <v>0</v>
      </c>
      <c r="BF360" s="14">
        <v>0</v>
      </c>
      <c r="BG360" s="14">
        <v>0</v>
      </c>
      <c r="BH360" s="14">
        <v>0</v>
      </c>
      <c r="BI360" s="14">
        <v>0</v>
      </c>
      <c r="BJ360" s="14">
        <v>0</v>
      </c>
      <c r="BK360" s="14">
        <v>0</v>
      </c>
      <c r="BL360" s="14">
        <v>0</v>
      </c>
      <c r="BM360" s="14">
        <v>0</v>
      </c>
      <c r="BN360" s="14">
        <v>0</v>
      </c>
      <c r="BO360" s="14">
        <v>0</v>
      </c>
      <c r="BP360" s="14">
        <v>0</v>
      </c>
      <c r="BQ360" s="14">
        <v>0</v>
      </c>
      <c r="BR360" s="14">
        <v>0</v>
      </c>
      <c r="BS360" s="14">
        <v>0</v>
      </c>
      <c r="BT360" s="14">
        <v>0</v>
      </c>
      <c r="BU360" s="14">
        <v>0</v>
      </c>
      <c r="BV360" s="14">
        <v>0</v>
      </c>
      <c r="BW360" s="14">
        <v>0</v>
      </c>
      <c r="BX360" s="14">
        <v>0</v>
      </c>
      <c r="BY360" s="14">
        <v>0</v>
      </c>
      <c r="BZ360" s="14">
        <v>0</v>
      </c>
      <c r="CA360" s="14">
        <v>0</v>
      </c>
      <c r="CB360" s="14">
        <v>0</v>
      </c>
      <c r="CC360" s="14">
        <v>0</v>
      </c>
      <c r="CD360" s="14">
        <v>0</v>
      </c>
      <c r="CE360" s="14">
        <v>0</v>
      </c>
      <c r="CF360" s="14">
        <v>0</v>
      </c>
      <c r="CG360" s="14">
        <v>379225</v>
      </c>
      <c r="CH360" s="14">
        <v>60</v>
      </c>
      <c r="CI360" s="14">
        <v>0</v>
      </c>
      <c r="CJ360" s="14">
        <v>60</v>
      </c>
      <c r="CK360" s="14">
        <v>0</v>
      </c>
      <c r="CL360" s="14">
        <v>23.03</v>
      </c>
      <c r="CM360" s="14">
        <v>105.85</v>
      </c>
      <c r="CN360" s="14">
        <v>0</v>
      </c>
      <c r="CO360" s="14">
        <v>8.7899999999999991</v>
      </c>
      <c r="CP360" s="14">
        <v>0</v>
      </c>
      <c r="CQ360" s="14">
        <v>0</v>
      </c>
      <c r="CR360" s="14" t="s">
        <v>108</v>
      </c>
      <c r="CS360" s="14">
        <v>220</v>
      </c>
      <c r="CT360" s="14">
        <v>380</v>
      </c>
      <c r="CU360" s="14">
        <v>201</v>
      </c>
      <c r="CV360" s="14">
        <v>348</v>
      </c>
      <c r="CW360" s="14">
        <v>231</v>
      </c>
      <c r="CX360" s="14">
        <v>399</v>
      </c>
    </row>
    <row r="361" spans="1:102" x14ac:dyDescent="0.25">
      <c r="A361" s="14">
        <v>472913</v>
      </c>
      <c r="B361" s="14">
        <v>23</v>
      </c>
      <c r="C361" s="14" t="s">
        <v>110</v>
      </c>
      <c r="D361" s="14" t="s">
        <v>100</v>
      </c>
      <c r="E361" s="14">
        <v>5302790001</v>
      </c>
      <c r="F361" s="14" t="s">
        <v>116</v>
      </c>
      <c r="G361" s="14" t="s">
        <v>102</v>
      </c>
      <c r="H361" s="14" t="s">
        <v>103</v>
      </c>
      <c r="I361" s="14">
        <v>71630315</v>
      </c>
      <c r="J361" s="14">
        <v>0</v>
      </c>
      <c r="K361" s="14">
        <v>147550</v>
      </c>
      <c r="L361" s="14">
        <v>10</v>
      </c>
      <c r="M361" s="14">
        <v>201805</v>
      </c>
      <c r="N361" s="14">
        <v>20180420</v>
      </c>
      <c r="O361" s="14">
        <v>3242</v>
      </c>
      <c r="P361" s="14">
        <v>20180522</v>
      </c>
      <c r="Q361" s="14">
        <v>3953</v>
      </c>
      <c r="R361" s="14">
        <v>32</v>
      </c>
      <c r="S361" s="14">
        <v>20180605</v>
      </c>
      <c r="T361" s="14">
        <v>20180618</v>
      </c>
      <c r="U361" s="14">
        <v>3619.47</v>
      </c>
      <c r="V361" s="14">
        <v>1206.48</v>
      </c>
      <c r="W361" s="14">
        <v>25</v>
      </c>
      <c r="X361" s="14">
        <v>601.25</v>
      </c>
      <c r="Y361" s="14">
        <v>144.77000000000001</v>
      </c>
      <c r="Z361" s="14">
        <v>57.91</v>
      </c>
      <c r="AA361" s="14">
        <v>48.25</v>
      </c>
      <c r="AB361" s="14">
        <v>31.36</v>
      </c>
      <c r="AC361" s="14">
        <v>0</v>
      </c>
      <c r="AD361" s="14">
        <v>0</v>
      </c>
      <c r="AE361" s="14">
        <v>0</v>
      </c>
      <c r="AF361" s="14">
        <v>4825.95</v>
      </c>
      <c r="AG361" s="14">
        <v>1382.61</v>
      </c>
      <c r="AH361" s="14">
        <v>2352.86</v>
      </c>
      <c r="AI361" s="14">
        <v>509.26</v>
      </c>
      <c r="AJ361" s="14">
        <v>50.61</v>
      </c>
      <c r="AK361" s="14">
        <v>530.61</v>
      </c>
      <c r="AL361" s="14">
        <v>5144.91</v>
      </c>
      <c r="AM361" s="14">
        <v>5427.2</v>
      </c>
      <c r="AN361" s="14">
        <v>7110</v>
      </c>
      <c r="AO361" s="14">
        <v>7110</v>
      </c>
      <c r="AP361" s="14">
        <v>6569</v>
      </c>
      <c r="AQ361" s="14" t="s">
        <v>104</v>
      </c>
      <c r="AR361" s="14">
        <v>0</v>
      </c>
      <c r="AS361" s="14">
        <v>0</v>
      </c>
      <c r="AT361" s="14">
        <v>0</v>
      </c>
      <c r="AU361" s="14">
        <v>0</v>
      </c>
      <c r="AV361" s="14">
        <v>0</v>
      </c>
      <c r="AW361" s="14">
        <v>0</v>
      </c>
      <c r="AX361" s="14">
        <v>0</v>
      </c>
      <c r="AY361" s="14" t="s">
        <v>107</v>
      </c>
      <c r="AZ361" s="14" t="s">
        <v>107</v>
      </c>
      <c r="BA361" s="14" t="s">
        <v>107</v>
      </c>
      <c r="BB361" s="14">
        <v>0</v>
      </c>
      <c r="BC361" s="14">
        <v>0</v>
      </c>
      <c r="BD361" s="14">
        <v>0</v>
      </c>
      <c r="BE361" s="14">
        <v>0</v>
      </c>
      <c r="BF361" s="14">
        <v>0</v>
      </c>
      <c r="BG361" s="14">
        <v>0</v>
      </c>
      <c r="BH361" s="14">
        <v>0</v>
      </c>
      <c r="BI361" s="14">
        <v>0</v>
      </c>
      <c r="BJ361" s="14">
        <v>0</v>
      </c>
      <c r="BK361" s="14">
        <v>0</v>
      </c>
      <c r="BL361" s="14">
        <v>0</v>
      </c>
      <c r="BM361" s="14">
        <v>0</v>
      </c>
      <c r="BN361" s="14">
        <v>0</v>
      </c>
      <c r="BO361" s="14">
        <v>0</v>
      </c>
      <c r="BP361" s="14">
        <v>0</v>
      </c>
      <c r="BQ361" s="14">
        <v>0</v>
      </c>
      <c r="BR361" s="14">
        <v>0</v>
      </c>
      <c r="BS361" s="14">
        <v>0</v>
      </c>
      <c r="BT361" s="14">
        <v>0</v>
      </c>
      <c r="BU361" s="14">
        <v>0</v>
      </c>
      <c r="BV361" s="14">
        <v>0</v>
      </c>
      <c r="BW361" s="14">
        <v>0</v>
      </c>
      <c r="BX361" s="14">
        <v>0</v>
      </c>
      <c r="BY361" s="14">
        <v>0</v>
      </c>
      <c r="BZ361" s="14">
        <v>0</v>
      </c>
      <c r="CA361" s="14">
        <v>0</v>
      </c>
      <c r="CB361" s="14">
        <v>0</v>
      </c>
      <c r="CC361" s="14">
        <v>0</v>
      </c>
      <c r="CD361" s="14">
        <v>0</v>
      </c>
      <c r="CE361" s="14">
        <v>0</v>
      </c>
      <c r="CF361" s="14">
        <v>0</v>
      </c>
      <c r="CG361" s="14">
        <v>452312</v>
      </c>
      <c r="CH361" s="14">
        <v>10</v>
      </c>
      <c r="CI361" s="14">
        <v>0</v>
      </c>
      <c r="CJ361" s="14">
        <v>0</v>
      </c>
      <c r="CK361" s="14">
        <v>0</v>
      </c>
      <c r="CL361" s="14">
        <v>25.09</v>
      </c>
      <c r="CM361" s="14">
        <v>115.34</v>
      </c>
      <c r="CN361" s="14">
        <v>0</v>
      </c>
      <c r="CO361" s="14">
        <v>48.88</v>
      </c>
      <c r="CP361" s="14">
        <v>0</v>
      </c>
      <c r="CQ361" s="14">
        <v>0</v>
      </c>
      <c r="CR361" s="14" t="s">
        <v>108</v>
      </c>
      <c r="CS361" s="14">
        <v>220</v>
      </c>
      <c r="CT361" s="14">
        <v>380</v>
      </c>
      <c r="CU361" s="14">
        <v>201</v>
      </c>
      <c r="CV361" s="14">
        <v>348</v>
      </c>
      <c r="CW361" s="14">
        <v>231</v>
      </c>
      <c r="CX361" s="14">
        <v>399</v>
      </c>
    </row>
    <row r="362" spans="1:102" x14ac:dyDescent="0.25">
      <c r="A362" s="14">
        <v>491042</v>
      </c>
      <c r="B362" s="14">
        <v>76</v>
      </c>
      <c r="C362" s="14" t="s">
        <v>117</v>
      </c>
      <c r="D362" s="14" t="s">
        <v>100</v>
      </c>
      <c r="E362" s="14">
        <v>5302790001</v>
      </c>
      <c r="F362" s="14" t="s">
        <v>118</v>
      </c>
      <c r="G362" s="14" t="s">
        <v>102</v>
      </c>
      <c r="H362" s="14" t="s">
        <v>103</v>
      </c>
      <c r="I362" s="14">
        <v>70800000</v>
      </c>
      <c r="J362" s="14">
        <v>0</v>
      </c>
      <c r="K362" s="14">
        <v>1511930</v>
      </c>
      <c r="L362" s="14">
        <v>0</v>
      </c>
      <c r="M362" s="14">
        <v>201805</v>
      </c>
      <c r="N362" s="14">
        <v>20180410</v>
      </c>
      <c r="O362" s="14">
        <v>0</v>
      </c>
      <c r="P362" s="14">
        <v>20180510</v>
      </c>
      <c r="Q362" s="14">
        <v>0</v>
      </c>
      <c r="R362" s="14">
        <v>30</v>
      </c>
      <c r="S362" s="14">
        <v>20180518</v>
      </c>
      <c r="T362" s="14">
        <v>20180618</v>
      </c>
      <c r="U362" s="14">
        <v>216717</v>
      </c>
      <c r="V362" s="14">
        <v>40680.19</v>
      </c>
      <c r="W362" s="14">
        <v>25</v>
      </c>
      <c r="X362" s="14">
        <v>716.25</v>
      </c>
      <c r="Y362" s="14">
        <v>4881.62</v>
      </c>
      <c r="Z362" s="14">
        <v>1952.64</v>
      </c>
      <c r="AA362" s="14">
        <v>1627.2</v>
      </c>
      <c r="AB362" s="14">
        <v>1057.68</v>
      </c>
      <c r="AC362" s="14">
        <v>0</v>
      </c>
      <c r="AD362" s="14">
        <v>0</v>
      </c>
      <c r="AE362" s="14">
        <v>0</v>
      </c>
      <c r="AF362" s="14">
        <v>162720.82</v>
      </c>
      <c r="AG362" s="14">
        <v>46619.49</v>
      </c>
      <c r="AH362" s="14">
        <v>125022.63</v>
      </c>
      <c r="AI362" s="14">
        <v>27061.09</v>
      </c>
      <c r="AJ362" s="14">
        <v>2689.64</v>
      </c>
      <c r="AK362" s="14">
        <v>28195.49</v>
      </c>
      <c r="AL362" s="14">
        <v>153917.93</v>
      </c>
      <c r="AM362" s="14">
        <v>163437.07</v>
      </c>
      <c r="AN362" s="14">
        <v>0</v>
      </c>
      <c r="AO362" s="14">
        <v>0</v>
      </c>
      <c r="AP362" s="14">
        <v>0</v>
      </c>
      <c r="AQ362" s="14" t="s">
        <v>104</v>
      </c>
      <c r="AR362" s="14">
        <v>0</v>
      </c>
      <c r="AS362" s="14">
        <v>0</v>
      </c>
      <c r="AT362" s="14">
        <v>0</v>
      </c>
      <c r="AU362" s="14">
        <v>0</v>
      </c>
      <c r="AV362" s="14">
        <v>0</v>
      </c>
      <c r="AW362" s="14">
        <v>0</v>
      </c>
      <c r="AX362" s="14">
        <v>0</v>
      </c>
      <c r="AY362" s="14">
        <v>0</v>
      </c>
      <c r="AZ362" s="14">
        <v>0</v>
      </c>
      <c r="BA362" s="14">
        <v>0</v>
      </c>
      <c r="BB362" s="14">
        <v>29354</v>
      </c>
      <c r="BC362" s="14">
        <v>187363</v>
      </c>
      <c r="BD362" s="14">
        <v>0</v>
      </c>
      <c r="BE362" s="14">
        <v>0</v>
      </c>
      <c r="BF362" s="14">
        <v>678</v>
      </c>
      <c r="BG362" s="14">
        <v>755</v>
      </c>
      <c r="BH362" s="14">
        <v>0</v>
      </c>
      <c r="BI362" s="14">
        <v>0</v>
      </c>
      <c r="BJ362" s="14">
        <v>0</v>
      </c>
      <c r="BK362" s="14">
        <v>0</v>
      </c>
      <c r="BL362" s="14">
        <v>0</v>
      </c>
      <c r="BM362" s="14">
        <v>0</v>
      </c>
      <c r="BN362" s="14">
        <v>0</v>
      </c>
      <c r="BO362" s="14">
        <v>0</v>
      </c>
      <c r="BP362" s="14">
        <v>0</v>
      </c>
      <c r="BQ362" s="14">
        <v>0</v>
      </c>
      <c r="BR362" s="14">
        <v>0</v>
      </c>
      <c r="BS362" s="14">
        <v>45981.01</v>
      </c>
      <c r="BT362" s="14">
        <v>66406.11</v>
      </c>
      <c r="BU362" s="14">
        <v>0</v>
      </c>
      <c r="BV362" s="14">
        <v>0</v>
      </c>
      <c r="BW362" s="14">
        <v>0</v>
      </c>
      <c r="BX362" s="14">
        <v>9653.51</v>
      </c>
      <c r="BY362" s="14">
        <v>0</v>
      </c>
      <c r="BZ362" s="14">
        <v>0</v>
      </c>
      <c r="CA362" s="14">
        <v>0</v>
      </c>
      <c r="CB362" s="14">
        <v>0</v>
      </c>
      <c r="CC362" s="14">
        <v>0</v>
      </c>
      <c r="CD362" s="14">
        <v>755</v>
      </c>
      <c r="CE362" s="14">
        <v>650</v>
      </c>
      <c r="CF362" s="14">
        <v>730</v>
      </c>
      <c r="CG362" s="14">
        <v>72640</v>
      </c>
      <c r="CH362" s="14">
        <v>0.09</v>
      </c>
      <c r="CI362" s="14">
        <v>0.36</v>
      </c>
      <c r="CJ362" s="14">
        <v>0.09</v>
      </c>
      <c r="CK362" s="14">
        <v>0</v>
      </c>
      <c r="CL362" s="14">
        <v>846.14</v>
      </c>
      <c r="CM362" s="14">
        <v>3889.02</v>
      </c>
      <c r="CN362" s="14">
        <v>0</v>
      </c>
      <c r="CO362" s="14">
        <v>722.37</v>
      </c>
      <c r="CP362" s="14">
        <v>0</v>
      </c>
      <c r="CQ362" s="14">
        <v>0</v>
      </c>
      <c r="CR362" s="14" t="s">
        <v>108</v>
      </c>
      <c r="CS362" s="14">
        <v>0</v>
      </c>
      <c r="CT362" s="14">
        <v>0</v>
      </c>
      <c r="CU362" s="14">
        <v>0</v>
      </c>
      <c r="CV362" s="14">
        <v>0</v>
      </c>
      <c r="CW362" s="14">
        <v>0</v>
      </c>
      <c r="CX362" s="14">
        <v>0</v>
      </c>
    </row>
    <row r="363" spans="1:102" x14ac:dyDescent="0.25">
      <c r="A363" s="14">
        <v>491747</v>
      </c>
      <c r="B363" s="14">
        <v>76</v>
      </c>
      <c r="C363" s="14" t="s">
        <v>117</v>
      </c>
      <c r="D363" s="14" t="s">
        <v>100</v>
      </c>
      <c r="E363" s="14">
        <v>5302790001</v>
      </c>
      <c r="F363" s="14" t="s">
        <v>119</v>
      </c>
      <c r="G363" s="14" t="s">
        <v>102</v>
      </c>
      <c r="H363" s="14" t="s">
        <v>103</v>
      </c>
      <c r="I363" s="14">
        <v>70800000</v>
      </c>
      <c r="J363" s="14">
        <v>0</v>
      </c>
      <c r="K363" s="14">
        <v>53166065</v>
      </c>
      <c r="L363" s="14">
        <v>0</v>
      </c>
      <c r="M363" s="14">
        <v>201805</v>
      </c>
      <c r="N363" s="14">
        <v>20180410</v>
      </c>
      <c r="O363" s="14">
        <v>0</v>
      </c>
      <c r="P363" s="14">
        <v>20180510</v>
      </c>
      <c r="Q363" s="14">
        <v>0</v>
      </c>
      <c r="R363" s="14">
        <v>30</v>
      </c>
      <c r="S363" s="14">
        <v>20180518</v>
      </c>
      <c r="T363" s="14">
        <v>20180618</v>
      </c>
      <c r="U363" s="14">
        <v>91507</v>
      </c>
      <c r="V363" s="14">
        <v>17515.79</v>
      </c>
      <c r="W363" s="14">
        <v>25</v>
      </c>
      <c r="X363" s="14">
        <v>716.25</v>
      </c>
      <c r="Y363" s="14">
        <v>2101.89</v>
      </c>
      <c r="Z363" s="14">
        <v>840.75</v>
      </c>
      <c r="AA363" s="14">
        <v>700.63</v>
      </c>
      <c r="AB363" s="14">
        <v>455.41</v>
      </c>
      <c r="AC363" s="14">
        <v>0</v>
      </c>
      <c r="AD363" s="14">
        <v>0</v>
      </c>
      <c r="AE363" s="14">
        <v>0</v>
      </c>
      <c r="AF363" s="14">
        <v>70063.23</v>
      </c>
      <c r="AG363" s="14">
        <v>20073.09</v>
      </c>
      <c r="AH363" s="14">
        <v>54518.81</v>
      </c>
      <c r="AI363" s="14">
        <v>11800.56</v>
      </c>
      <c r="AJ363" s="14">
        <v>1172.8699999999999</v>
      </c>
      <c r="AK363" s="14">
        <v>12295.25</v>
      </c>
      <c r="AL363" s="14">
        <v>66680.800000000003</v>
      </c>
      <c r="AM363" s="14">
        <v>70779.48</v>
      </c>
      <c r="AN363" s="14">
        <v>0</v>
      </c>
      <c r="AO363" s="14">
        <v>0</v>
      </c>
      <c r="AP363" s="14">
        <v>0</v>
      </c>
      <c r="AQ363" s="14" t="s">
        <v>104</v>
      </c>
      <c r="AR363" s="14">
        <v>0</v>
      </c>
      <c r="AS363" s="14">
        <v>0</v>
      </c>
      <c r="AT363" s="14">
        <v>0</v>
      </c>
      <c r="AU363" s="14">
        <v>0</v>
      </c>
      <c r="AV363" s="14">
        <v>0</v>
      </c>
      <c r="AW363" s="14">
        <v>0</v>
      </c>
      <c r="AX363" s="14">
        <v>0</v>
      </c>
      <c r="AY363" s="14">
        <v>0</v>
      </c>
      <c r="AZ363" s="14">
        <v>0</v>
      </c>
      <c r="BA363" s="14">
        <v>0</v>
      </c>
      <c r="BB363" s="14">
        <v>10668</v>
      </c>
      <c r="BC363" s="14">
        <v>80839</v>
      </c>
      <c r="BD363" s="14">
        <v>0</v>
      </c>
      <c r="BE363" s="14">
        <v>0</v>
      </c>
      <c r="BF363" s="14">
        <v>329</v>
      </c>
      <c r="BG363" s="14">
        <v>490</v>
      </c>
      <c r="BH363" s="14">
        <v>0</v>
      </c>
      <c r="BI363" s="14">
        <v>0</v>
      </c>
      <c r="BJ363" s="14">
        <v>0</v>
      </c>
      <c r="BK363" s="14">
        <v>458</v>
      </c>
      <c r="BL363" s="14">
        <v>2658</v>
      </c>
      <c r="BM363" s="14">
        <v>0</v>
      </c>
      <c r="BN363" s="14">
        <v>0</v>
      </c>
      <c r="BO363" s="14">
        <v>0</v>
      </c>
      <c r="BP363" s="14">
        <v>0</v>
      </c>
      <c r="BQ363" s="14">
        <v>135.26</v>
      </c>
      <c r="BR363" s="14">
        <v>784.95</v>
      </c>
      <c r="BS363" s="14">
        <v>16710.689999999999</v>
      </c>
      <c r="BT363" s="14">
        <v>28651.35</v>
      </c>
      <c r="BU363" s="14">
        <v>0</v>
      </c>
      <c r="BV363" s="14">
        <v>0</v>
      </c>
      <c r="BW363" s="14">
        <v>0</v>
      </c>
      <c r="BX363" s="14">
        <v>6265.19</v>
      </c>
      <c r="BY363" s="14">
        <v>0</v>
      </c>
      <c r="BZ363" s="14">
        <v>0</v>
      </c>
      <c r="CA363" s="14">
        <v>0</v>
      </c>
      <c r="CB363" s="14">
        <v>0</v>
      </c>
      <c r="CC363" s="14">
        <v>0</v>
      </c>
      <c r="CD363" s="14">
        <v>490</v>
      </c>
      <c r="CE363" s="14">
        <v>410</v>
      </c>
      <c r="CF363" s="14">
        <v>450</v>
      </c>
      <c r="CG363" s="14">
        <v>72699</v>
      </c>
      <c r="CH363" s="14">
        <v>0.09</v>
      </c>
      <c r="CI363" s="14">
        <v>0.36</v>
      </c>
      <c r="CJ363" s="14">
        <v>0.09</v>
      </c>
      <c r="CK363" s="14">
        <v>0</v>
      </c>
      <c r="CL363" s="14">
        <v>364.32</v>
      </c>
      <c r="CM363" s="14">
        <v>1674.51</v>
      </c>
      <c r="CN363" s="14">
        <v>0</v>
      </c>
      <c r="CO363" s="14">
        <v>305</v>
      </c>
      <c r="CP363" s="14">
        <v>0</v>
      </c>
      <c r="CQ363" s="14">
        <v>0</v>
      </c>
      <c r="CR363" s="14" t="s">
        <v>108</v>
      </c>
      <c r="CS363" s="14">
        <v>0</v>
      </c>
      <c r="CT363" s="14">
        <v>0</v>
      </c>
      <c r="CU363" s="14">
        <v>0</v>
      </c>
      <c r="CV363" s="14">
        <v>0</v>
      </c>
      <c r="CW363" s="14">
        <v>0</v>
      </c>
      <c r="CX363" s="14">
        <v>0</v>
      </c>
    </row>
    <row r="364" spans="1:102" x14ac:dyDescent="0.25">
      <c r="A364" s="14">
        <v>491750</v>
      </c>
      <c r="B364" s="14">
        <v>66</v>
      </c>
      <c r="C364" s="14" t="s">
        <v>117</v>
      </c>
      <c r="D364" s="14" t="s">
        <v>100</v>
      </c>
      <c r="E364" s="14">
        <v>5302790001</v>
      </c>
      <c r="F364" s="14" t="s">
        <v>120</v>
      </c>
      <c r="G364" s="14" t="s">
        <v>102</v>
      </c>
      <c r="H364" s="14" t="s">
        <v>103</v>
      </c>
      <c r="I364" s="14">
        <v>70800000</v>
      </c>
      <c r="J364" s="14">
        <v>0</v>
      </c>
      <c r="K364" s="14">
        <v>1439402</v>
      </c>
      <c r="L364" s="14">
        <v>0</v>
      </c>
      <c r="M364" s="14">
        <v>201805</v>
      </c>
      <c r="N364" s="14">
        <v>20180410</v>
      </c>
      <c r="O364" s="14">
        <v>0</v>
      </c>
      <c r="P364" s="14">
        <v>20180510</v>
      </c>
      <c r="Q364" s="14">
        <v>0</v>
      </c>
      <c r="R364" s="14">
        <v>30</v>
      </c>
      <c r="S364" s="14">
        <v>20180518</v>
      </c>
      <c r="T364" s="14">
        <v>20180618</v>
      </c>
      <c r="U364" s="14">
        <v>337478</v>
      </c>
      <c r="V364" s="14">
        <v>56583.45</v>
      </c>
      <c r="W364" s="14">
        <v>25</v>
      </c>
      <c r="X364" s="14">
        <v>716.25</v>
      </c>
      <c r="Y364" s="14">
        <v>6790.01</v>
      </c>
      <c r="Z364" s="14">
        <v>2716</v>
      </c>
      <c r="AA364" s="14">
        <v>2263.33</v>
      </c>
      <c r="AB364" s="14">
        <v>1471.17</v>
      </c>
      <c r="AC364" s="14">
        <v>0</v>
      </c>
      <c r="AD364" s="14">
        <v>0</v>
      </c>
      <c r="AE364" s="14">
        <v>0</v>
      </c>
      <c r="AF364" s="14">
        <v>226333.87</v>
      </c>
      <c r="AG364" s="14">
        <v>64844.63</v>
      </c>
      <c r="AH364" s="14">
        <v>186290.39</v>
      </c>
      <c r="AI364" s="14">
        <v>40322.47</v>
      </c>
      <c r="AJ364" s="14">
        <v>4007.71</v>
      </c>
      <c r="AK364" s="14">
        <v>42012.800000000003</v>
      </c>
      <c r="AL364" s="14">
        <v>213809.61</v>
      </c>
      <c r="AM364" s="14">
        <v>227050.12</v>
      </c>
      <c r="AN364" s="14">
        <v>0</v>
      </c>
      <c r="AO364" s="14">
        <v>0</v>
      </c>
      <c r="AP364" s="14">
        <v>0</v>
      </c>
      <c r="AQ364" s="14" t="s">
        <v>104</v>
      </c>
      <c r="AR364" s="14">
        <v>0</v>
      </c>
      <c r="AS364" s="14">
        <v>0</v>
      </c>
      <c r="AT364" s="14">
        <v>0</v>
      </c>
      <c r="AU364" s="14">
        <v>0</v>
      </c>
      <c r="AV364" s="14">
        <v>0</v>
      </c>
      <c r="AW364" s="14">
        <v>0</v>
      </c>
      <c r="AX364" s="14">
        <v>0</v>
      </c>
      <c r="AY364" s="14">
        <v>0</v>
      </c>
      <c r="AZ364" s="14">
        <v>0</v>
      </c>
      <c r="BA364" s="14">
        <v>0</v>
      </c>
      <c r="BB364" s="14">
        <v>33175</v>
      </c>
      <c r="BC364" s="14">
        <v>304303</v>
      </c>
      <c r="BD364" s="14">
        <v>0</v>
      </c>
      <c r="BE364" s="14">
        <v>731</v>
      </c>
      <c r="BF364" s="14">
        <v>731</v>
      </c>
      <c r="BG364" s="14">
        <v>0</v>
      </c>
      <c r="BH364" s="14">
        <v>785</v>
      </c>
      <c r="BI364" s="14">
        <v>845</v>
      </c>
      <c r="BJ364" s="14">
        <v>0</v>
      </c>
      <c r="BK364" s="14">
        <v>0</v>
      </c>
      <c r="BL364" s="14">
        <v>0</v>
      </c>
      <c r="BM364" s="14">
        <v>0</v>
      </c>
      <c r="BN364" s="14">
        <v>0</v>
      </c>
      <c r="BO364" s="14">
        <v>0</v>
      </c>
      <c r="BP364" s="14">
        <v>0</v>
      </c>
      <c r="BQ364" s="14">
        <v>0</v>
      </c>
      <c r="BR364" s="14">
        <v>0</v>
      </c>
      <c r="BS364" s="14">
        <v>17132.59</v>
      </c>
      <c r="BT364" s="14">
        <v>107855.7</v>
      </c>
      <c r="BU364" s="14">
        <v>0</v>
      </c>
      <c r="BV364" s="14">
        <v>0</v>
      </c>
      <c r="BW364" s="14">
        <v>0</v>
      </c>
      <c r="BX364" s="14">
        <v>0</v>
      </c>
      <c r="BY364" s="14">
        <v>33957.870000000003</v>
      </c>
      <c r="BZ364" s="14">
        <v>10804.26</v>
      </c>
      <c r="CA364" s="14">
        <v>0</v>
      </c>
      <c r="CB364" s="14">
        <v>0</v>
      </c>
      <c r="CC364" s="14">
        <v>0</v>
      </c>
      <c r="CD364" s="14">
        <v>0</v>
      </c>
      <c r="CE364" s="14">
        <v>785</v>
      </c>
      <c r="CF364" s="14">
        <v>845</v>
      </c>
      <c r="CG364" s="14">
        <v>72623</v>
      </c>
      <c r="CH364" s="14">
        <v>0.06</v>
      </c>
      <c r="CI364" s="14">
        <v>0.24</v>
      </c>
      <c r="CJ364" s="14">
        <v>0.06</v>
      </c>
      <c r="CK364" s="14">
        <v>0</v>
      </c>
      <c r="CL364" s="14">
        <v>1176.93</v>
      </c>
      <c r="CM364" s="14">
        <v>5409.37</v>
      </c>
      <c r="CN364" s="14">
        <v>0</v>
      </c>
      <c r="CO364" s="14">
        <v>1124.9000000000001</v>
      </c>
      <c r="CP364" s="14">
        <v>0</v>
      </c>
      <c r="CQ364" s="14">
        <v>0</v>
      </c>
      <c r="CR364" s="14" t="s">
        <v>108</v>
      </c>
      <c r="CS364" s="14">
        <v>0</v>
      </c>
      <c r="CT364" s="14">
        <v>0</v>
      </c>
      <c r="CU364" s="14">
        <v>0</v>
      </c>
      <c r="CV364" s="14">
        <v>0</v>
      </c>
      <c r="CW364" s="14">
        <v>0</v>
      </c>
      <c r="CX364" s="14">
        <v>0</v>
      </c>
    </row>
    <row r="365" spans="1:102" x14ac:dyDescent="0.25">
      <c r="A365" s="14">
        <v>493169</v>
      </c>
      <c r="B365" s="14">
        <v>76</v>
      </c>
      <c r="C365" s="14" t="s">
        <v>117</v>
      </c>
      <c r="D365" s="14" t="s">
        <v>100</v>
      </c>
      <c r="E365" s="14">
        <v>5302790001</v>
      </c>
      <c r="F365" s="14" t="s">
        <v>121</v>
      </c>
      <c r="G365" s="14" t="s">
        <v>102</v>
      </c>
      <c r="H365" s="14" t="s">
        <v>103</v>
      </c>
      <c r="I365" s="14">
        <v>70800000</v>
      </c>
      <c r="J365" s="14">
        <v>0</v>
      </c>
      <c r="K365" s="14">
        <v>1512131</v>
      </c>
      <c r="L365" s="14">
        <v>0</v>
      </c>
      <c r="M365" s="14">
        <v>201805</v>
      </c>
      <c r="N365" s="14">
        <v>20180410</v>
      </c>
      <c r="O365" s="14">
        <v>0</v>
      </c>
      <c r="P365" s="14">
        <v>20180510</v>
      </c>
      <c r="Q365" s="14">
        <v>0</v>
      </c>
      <c r="R365" s="14">
        <v>30</v>
      </c>
      <c r="S365" s="14">
        <v>20180518</v>
      </c>
      <c r="T365" s="14">
        <v>20180618</v>
      </c>
      <c r="U365" s="14">
        <v>162557</v>
      </c>
      <c r="V365" s="14">
        <v>27771.91</v>
      </c>
      <c r="W365" s="14">
        <v>25</v>
      </c>
      <c r="X365" s="14">
        <v>716.25</v>
      </c>
      <c r="Y365" s="14">
        <v>3332.63</v>
      </c>
      <c r="Z365" s="14">
        <v>1333.05</v>
      </c>
      <c r="AA365" s="14">
        <v>1110.8699999999999</v>
      </c>
      <c r="AB365" s="14">
        <v>722.07</v>
      </c>
      <c r="AC365" s="14">
        <v>0</v>
      </c>
      <c r="AD365" s="14">
        <v>0</v>
      </c>
      <c r="AE365" s="14">
        <v>0</v>
      </c>
      <c r="AF365" s="14">
        <v>111087.7</v>
      </c>
      <c r="AG365" s="14">
        <v>31826.61</v>
      </c>
      <c r="AH365" s="14">
        <v>94686.63</v>
      </c>
      <c r="AI365" s="14">
        <v>20494.87</v>
      </c>
      <c r="AJ365" s="14">
        <v>2037.01</v>
      </c>
      <c r="AK365" s="14">
        <v>21354.02</v>
      </c>
      <c r="AL365" s="14">
        <v>105305.33</v>
      </c>
      <c r="AM365" s="14">
        <v>111803.95</v>
      </c>
      <c r="AN365" s="14">
        <v>0</v>
      </c>
      <c r="AO365" s="14">
        <v>0</v>
      </c>
      <c r="AP365" s="14">
        <v>0</v>
      </c>
      <c r="AQ365" s="14" t="s">
        <v>104</v>
      </c>
      <c r="AR365" s="14">
        <v>0</v>
      </c>
      <c r="AS365" s="14">
        <v>0</v>
      </c>
      <c r="AT365" s="14">
        <v>0</v>
      </c>
      <c r="AU365" s="14">
        <v>0</v>
      </c>
      <c r="AV365" s="14">
        <v>0</v>
      </c>
      <c r="AW365" s="14">
        <v>0</v>
      </c>
      <c r="AX365" s="14">
        <v>0</v>
      </c>
      <c r="AY365" s="14">
        <v>0</v>
      </c>
      <c r="AZ365" s="14">
        <v>0</v>
      </c>
      <c r="BA365" s="14">
        <v>0</v>
      </c>
      <c r="BB365" s="14">
        <v>16353</v>
      </c>
      <c r="BC365" s="14">
        <v>146204</v>
      </c>
      <c r="BD365" s="14">
        <v>0</v>
      </c>
      <c r="BE365" s="14">
        <v>0</v>
      </c>
      <c r="BF365" s="14">
        <v>0</v>
      </c>
      <c r="BG365" s="14">
        <v>460</v>
      </c>
      <c r="BH365" s="14">
        <v>0</v>
      </c>
      <c r="BI365" s="14">
        <v>0</v>
      </c>
      <c r="BJ365" s="14">
        <v>0</v>
      </c>
      <c r="BK365" s="14">
        <v>0</v>
      </c>
      <c r="BL365" s="14">
        <v>0</v>
      </c>
      <c r="BM365" s="14">
        <v>0</v>
      </c>
      <c r="BN365" s="14">
        <v>0</v>
      </c>
      <c r="BO365" s="14">
        <v>0</v>
      </c>
      <c r="BP365" s="14">
        <v>0</v>
      </c>
      <c r="BQ365" s="14">
        <v>0</v>
      </c>
      <c r="BR365" s="14">
        <v>0</v>
      </c>
      <c r="BS365" s="14">
        <v>25615.84</v>
      </c>
      <c r="BT365" s="14">
        <v>51818.34</v>
      </c>
      <c r="BU365" s="14">
        <v>0</v>
      </c>
      <c r="BV365" s="14">
        <v>0</v>
      </c>
      <c r="BW365" s="14">
        <v>0</v>
      </c>
      <c r="BX365" s="14">
        <v>5881.61</v>
      </c>
      <c r="BY365" s="14">
        <v>0</v>
      </c>
      <c r="BZ365" s="14">
        <v>0</v>
      </c>
      <c r="CA365" s="14">
        <v>0</v>
      </c>
      <c r="CB365" s="14">
        <v>0</v>
      </c>
      <c r="CC365" s="14">
        <v>0</v>
      </c>
      <c r="CD365" s="14">
        <v>460</v>
      </c>
      <c r="CE365" s="14">
        <v>380</v>
      </c>
      <c r="CF365" s="14">
        <v>410</v>
      </c>
      <c r="CG365" s="14">
        <v>72622</v>
      </c>
      <c r="CH365" s="14">
        <v>0.18</v>
      </c>
      <c r="CI365" s="14">
        <v>0.72</v>
      </c>
      <c r="CJ365" s="14">
        <v>0.18</v>
      </c>
      <c r="CK365" s="14">
        <v>0</v>
      </c>
      <c r="CL365" s="14">
        <v>577.65</v>
      </c>
      <c r="CM365" s="14">
        <v>2654.99</v>
      </c>
      <c r="CN365" s="14">
        <v>0</v>
      </c>
      <c r="CO365" s="14">
        <v>541.84</v>
      </c>
      <c r="CP365" s="14">
        <v>0</v>
      </c>
      <c r="CQ365" s="14">
        <v>0</v>
      </c>
      <c r="CR365" s="14" t="s">
        <v>108</v>
      </c>
      <c r="CS365" s="14">
        <v>0</v>
      </c>
      <c r="CT365" s="14">
        <v>0</v>
      </c>
      <c r="CU365" s="14">
        <v>0</v>
      </c>
      <c r="CV365" s="14">
        <v>0</v>
      </c>
      <c r="CW365" s="14">
        <v>0</v>
      </c>
      <c r="CX365" s="14">
        <v>0</v>
      </c>
    </row>
    <row r="366" spans="1:102" x14ac:dyDescent="0.25">
      <c r="A366" s="14">
        <v>510213</v>
      </c>
      <c r="B366" s="14">
        <v>23</v>
      </c>
      <c r="C366" s="14" t="s">
        <v>110</v>
      </c>
      <c r="D366" s="14" t="s">
        <v>100</v>
      </c>
      <c r="E366" s="14">
        <v>5302790001</v>
      </c>
      <c r="F366" s="14" t="s">
        <v>122</v>
      </c>
      <c r="G366" s="14" t="s">
        <v>102</v>
      </c>
      <c r="H366" s="14" t="s">
        <v>103</v>
      </c>
      <c r="I366" s="14">
        <v>70070000</v>
      </c>
      <c r="J366" s="14">
        <v>0</v>
      </c>
      <c r="K366" s="14">
        <v>671714</v>
      </c>
      <c r="L366" s="14">
        <v>1</v>
      </c>
      <c r="M366" s="14">
        <v>201805</v>
      </c>
      <c r="N366" s="14">
        <v>20180404</v>
      </c>
      <c r="O366" s="14">
        <v>1594</v>
      </c>
      <c r="P366" s="14">
        <v>20180504</v>
      </c>
      <c r="Q366" s="14">
        <v>20664</v>
      </c>
      <c r="R366" s="14">
        <v>30</v>
      </c>
      <c r="S366" s="14">
        <v>20180605</v>
      </c>
      <c r="T366" s="14">
        <v>20180618</v>
      </c>
      <c r="U366" s="14">
        <v>9597.9599999999991</v>
      </c>
      <c r="V366" s="14">
        <v>3199.31</v>
      </c>
      <c r="W366" s="14">
        <v>25</v>
      </c>
      <c r="X366" s="14">
        <v>716.25</v>
      </c>
      <c r="Y366" s="14">
        <v>383.91</v>
      </c>
      <c r="Z366" s="14">
        <v>153.56</v>
      </c>
      <c r="AA366" s="14">
        <v>127.97</v>
      </c>
      <c r="AB366" s="14">
        <v>83.18</v>
      </c>
      <c r="AC366" s="14">
        <v>0</v>
      </c>
      <c r="AD366" s="14">
        <v>0</v>
      </c>
      <c r="AE366" s="14">
        <v>0</v>
      </c>
      <c r="AF366" s="14">
        <v>12797.27</v>
      </c>
      <c r="AG366" s="14">
        <v>3666.4</v>
      </c>
      <c r="AH366" s="14">
        <v>6239.14</v>
      </c>
      <c r="AI366" s="14">
        <v>1350.45</v>
      </c>
      <c r="AJ366" s="14">
        <v>134.22</v>
      </c>
      <c r="AK366" s="14">
        <v>1407.06</v>
      </c>
      <c r="AL366" s="14">
        <v>12764.9</v>
      </c>
      <c r="AM366" s="14">
        <v>13513.52</v>
      </c>
      <c r="AN366" s="14">
        <v>19070</v>
      </c>
      <c r="AO366" s="14">
        <v>19070</v>
      </c>
      <c r="AP366" s="14">
        <v>18046</v>
      </c>
      <c r="AQ366" s="14" t="s">
        <v>104</v>
      </c>
      <c r="AR366" s="14">
        <v>0</v>
      </c>
      <c r="AS366" s="14">
        <v>0</v>
      </c>
      <c r="AT366" s="14">
        <v>0</v>
      </c>
      <c r="AU366" s="14">
        <v>0</v>
      </c>
      <c r="AV366" s="14">
        <v>0</v>
      </c>
      <c r="AW366" s="14">
        <v>0</v>
      </c>
      <c r="AX366" s="14">
        <v>0</v>
      </c>
      <c r="AY366" s="14" t="s">
        <v>107</v>
      </c>
      <c r="AZ366" s="14" t="s">
        <v>107</v>
      </c>
      <c r="BA366" s="14" t="s">
        <v>107</v>
      </c>
      <c r="BB366" s="14">
        <v>0</v>
      </c>
      <c r="BC366" s="14">
        <v>0</v>
      </c>
      <c r="BD366" s="14">
        <v>0</v>
      </c>
      <c r="BE366" s="14">
        <v>0</v>
      </c>
      <c r="BF366" s="14">
        <v>0</v>
      </c>
      <c r="BG366" s="14">
        <v>0</v>
      </c>
      <c r="BH366" s="14">
        <v>0</v>
      </c>
      <c r="BI366" s="14">
        <v>0</v>
      </c>
      <c r="BJ366" s="14">
        <v>0</v>
      </c>
      <c r="BK366" s="14">
        <v>0</v>
      </c>
      <c r="BL366" s="14">
        <v>0</v>
      </c>
      <c r="BM366" s="14">
        <v>0</v>
      </c>
      <c r="BN366" s="14">
        <v>0</v>
      </c>
      <c r="BO366" s="14">
        <v>0</v>
      </c>
      <c r="BP366" s="14">
        <v>0</v>
      </c>
      <c r="BQ366" s="14">
        <v>0</v>
      </c>
      <c r="BR366" s="14">
        <v>0</v>
      </c>
      <c r="BS366" s="14">
        <v>0</v>
      </c>
      <c r="BT366" s="14">
        <v>0</v>
      </c>
      <c r="BU366" s="14">
        <v>0</v>
      </c>
      <c r="BV366" s="14">
        <v>0</v>
      </c>
      <c r="BW366" s="14">
        <v>0</v>
      </c>
      <c r="BX366" s="14">
        <v>0</v>
      </c>
      <c r="BY366" s="14">
        <v>0</v>
      </c>
      <c r="BZ366" s="14">
        <v>0</v>
      </c>
      <c r="CA366" s="14">
        <v>0</v>
      </c>
      <c r="CB366" s="14">
        <v>0</v>
      </c>
      <c r="CC366" s="14">
        <v>0</v>
      </c>
      <c r="CD366" s="14">
        <v>0</v>
      </c>
      <c r="CE366" s="14">
        <v>0</v>
      </c>
      <c r="CF366" s="14">
        <v>0</v>
      </c>
      <c r="CG366" s="14">
        <v>379799</v>
      </c>
      <c r="CH366" s="14">
        <v>1</v>
      </c>
      <c r="CI366" s="14">
        <v>0</v>
      </c>
      <c r="CJ366" s="14">
        <v>0</v>
      </c>
      <c r="CK366" s="14">
        <v>0</v>
      </c>
      <c r="CL366" s="14">
        <v>66.540000000000006</v>
      </c>
      <c r="CM366" s="14">
        <v>305.85000000000002</v>
      </c>
      <c r="CN366" s="14">
        <v>0</v>
      </c>
      <c r="CO366" s="14">
        <v>25.42</v>
      </c>
      <c r="CP366" s="14">
        <v>0</v>
      </c>
      <c r="CQ366" s="14">
        <v>0</v>
      </c>
      <c r="CR366" s="14" t="s">
        <v>108</v>
      </c>
      <c r="CS366" s="14">
        <v>220</v>
      </c>
      <c r="CT366" s="14">
        <v>380</v>
      </c>
      <c r="CU366" s="14">
        <v>201</v>
      </c>
      <c r="CV366" s="14">
        <v>348</v>
      </c>
      <c r="CW366" s="14">
        <v>231</v>
      </c>
      <c r="CX366" s="14">
        <v>399</v>
      </c>
    </row>
    <row r="367" spans="1:102" x14ac:dyDescent="0.25">
      <c r="A367" s="14">
        <v>605120</v>
      </c>
      <c r="B367" s="14">
        <v>75</v>
      </c>
      <c r="C367" s="14" t="s">
        <v>99</v>
      </c>
      <c r="D367" s="14" t="s">
        <v>100</v>
      </c>
      <c r="E367" s="14">
        <v>5302790001</v>
      </c>
      <c r="F367" s="14" t="s">
        <v>303</v>
      </c>
      <c r="G367" s="14" t="s">
        <v>102</v>
      </c>
      <c r="H367" s="14" t="s">
        <v>103</v>
      </c>
      <c r="I367" s="14">
        <v>70800000</v>
      </c>
      <c r="J367" s="14">
        <v>0</v>
      </c>
      <c r="K367" s="14">
        <v>1167030</v>
      </c>
      <c r="L367" s="14">
        <v>0</v>
      </c>
      <c r="M367" s="14">
        <v>201805</v>
      </c>
      <c r="N367" s="14">
        <v>20180410</v>
      </c>
      <c r="O367" s="14">
        <v>0</v>
      </c>
      <c r="P367" s="14">
        <v>20180510</v>
      </c>
      <c r="Q367" s="14">
        <v>0</v>
      </c>
      <c r="R367" s="14">
        <v>30</v>
      </c>
      <c r="S367" s="14">
        <v>20180518</v>
      </c>
      <c r="T367" s="14">
        <v>20180618</v>
      </c>
      <c r="U367" s="14">
        <v>269013</v>
      </c>
      <c r="V367" s="14">
        <v>39198.730000000003</v>
      </c>
      <c r="W367" s="14">
        <v>25</v>
      </c>
      <c r="X367" s="14">
        <v>716.25</v>
      </c>
      <c r="Y367" s="14">
        <v>4703.8500000000004</v>
      </c>
      <c r="Z367" s="14">
        <v>1881.54</v>
      </c>
      <c r="AA367" s="14">
        <v>1567.95</v>
      </c>
      <c r="AB367" s="14">
        <v>1019.16</v>
      </c>
      <c r="AC367" s="14">
        <v>0</v>
      </c>
      <c r="AD367" s="14">
        <v>0</v>
      </c>
      <c r="AE367" s="14">
        <v>0</v>
      </c>
      <c r="AF367" s="14">
        <v>156795.03</v>
      </c>
      <c r="AG367" s="14">
        <v>44921.74</v>
      </c>
      <c r="AH367" s="14">
        <v>161030.70000000001</v>
      </c>
      <c r="AI367" s="14">
        <v>34855.019999999997</v>
      </c>
      <c r="AJ367" s="14">
        <v>3464.29</v>
      </c>
      <c r="AK367" s="14">
        <v>36316.15</v>
      </c>
      <c r="AL367" s="14">
        <v>148338.78</v>
      </c>
      <c r="AM367" s="14">
        <v>157511.28</v>
      </c>
      <c r="AN367" s="14">
        <v>0</v>
      </c>
      <c r="AO367" s="14">
        <v>0</v>
      </c>
      <c r="AP367" s="14">
        <v>0</v>
      </c>
      <c r="AQ367" s="14" t="s">
        <v>104</v>
      </c>
      <c r="AR367" s="14">
        <v>0</v>
      </c>
      <c r="AS367" s="14">
        <v>0</v>
      </c>
      <c r="AT367" s="14">
        <v>0</v>
      </c>
      <c r="AU367" s="14">
        <v>0</v>
      </c>
      <c r="AV367" s="14">
        <v>0</v>
      </c>
      <c r="AW367" s="14">
        <v>0</v>
      </c>
      <c r="AX367" s="14">
        <v>0</v>
      </c>
      <c r="AY367" s="14">
        <v>0</v>
      </c>
      <c r="AZ367" s="14">
        <v>0</v>
      </c>
      <c r="BA367" s="14">
        <v>0</v>
      </c>
      <c r="BB367" s="14">
        <v>26253</v>
      </c>
      <c r="BC367" s="14">
        <v>242760</v>
      </c>
      <c r="BD367" s="14">
        <v>0</v>
      </c>
      <c r="BE367" s="14">
        <v>0</v>
      </c>
      <c r="BF367" s="14">
        <v>817</v>
      </c>
      <c r="BG367" s="14">
        <v>945</v>
      </c>
      <c r="BH367" s="14">
        <v>0</v>
      </c>
      <c r="BI367" s="14">
        <v>0</v>
      </c>
      <c r="BJ367" s="14">
        <v>0</v>
      </c>
      <c r="BK367" s="14">
        <v>0</v>
      </c>
      <c r="BL367" s="14">
        <v>1</v>
      </c>
      <c r="BM367" s="14">
        <v>0</v>
      </c>
      <c r="BN367" s="14">
        <v>0</v>
      </c>
      <c r="BO367" s="14">
        <v>0</v>
      </c>
      <c r="BP367" s="14">
        <v>0</v>
      </c>
      <c r="BQ367" s="14">
        <v>0</v>
      </c>
      <c r="BR367" s="14">
        <v>0.3</v>
      </c>
      <c r="BS367" s="14">
        <v>27749.01</v>
      </c>
      <c r="BT367" s="14">
        <v>81165.81</v>
      </c>
      <c r="BU367" s="14">
        <v>0</v>
      </c>
      <c r="BV367" s="14">
        <v>0</v>
      </c>
      <c r="BW367" s="14">
        <v>0</v>
      </c>
      <c r="BX367" s="14">
        <v>8681.18</v>
      </c>
      <c r="BY367" s="14">
        <v>0</v>
      </c>
      <c r="BZ367" s="14">
        <v>0</v>
      </c>
      <c r="CA367" s="14">
        <v>0</v>
      </c>
      <c r="CB367" s="14">
        <v>0</v>
      </c>
      <c r="CC367" s="14">
        <v>0</v>
      </c>
      <c r="CD367" s="14">
        <v>945</v>
      </c>
      <c r="CE367" s="14">
        <v>870</v>
      </c>
      <c r="CF367" s="14">
        <v>990</v>
      </c>
      <c r="CG367" s="14">
        <v>72707</v>
      </c>
      <c r="CH367" s="14">
        <v>0.36</v>
      </c>
      <c r="CI367" s="14">
        <v>1.44</v>
      </c>
      <c r="CJ367" s="14">
        <v>0.36</v>
      </c>
      <c r="CK367" s="14">
        <v>0</v>
      </c>
      <c r="CL367" s="14">
        <v>815.33</v>
      </c>
      <c r="CM367" s="14">
        <v>3747.4</v>
      </c>
      <c r="CN367" s="14">
        <v>0</v>
      </c>
      <c r="CO367" s="14">
        <v>896.68</v>
      </c>
      <c r="CP367" s="14">
        <v>0</v>
      </c>
      <c r="CQ367" s="14">
        <v>0</v>
      </c>
      <c r="CR367" s="14">
        <v>8681.18</v>
      </c>
      <c r="CS367" s="14">
        <v>0</v>
      </c>
      <c r="CT367" s="14">
        <v>0</v>
      </c>
      <c r="CU367" s="14">
        <v>0</v>
      </c>
      <c r="CV367" s="14">
        <v>0</v>
      </c>
      <c r="CW367" s="14">
        <v>0</v>
      </c>
      <c r="CX367" s="14">
        <v>0</v>
      </c>
    </row>
    <row r="368" spans="1:102" x14ac:dyDescent="0.25">
      <c r="A368" s="14">
        <v>623849</v>
      </c>
      <c r="B368" s="14">
        <v>76</v>
      </c>
      <c r="C368" s="14" t="s">
        <v>117</v>
      </c>
      <c r="D368" s="14" t="s">
        <v>100</v>
      </c>
      <c r="E368" s="14">
        <v>5302790001</v>
      </c>
      <c r="F368" s="14" t="s">
        <v>124</v>
      </c>
      <c r="G368" s="14" t="s">
        <v>102</v>
      </c>
      <c r="H368" s="14" t="s">
        <v>103</v>
      </c>
      <c r="I368" s="14">
        <v>70800000</v>
      </c>
      <c r="J368" s="14">
        <v>0</v>
      </c>
      <c r="K368" s="14">
        <v>1512297</v>
      </c>
      <c r="L368" s="14">
        <v>0</v>
      </c>
      <c r="M368" s="14">
        <v>201805</v>
      </c>
      <c r="N368" s="14">
        <v>20180410</v>
      </c>
      <c r="O368" s="14">
        <v>0</v>
      </c>
      <c r="P368" s="14">
        <v>20180510</v>
      </c>
      <c r="Q368" s="14">
        <v>0</v>
      </c>
      <c r="R368" s="14">
        <v>30</v>
      </c>
      <c r="S368" s="14">
        <v>20180518</v>
      </c>
      <c r="T368" s="14">
        <v>20180618</v>
      </c>
      <c r="U368" s="14">
        <v>163192</v>
      </c>
      <c r="V368" s="14">
        <v>35113.129999999997</v>
      </c>
      <c r="W368" s="14">
        <v>25</v>
      </c>
      <c r="X368" s="14">
        <v>716.25</v>
      </c>
      <c r="Y368" s="14">
        <v>4213.57</v>
      </c>
      <c r="Z368" s="14">
        <v>1685.43</v>
      </c>
      <c r="AA368" s="14">
        <v>1404.52</v>
      </c>
      <c r="AB368" s="14">
        <v>912.94</v>
      </c>
      <c r="AC368" s="14">
        <v>0</v>
      </c>
      <c r="AD368" s="14">
        <v>0</v>
      </c>
      <c r="AE368" s="14">
        <v>0</v>
      </c>
      <c r="AF368" s="14">
        <v>140452.57999999999</v>
      </c>
      <c r="AG368" s="14">
        <v>40239.64</v>
      </c>
      <c r="AH368" s="14">
        <v>94089.73</v>
      </c>
      <c r="AI368" s="14">
        <v>20365.68</v>
      </c>
      <c r="AJ368" s="14">
        <v>2024.17</v>
      </c>
      <c r="AK368" s="14">
        <v>21219.41</v>
      </c>
      <c r="AL368" s="14">
        <v>132952.37</v>
      </c>
      <c r="AM368" s="14">
        <v>141168.82999999999</v>
      </c>
      <c r="AN368" s="14">
        <v>0</v>
      </c>
      <c r="AO368" s="14">
        <v>0</v>
      </c>
      <c r="AP368" s="14">
        <v>0</v>
      </c>
      <c r="AQ368" s="14" t="s">
        <v>104</v>
      </c>
      <c r="AR368" s="14">
        <v>0</v>
      </c>
      <c r="AS368" s="14">
        <v>0</v>
      </c>
      <c r="AT368" s="14">
        <v>0</v>
      </c>
      <c r="AU368" s="14">
        <v>0</v>
      </c>
      <c r="AV368" s="14">
        <v>0</v>
      </c>
      <c r="AW368" s="14">
        <v>0</v>
      </c>
      <c r="AX368" s="14">
        <v>0</v>
      </c>
      <c r="AY368" s="14">
        <v>0</v>
      </c>
      <c r="AZ368" s="14">
        <v>0</v>
      </c>
      <c r="BA368" s="14">
        <v>0</v>
      </c>
      <c r="BB368" s="14">
        <v>30066</v>
      </c>
      <c r="BC368" s="14">
        <v>133126</v>
      </c>
      <c r="BD368" s="14">
        <v>0</v>
      </c>
      <c r="BE368" s="14">
        <v>0</v>
      </c>
      <c r="BF368" s="14">
        <v>865</v>
      </c>
      <c r="BG368" s="14">
        <v>865</v>
      </c>
      <c r="BH368" s="14">
        <v>0</v>
      </c>
      <c r="BI368" s="14">
        <v>0</v>
      </c>
      <c r="BJ368" s="14">
        <v>0</v>
      </c>
      <c r="BK368" s="14">
        <v>0</v>
      </c>
      <c r="BL368" s="14">
        <v>0</v>
      </c>
      <c r="BM368" s="14">
        <v>0</v>
      </c>
      <c r="BN368" s="14">
        <v>0</v>
      </c>
      <c r="BO368" s="14">
        <v>0</v>
      </c>
      <c r="BP368" s="14">
        <v>0</v>
      </c>
      <c r="BQ368" s="14">
        <v>0</v>
      </c>
      <c r="BR368" s="14">
        <v>0</v>
      </c>
      <c r="BS368" s="14">
        <v>47096.31</v>
      </c>
      <c r="BT368" s="14">
        <v>47183.16</v>
      </c>
      <c r="BU368" s="14">
        <v>0</v>
      </c>
      <c r="BV368" s="14">
        <v>0</v>
      </c>
      <c r="BW368" s="14">
        <v>0</v>
      </c>
      <c r="BX368" s="14">
        <v>11059.98</v>
      </c>
      <c r="BY368" s="14">
        <v>0</v>
      </c>
      <c r="BZ368" s="14">
        <v>0</v>
      </c>
      <c r="CA368" s="14">
        <v>0</v>
      </c>
      <c r="CB368" s="14">
        <v>0</v>
      </c>
      <c r="CC368" s="14">
        <v>0</v>
      </c>
      <c r="CD368" s="14">
        <v>855</v>
      </c>
      <c r="CE368" s="14">
        <v>730</v>
      </c>
      <c r="CF368" s="14">
        <v>850</v>
      </c>
      <c r="CG368" s="14">
        <v>72641</v>
      </c>
      <c r="CH368" s="14">
        <v>0.15</v>
      </c>
      <c r="CI368" s="14">
        <v>0.6</v>
      </c>
      <c r="CJ368" s="14">
        <v>0.15</v>
      </c>
      <c r="CK368" s="14">
        <v>0</v>
      </c>
      <c r="CL368" s="14">
        <v>730.35</v>
      </c>
      <c r="CM368" s="14">
        <v>3356.81</v>
      </c>
      <c r="CN368" s="14">
        <v>0</v>
      </c>
      <c r="CO368" s="14">
        <v>543.95000000000005</v>
      </c>
      <c r="CP368" s="14">
        <v>0</v>
      </c>
      <c r="CQ368" s="14">
        <v>0</v>
      </c>
      <c r="CR368" s="14" t="s">
        <v>108</v>
      </c>
      <c r="CS368" s="14">
        <v>0</v>
      </c>
      <c r="CT368" s="14">
        <v>0</v>
      </c>
      <c r="CU368" s="14">
        <v>0</v>
      </c>
      <c r="CV368" s="14">
        <v>0</v>
      </c>
      <c r="CW368" s="14">
        <v>0</v>
      </c>
      <c r="CX368" s="14">
        <v>0</v>
      </c>
    </row>
    <row r="369" spans="1:102" x14ac:dyDescent="0.25">
      <c r="A369" s="14">
        <v>675051</v>
      </c>
      <c r="B369" s="14">
        <v>66</v>
      </c>
      <c r="C369" s="14" t="s">
        <v>117</v>
      </c>
      <c r="D369" s="14" t="s">
        <v>100</v>
      </c>
      <c r="E369" s="14">
        <v>5302790001</v>
      </c>
      <c r="F369" s="14" t="s">
        <v>125</v>
      </c>
      <c r="G369" s="14" t="s">
        <v>102</v>
      </c>
      <c r="H369" s="14" t="s">
        <v>103</v>
      </c>
      <c r="I369" s="14">
        <v>70800000</v>
      </c>
      <c r="J369" s="14">
        <v>0</v>
      </c>
      <c r="K369" s="14">
        <v>1159616</v>
      </c>
      <c r="L369" s="14">
        <v>0</v>
      </c>
      <c r="M369" s="14">
        <v>201805</v>
      </c>
      <c r="N369" s="14">
        <v>20180410</v>
      </c>
      <c r="O369" s="14">
        <v>0</v>
      </c>
      <c r="P369" s="14">
        <v>20180510</v>
      </c>
      <c r="Q369" s="14">
        <v>0</v>
      </c>
      <c r="R369" s="14">
        <v>30</v>
      </c>
      <c r="S369" s="14">
        <v>20180518</v>
      </c>
      <c r="T369" s="14">
        <v>20180618</v>
      </c>
      <c r="U369" s="14">
        <v>188226</v>
      </c>
      <c r="V369" s="14">
        <v>31562.68</v>
      </c>
      <c r="W369" s="14">
        <v>25</v>
      </c>
      <c r="X369" s="14">
        <v>716.25</v>
      </c>
      <c r="Y369" s="14">
        <v>3787.52</v>
      </c>
      <c r="Z369" s="14">
        <v>1515</v>
      </c>
      <c r="AA369" s="14">
        <v>1262.5</v>
      </c>
      <c r="AB369" s="14">
        <v>820.63</v>
      </c>
      <c r="AC369" s="14">
        <v>0</v>
      </c>
      <c r="AD369" s="14">
        <v>0</v>
      </c>
      <c r="AE369" s="14">
        <v>0</v>
      </c>
      <c r="AF369" s="14">
        <v>126250.77</v>
      </c>
      <c r="AG369" s="14">
        <v>36170.83</v>
      </c>
      <c r="AH369" s="14">
        <v>103899.31</v>
      </c>
      <c r="AI369" s="14">
        <v>22488.95</v>
      </c>
      <c r="AJ369" s="14">
        <v>2235.21</v>
      </c>
      <c r="AK369" s="14">
        <v>23431.7</v>
      </c>
      <c r="AL369" s="14">
        <v>119581.37</v>
      </c>
      <c r="AM369" s="14">
        <v>126967.02</v>
      </c>
      <c r="AN369" s="14">
        <v>0</v>
      </c>
      <c r="AO369" s="14">
        <v>0</v>
      </c>
      <c r="AP369" s="14">
        <v>0</v>
      </c>
      <c r="AQ369" s="14" t="s">
        <v>104</v>
      </c>
      <c r="AR369" s="14">
        <v>0</v>
      </c>
      <c r="AS369" s="14">
        <v>0</v>
      </c>
      <c r="AT369" s="14">
        <v>0</v>
      </c>
      <c r="AU369" s="14">
        <v>0</v>
      </c>
      <c r="AV369" s="14">
        <v>0</v>
      </c>
      <c r="AW369" s="14">
        <v>0</v>
      </c>
      <c r="AX369" s="14">
        <v>0</v>
      </c>
      <c r="AY369" s="14">
        <v>0</v>
      </c>
      <c r="AZ369" s="14">
        <v>0</v>
      </c>
      <c r="BA369" s="14">
        <v>0</v>
      </c>
      <c r="BB369" s="14">
        <v>18034</v>
      </c>
      <c r="BC369" s="14">
        <v>170192</v>
      </c>
      <c r="BD369" s="14">
        <v>0</v>
      </c>
      <c r="BE369" s="14">
        <v>364</v>
      </c>
      <c r="BF369" s="14">
        <v>417</v>
      </c>
      <c r="BG369" s="14">
        <v>0</v>
      </c>
      <c r="BH369" s="14">
        <v>455</v>
      </c>
      <c r="BI369" s="14">
        <v>420</v>
      </c>
      <c r="BJ369" s="14">
        <v>0</v>
      </c>
      <c r="BK369" s="14">
        <v>0</v>
      </c>
      <c r="BL369" s="14">
        <v>0</v>
      </c>
      <c r="BM369" s="14">
        <v>0</v>
      </c>
      <c r="BN369" s="14">
        <v>0</v>
      </c>
      <c r="BO369" s="14">
        <v>0</v>
      </c>
      <c r="BP369" s="14">
        <v>0</v>
      </c>
      <c r="BQ369" s="14">
        <v>0</v>
      </c>
      <c r="BR369" s="14">
        <v>0</v>
      </c>
      <c r="BS369" s="14">
        <v>9313.31</v>
      </c>
      <c r="BT369" s="14">
        <v>60322.04</v>
      </c>
      <c r="BU369" s="14">
        <v>0</v>
      </c>
      <c r="BV369" s="14">
        <v>0</v>
      </c>
      <c r="BW369" s="14">
        <v>0</v>
      </c>
      <c r="BX369" s="14">
        <v>0</v>
      </c>
      <c r="BY369" s="14">
        <v>19682.580000000002</v>
      </c>
      <c r="BZ369" s="14">
        <v>5370.16</v>
      </c>
      <c r="CA369" s="14">
        <v>0</v>
      </c>
      <c r="CB369" s="14">
        <v>0</v>
      </c>
      <c r="CC369" s="14">
        <v>0</v>
      </c>
      <c r="CD369" s="14">
        <v>0</v>
      </c>
      <c r="CE369" s="14">
        <v>455</v>
      </c>
      <c r="CF369" s="14">
        <v>420</v>
      </c>
      <c r="CG369" s="14">
        <v>72677</v>
      </c>
      <c r="CH369" s="14">
        <v>0.06</v>
      </c>
      <c r="CI369" s="14">
        <v>0.24</v>
      </c>
      <c r="CJ369" s="14">
        <v>0.06</v>
      </c>
      <c r="CK369" s="14">
        <v>0</v>
      </c>
      <c r="CL369" s="14">
        <v>656.5</v>
      </c>
      <c r="CM369" s="14">
        <v>3017.39</v>
      </c>
      <c r="CN369" s="14">
        <v>0</v>
      </c>
      <c r="CO369" s="14">
        <v>627.4</v>
      </c>
      <c r="CP369" s="14">
        <v>0</v>
      </c>
      <c r="CQ369" s="14">
        <v>0</v>
      </c>
      <c r="CR369" s="14" t="s">
        <v>108</v>
      </c>
      <c r="CS369" s="14">
        <v>0</v>
      </c>
      <c r="CT369" s="14">
        <v>0</v>
      </c>
      <c r="CU369" s="14">
        <v>0</v>
      </c>
      <c r="CV369" s="14">
        <v>0</v>
      </c>
      <c r="CW369" s="14">
        <v>0</v>
      </c>
      <c r="CX369" s="14">
        <v>0</v>
      </c>
    </row>
    <row r="370" spans="1:102" x14ac:dyDescent="0.25">
      <c r="A370" s="14">
        <v>856960</v>
      </c>
      <c r="B370" s="14">
        <v>23</v>
      </c>
      <c r="C370" s="14" t="s">
        <v>110</v>
      </c>
      <c r="D370" s="14" t="s">
        <v>100</v>
      </c>
      <c r="E370" s="14">
        <v>5302790001</v>
      </c>
      <c r="F370" s="14" t="s">
        <v>126</v>
      </c>
      <c r="G370" s="14" t="s">
        <v>102</v>
      </c>
      <c r="H370" s="14" t="s">
        <v>103</v>
      </c>
      <c r="I370" s="14">
        <v>70362030</v>
      </c>
      <c r="J370" s="14">
        <v>0</v>
      </c>
      <c r="K370" s="14">
        <v>1010284</v>
      </c>
      <c r="L370" s="14">
        <v>1</v>
      </c>
      <c r="M370" s="14">
        <v>201805</v>
      </c>
      <c r="N370" s="14">
        <v>20180404</v>
      </c>
      <c r="O370" s="14">
        <v>394</v>
      </c>
      <c r="P370" s="14">
        <v>20180504</v>
      </c>
      <c r="Q370" s="14">
        <v>396</v>
      </c>
      <c r="R370" s="14">
        <v>30</v>
      </c>
      <c r="S370" s="14">
        <v>20180605</v>
      </c>
      <c r="T370" s="14">
        <v>20180618</v>
      </c>
      <c r="U370" s="14">
        <v>50.03</v>
      </c>
      <c r="V370" s="14">
        <v>6.82</v>
      </c>
      <c r="W370" s="14">
        <v>12</v>
      </c>
      <c r="X370" s="14">
        <v>2.4</v>
      </c>
      <c r="Y370" s="14">
        <v>1.7</v>
      </c>
      <c r="Z370" s="14">
        <v>0.68</v>
      </c>
      <c r="AA370" s="14">
        <v>0.56000000000000005</v>
      </c>
      <c r="AB370" s="14">
        <v>0.36</v>
      </c>
      <c r="AC370" s="14">
        <v>0</v>
      </c>
      <c r="AD370" s="14">
        <v>0</v>
      </c>
      <c r="AE370" s="14">
        <v>0</v>
      </c>
      <c r="AF370" s="14">
        <v>56.85</v>
      </c>
      <c r="AG370" s="14">
        <v>8.8800000000000008</v>
      </c>
      <c r="AH370" s="14">
        <v>32.79</v>
      </c>
      <c r="AI370" s="14">
        <v>7.09</v>
      </c>
      <c r="AJ370" s="14">
        <v>0.7</v>
      </c>
      <c r="AK370" s="14">
        <v>7.39</v>
      </c>
      <c r="AL370" s="14">
        <v>55.95</v>
      </c>
      <c r="AM370" s="14">
        <v>59.25</v>
      </c>
      <c r="AN370" s="14">
        <v>2</v>
      </c>
      <c r="AO370" s="14">
        <v>100</v>
      </c>
      <c r="AP370" s="14">
        <v>0</v>
      </c>
      <c r="AQ370" s="14" t="s">
        <v>104</v>
      </c>
      <c r="AR370" s="14">
        <v>0</v>
      </c>
      <c r="AS370" s="14">
        <v>0</v>
      </c>
      <c r="AT370" s="14">
        <v>0</v>
      </c>
      <c r="AU370" s="14">
        <v>0</v>
      </c>
      <c r="AV370" s="14">
        <v>0</v>
      </c>
      <c r="AW370" s="14">
        <v>0</v>
      </c>
      <c r="AX370" s="14">
        <v>0</v>
      </c>
      <c r="AY370" s="14" t="s">
        <v>107</v>
      </c>
      <c r="AZ370" s="14" t="s">
        <v>107</v>
      </c>
      <c r="BA370" s="14" t="s">
        <v>107</v>
      </c>
      <c r="BB370" s="14">
        <v>0</v>
      </c>
      <c r="BC370" s="14">
        <v>0</v>
      </c>
      <c r="BD370" s="14">
        <v>0</v>
      </c>
      <c r="BE370" s="14">
        <v>0</v>
      </c>
      <c r="BF370" s="14">
        <v>0</v>
      </c>
      <c r="BG370" s="14">
        <v>0</v>
      </c>
      <c r="BH370" s="14">
        <v>0</v>
      </c>
      <c r="BI370" s="14">
        <v>0</v>
      </c>
      <c r="BJ370" s="14">
        <v>0</v>
      </c>
      <c r="BK370" s="14">
        <v>0</v>
      </c>
      <c r="BL370" s="14">
        <v>0</v>
      </c>
      <c r="BM370" s="14">
        <v>0</v>
      </c>
      <c r="BN370" s="14">
        <v>0</v>
      </c>
      <c r="BO370" s="14">
        <v>0</v>
      </c>
      <c r="BP370" s="14">
        <v>0</v>
      </c>
      <c r="BQ370" s="14">
        <v>0</v>
      </c>
      <c r="BR370" s="14">
        <v>0</v>
      </c>
      <c r="BS370" s="14">
        <v>0</v>
      </c>
      <c r="BT370" s="14">
        <v>0</v>
      </c>
      <c r="BU370" s="14">
        <v>0</v>
      </c>
      <c r="BV370" s="14">
        <v>0</v>
      </c>
      <c r="BW370" s="14">
        <v>0</v>
      </c>
      <c r="BX370" s="14">
        <v>0</v>
      </c>
      <c r="BY370" s="14">
        <v>0</v>
      </c>
      <c r="BZ370" s="14">
        <v>0</v>
      </c>
      <c r="CA370" s="14">
        <v>0</v>
      </c>
      <c r="CB370" s="14">
        <v>0</v>
      </c>
      <c r="CC370" s="14">
        <v>0</v>
      </c>
      <c r="CD370" s="14">
        <v>0</v>
      </c>
      <c r="CE370" s="14">
        <v>0</v>
      </c>
      <c r="CF370" s="14">
        <v>0</v>
      </c>
      <c r="CG370" s="14">
        <v>379194</v>
      </c>
      <c r="CH370" s="14">
        <v>1</v>
      </c>
      <c r="CI370" s="14">
        <v>0</v>
      </c>
      <c r="CJ370" s="14">
        <v>0</v>
      </c>
      <c r="CK370" s="14">
        <v>0</v>
      </c>
      <c r="CL370" s="14">
        <v>0.28999999999999998</v>
      </c>
      <c r="CM370" s="14">
        <v>1.35</v>
      </c>
      <c r="CN370" s="14">
        <v>0</v>
      </c>
      <c r="CO370" s="14">
        <v>0.13</v>
      </c>
      <c r="CP370" s="14">
        <v>0</v>
      </c>
      <c r="CQ370" s="14">
        <v>0</v>
      </c>
      <c r="CR370" s="14" t="s">
        <v>108</v>
      </c>
      <c r="CS370" s="14">
        <v>220</v>
      </c>
      <c r="CT370" s="14">
        <v>380</v>
      </c>
      <c r="CU370" s="14">
        <v>201</v>
      </c>
      <c r="CV370" s="14">
        <v>348</v>
      </c>
      <c r="CW370" s="14">
        <v>231</v>
      </c>
      <c r="CX370" s="14">
        <v>399</v>
      </c>
    </row>
    <row r="371" spans="1:102" x14ac:dyDescent="0.25">
      <c r="A371" s="14">
        <v>856967</v>
      </c>
      <c r="B371" s="14">
        <v>23</v>
      </c>
      <c r="C371" s="14" t="s">
        <v>110</v>
      </c>
      <c r="D371" s="14" t="s">
        <v>100</v>
      </c>
      <c r="E371" s="14">
        <v>5302790001</v>
      </c>
      <c r="F371" s="14" t="s">
        <v>127</v>
      </c>
      <c r="G371" s="14" t="s">
        <v>102</v>
      </c>
      <c r="H371" s="14" t="s">
        <v>103</v>
      </c>
      <c r="I371" s="14">
        <v>70362040</v>
      </c>
      <c r="J371" s="14">
        <v>0</v>
      </c>
      <c r="K371" s="14">
        <v>1010286</v>
      </c>
      <c r="L371" s="14">
        <v>1</v>
      </c>
      <c r="M371" s="14">
        <v>201805</v>
      </c>
      <c r="N371" s="14">
        <v>20180404</v>
      </c>
      <c r="O371" s="14">
        <v>72</v>
      </c>
      <c r="P371" s="14">
        <v>20180504</v>
      </c>
      <c r="Q371" s="14">
        <v>90</v>
      </c>
      <c r="R371" s="14">
        <v>30</v>
      </c>
      <c r="S371" s="14">
        <v>20180605</v>
      </c>
      <c r="T371" s="14">
        <v>20180618</v>
      </c>
      <c r="U371" s="14">
        <v>50.03</v>
      </c>
      <c r="V371" s="14">
        <v>6.82</v>
      </c>
      <c r="W371" s="14">
        <v>12</v>
      </c>
      <c r="X371" s="14">
        <v>2.4</v>
      </c>
      <c r="Y371" s="14">
        <v>1.7</v>
      </c>
      <c r="Z371" s="14">
        <v>0.68</v>
      </c>
      <c r="AA371" s="14">
        <v>0.56000000000000005</v>
      </c>
      <c r="AB371" s="14">
        <v>0.36</v>
      </c>
      <c r="AC371" s="14">
        <v>0</v>
      </c>
      <c r="AD371" s="14">
        <v>0</v>
      </c>
      <c r="AE371" s="14">
        <v>0</v>
      </c>
      <c r="AF371" s="14">
        <v>56.85</v>
      </c>
      <c r="AG371" s="14">
        <v>8.8800000000000008</v>
      </c>
      <c r="AH371" s="14">
        <v>32.79</v>
      </c>
      <c r="AI371" s="14">
        <v>7.09</v>
      </c>
      <c r="AJ371" s="14">
        <v>0.7</v>
      </c>
      <c r="AK371" s="14">
        <v>7.39</v>
      </c>
      <c r="AL371" s="14">
        <v>55.95</v>
      </c>
      <c r="AM371" s="14">
        <v>59.25</v>
      </c>
      <c r="AN371" s="14">
        <v>18</v>
      </c>
      <c r="AO371" s="14">
        <v>100</v>
      </c>
      <c r="AP371" s="14">
        <v>0</v>
      </c>
      <c r="AQ371" s="14" t="s">
        <v>104</v>
      </c>
      <c r="AR371" s="14">
        <v>0</v>
      </c>
      <c r="AS371" s="14">
        <v>0</v>
      </c>
      <c r="AT371" s="14">
        <v>0</v>
      </c>
      <c r="AU371" s="14">
        <v>0</v>
      </c>
      <c r="AV371" s="14">
        <v>0</v>
      </c>
      <c r="AW371" s="14">
        <v>0</v>
      </c>
      <c r="AX371" s="14">
        <v>0</v>
      </c>
      <c r="AY371" s="14" t="s">
        <v>107</v>
      </c>
      <c r="AZ371" s="14" t="s">
        <v>107</v>
      </c>
      <c r="BA371" s="14" t="s">
        <v>107</v>
      </c>
      <c r="BB371" s="14">
        <v>0</v>
      </c>
      <c r="BC371" s="14">
        <v>0</v>
      </c>
      <c r="BD371" s="14">
        <v>0</v>
      </c>
      <c r="BE371" s="14">
        <v>0</v>
      </c>
      <c r="BF371" s="14">
        <v>0</v>
      </c>
      <c r="BG371" s="14">
        <v>0</v>
      </c>
      <c r="BH371" s="14">
        <v>0</v>
      </c>
      <c r="BI371" s="14">
        <v>0</v>
      </c>
      <c r="BJ371" s="14">
        <v>0</v>
      </c>
      <c r="BK371" s="14">
        <v>0</v>
      </c>
      <c r="BL371" s="14">
        <v>0</v>
      </c>
      <c r="BM371" s="14">
        <v>0</v>
      </c>
      <c r="BN371" s="14">
        <v>0</v>
      </c>
      <c r="BO371" s="14">
        <v>0</v>
      </c>
      <c r="BP371" s="14">
        <v>0</v>
      </c>
      <c r="BQ371" s="14">
        <v>0</v>
      </c>
      <c r="BR371" s="14">
        <v>0</v>
      </c>
      <c r="BS371" s="14">
        <v>0</v>
      </c>
      <c r="BT371" s="14">
        <v>0</v>
      </c>
      <c r="BU371" s="14">
        <v>0</v>
      </c>
      <c r="BV371" s="14">
        <v>0</v>
      </c>
      <c r="BW371" s="14">
        <v>0</v>
      </c>
      <c r="BX371" s="14">
        <v>0</v>
      </c>
      <c r="BY371" s="14">
        <v>0</v>
      </c>
      <c r="BZ371" s="14">
        <v>0</v>
      </c>
      <c r="CA371" s="14">
        <v>0</v>
      </c>
      <c r="CB371" s="14">
        <v>0</v>
      </c>
      <c r="CC371" s="14">
        <v>0</v>
      </c>
      <c r="CD371" s="14">
        <v>0</v>
      </c>
      <c r="CE371" s="14">
        <v>0</v>
      </c>
      <c r="CF371" s="14">
        <v>0</v>
      </c>
      <c r="CG371" s="14">
        <v>379223</v>
      </c>
      <c r="CH371" s="14">
        <v>1</v>
      </c>
      <c r="CI371" s="14">
        <v>0</v>
      </c>
      <c r="CJ371" s="14">
        <v>0</v>
      </c>
      <c r="CK371" s="14">
        <v>0</v>
      </c>
      <c r="CL371" s="14">
        <v>0.28999999999999998</v>
      </c>
      <c r="CM371" s="14">
        <v>1.35</v>
      </c>
      <c r="CN371" s="14">
        <v>0</v>
      </c>
      <c r="CO371" s="14">
        <v>0.13</v>
      </c>
      <c r="CP371" s="14">
        <v>0</v>
      </c>
      <c r="CQ371" s="14">
        <v>0</v>
      </c>
      <c r="CR371" s="14" t="s">
        <v>108</v>
      </c>
      <c r="CS371" s="14">
        <v>220</v>
      </c>
      <c r="CT371" s="14">
        <v>380</v>
      </c>
      <c r="CU371" s="14">
        <v>201</v>
      </c>
      <c r="CV371" s="14">
        <v>348</v>
      </c>
      <c r="CW371" s="14">
        <v>231</v>
      </c>
      <c r="CX371" s="14">
        <v>399</v>
      </c>
    </row>
    <row r="372" spans="1:102" x14ac:dyDescent="0.25">
      <c r="A372" s="14">
        <v>856969</v>
      </c>
      <c r="B372" s="14">
        <v>23</v>
      </c>
      <c r="C372" s="14" t="s">
        <v>110</v>
      </c>
      <c r="D372" s="14" t="s">
        <v>100</v>
      </c>
      <c r="E372" s="14">
        <v>5302790001</v>
      </c>
      <c r="F372" s="14" t="s">
        <v>128</v>
      </c>
      <c r="G372" s="14" t="s">
        <v>102</v>
      </c>
      <c r="H372" s="14" t="s">
        <v>103</v>
      </c>
      <c r="I372" s="14">
        <v>70362070</v>
      </c>
      <c r="J372" s="14">
        <v>0</v>
      </c>
      <c r="K372" s="14">
        <v>1116288</v>
      </c>
      <c r="L372" s="14">
        <v>1</v>
      </c>
      <c r="M372" s="14">
        <v>201805</v>
      </c>
      <c r="N372" s="14">
        <v>20180404</v>
      </c>
      <c r="O372" s="14">
        <v>12268</v>
      </c>
      <c r="P372" s="14">
        <v>20180504</v>
      </c>
      <c r="Q372" s="14">
        <v>12268</v>
      </c>
      <c r="R372" s="14">
        <v>30</v>
      </c>
      <c r="S372" s="14">
        <v>20180605</v>
      </c>
      <c r="T372" s="14">
        <v>20180618</v>
      </c>
      <c r="U372" s="14">
        <v>50.03</v>
      </c>
      <c r="V372" s="14">
        <v>6.82</v>
      </c>
      <c r="W372" s="14">
        <v>12</v>
      </c>
      <c r="X372" s="14">
        <v>2.4</v>
      </c>
      <c r="Y372" s="14">
        <v>1.7</v>
      </c>
      <c r="Z372" s="14">
        <v>0.68</v>
      </c>
      <c r="AA372" s="14">
        <v>0.56000000000000005</v>
      </c>
      <c r="AB372" s="14">
        <v>0.36</v>
      </c>
      <c r="AC372" s="14">
        <v>0</v>
      </c>
      <c r="AD372" s="14">
        <v>0</v>
      </c>
      <c r="AE372" s="14">
        <v>0</v>
      </c>
      <c r="AF372" s="14">
        <v>56.85</v>
      </c>
      <c r="AG372" s="14">
        <v>8.8800000000000008</v>
      </c>
      <c r="AH372" s="14">
        <v>32.79</v>
      </c>
      <c r="AI372" s="14">
        <v>7.09</v>
      </c>
      <c r="AJ372" s="14">
        <v>0.7</v>
      </c>
      <c r="AK372" s="14">
        <v>7.39</v>
      </c>
      <c r="AL372" s="14">
        <v>55.95</v>
      </c>
      <c r="AM372" s="14">
        <v>59.25</v>
      </c>
      <c r="AN372" s="14">
        <v>0</v>
      </c>
      <c r="AO372" s="14">
        <v>100</v>
      </c>
      <c r="AP372" s="14">
        <v>0</v>
      </c>
      <c r="AQ372" s="14" t="s">
        <v>104</v>
      </c>
      <c r="AR372" s="14">
        <v>0</v>
      </c>
      <c r="AS372" s="14">
        <v>0</v>
      </c>
      <c r="AT372" s="14">
        <v>0</v>
      </c>
      <c r="AU372" s="14">
        <v>0</v>
      </c>
      <c r="AV372" s="14">
        <v>0</v>
      </c>
      <c r="AW372" s="14">
        <v>0</v>
      </c>
      <c r="AX372" s="14">
        <v>0</v>
      </c>
      <c r="AY372" s="14" t="s">
        <v>107</v>
      </c>
      <c r="AZ372" s="14" t="s">
        <v>107</v>
      </c>
      <c r="BA372" s="14" t="s">
        <v>107</v>
      </c>
      <c r="BB372" s="14">
        <v>0</v>
      </c>
      <c r="BC372" s="14">
        <v>0</v>
      </c>
      <c r="BD372" s="14">
        <v>0</v>
      </c>
      <c r="BE372" s="14">
        <v>0</v>
      </c>
      <c r="BF372" s="14">
        <v>0</v>
      </c>
      <c r="BG372" s="14">
        <v>0</v>
      </c>
      <c r="BH372" s="14">
        <v>0</v>
      </c>
      <c r="BI372" s="14">
        <v>0</v>
      </c>
      <c r="BJ372" s="14">
        <v>0</v>
      </c>
      <c r="BK372" s="14">
        <v>0</v>
      </c>
      <c r="BL372" s="14">
        <v>0</v>
      </c>
      <c r="BM372" s="14">
        <v>0</v>
      </c>
      <c r="BN372" s="14">
        <v>0</v>
      </c>
      <c r="BO372" s="14">
        <v>0</v>
      </c>
      <c r="BP372" s="14">
        <v>0</v>
      </c>
      <c r="BQ372" s="14">
        <v>0</v>
      </c>
      <c r="BR372" s="14">
        <v>0</v>
      </c>
      <c r="BS372" s="14">
        <v>0</v>
      </c>
      <c r="BT372" s="14">
        <v>0</v>
      </c>
      <c r="BU372" s="14">
        <v>0</v>
      </c>
      <c r="BV372" s="14">
        <v>0</v>
      </c>
      <c r="BW372" s="14">
        <v>0</v>
      </c>
      <c r="BX372" s="14">
        <v>0</v>
      </c>
      <c r="BY372" s="14">
        <v>0</v>
      </c>
      <c r="BZ372" s="14">
        <v>0</v>
      </c>
      <c r="CA372" s="14">
        <v>0</v>
      </c>
      <c r="CB372" s="14">
        <v>0</v>
      </c>
      <c r="CC372" s="14">
        <v>0</v>
      </c>
      <c r="CD372" s="14">
        <v>0</v>
      </c>
      <c r="CE372" s="14">
        <v>0</v>
      </c>
      <c r="CF372" s="14">
        <v>0</v>
      </c>
      <c r="CG372" s="14">
        <v>379168</v>
      </c>
      <c r="CH372" s="14">
        <v>1</v>
      </c>
      <c r="CI372" s="14">
        <v>0</v>
      </c>
      <c r="CJ372" s="14">
        <v>0</v>
      </c>
      <c r="CK372" s="14">
        <v>0</v>
      </c>
      <c r="CL372" s="14">
        <v>0.28999999999999998</v>
      </c>
      <c r="CM372" s="14">
        <v>1.35</v>
      </c>
      <c r="CN372" s="14">
        <v>0</v>
      </c>
      <c r="CO372" s="14">
        <v>0.13</v>
      </c>
      <c r="CP372" s="14">
        <v>0</v>
      </c>
      <c r="CQ372" s="14">
        <v>0</v>
      </c>
      <c r="CR372" s="14" t="s">
        <v>108</v>
      </c>
      <c r="CS372" s="14">
        <v>220</v>
      </c>
      <c r="CT372" s="14">
        <v>380</v>
      </c>
      <c r="CU372" s="14">
        <v>201</v>
      </c>
      <c r="CV372" s="14">
        <v>348</v>
      </c>
      <c r="CW372" s="14">
        <v>231</v>
      </c>
      <c r="CX372" s="14">
        <v>399</v>
      </c>
    </row>
    <row r="373" spans="1:102" x14ac:dyDescent="0.25">
      <c r="A373" s="14">
        <v>966027</v>
      </c>
      <c r="B373" s="14">
        <v>66</v>
      </c>
      <c r="C373" s="14" t="s">
        <v>117</v>
      </c>
      <c r="D373" s="14" t="s">
        <v>100</v>
      </c>
      <c r="E373" s="14">
        <v>5302790001</v>
      </c>
      <c r="F373" s="14" t="s">
        <v>129</v>
      </c>
      <c r="G373" s="14" t="s">
        <v>102</v>
      </c>
      <c r="H373" s="14" t="s">
        <v>103</v>
      </c>
      <c r="I373" s="14">
        <v>70000000</v>
      </c>
      <c r="J373" s="14">
        <v>0</v>
      </c>
      <c r="K373" s="14">
        <v>53155342</v>
      </c>
      <c r="L373" s="14">
        <v>0</v>
      </c>
      <c r="M373" s="14">
        <v>201805</v>
      </c>
      <c r="N373" s="14">
        <v>20180410</v>
      </c>
      <c r="O373" s="14">
        <v>0</v>
      </c>
      <c r="P373" s="14">
        <v>20180510</v>
      </c>
      <c r="Q373" s="14">
        <v>0</v>
      </c>
      <c r="R373" s="14">
        <v>30</v>
      </c>
      <c r="S373" s="14">
        <v>20180518</v>
      </c>
      <c r="T373" s="14">
        <v>20180618</v>
      </c>
      <c r="U373" s="14">
        <v>76282</v>
      </c>
      <c r="V373" s="14">
        <v>14008.79</v>
      </c>
      <c r="W373" s="14">
        <v>25</v>
      </c>
      <c r="X373" s="14">
        <v>716.25</v>
      </c>
      <c r="Y373" s="14">
        <v>1681.05</v>
      </c>
      <c r="Z373" s="14">
        <v>672.42</v>
      </c>
      <c r="AA373" s="14">
        <v>560.35</v>
      </c>
      <c r="AB373" s="14">
        <v>364.22</v>
      </c>
      <c r="AC373" s="14">
        <v>0</v>
      </c>
      <c r="AD373" s="14">
        <v>0</v>
      </c>
      <c r="AE373" s="14">
        <v>0</v>
      </c>
      <c r="AF373" s="14">
        <v>56035.25</v>
      </c>
      <c r="AG373" s="14">
        <v>16054.06</v>
      </c>
      <c r="AH373" s="14">
        <v>41153.760000000002</v>
      </c>
      <c r="AI373" s="14">
        <v>8907.7099999999991</v>
      </c>
      <c r="AJ373" s="14">
        <v>885.35</v>
      </c>
      <c r="AK373" s="14">
        <v>9281.1200000000008</v>
      </c>
      <c r="AL373" s="14">
        <v>53473.46</v>
      </c>
      <c r="AM373" s="14">
        <v>56751.5</v>
      </c>
      <c r="AN373" s="14">
        <v>0</v>
      </c>
      <c r="AO373" s="14">
        <v>0</v>
      </c>
      <c r="AP373" s="14">
        <v>0</v>
      </c>
      <c r="AQ373" s="14" t="s">
        <v>104</v>
      </c>
      <c r="AR373" s="14">
        <v>0</v>
      </c>
      <c r="AS373" s="14">
        <v>0</v>
      </c>
      <c r="AT373" s="14">
        <v>0</v>
      </c>
      <c r="AU373" s="14">
        <v>0</v>
      </c>
      <c r="AV373" s="14">
        <v>0</v>
      </c>
      <c r="AW373" s="14">
        <v>0</v>
      </c>
      <c r="AX373" s="14">
        <v>0</v>
      </c>
      <c r="AY373" s="14">
        <v>0</v>
      </c>
      <c r="AZ373" s="14">
        <v>0</v>
      </c>
      <c r="BA373" s="14">
        <v>0</v>
      </c>
      <c r="BB373" s="14">
        <v>8683</v>
      </c>
      <c r="BC373" s="14">
        <v>67599</v>
      </c>
      <c r="BD373" s="14">
        <v>0</v>
      </c>
      <c r="BE373" s="14">
        <v>204</v>
      </c>
      <c r="BF373" s="14">
        <v>204</v>
      </c>
      <c r="BG373" s="14">
        <v>0</v>
      </c>
      <c r="BH373" s="14">
        <v>245</v>
      </c>
      <c r="BI373" s="14">
        <v>230</v>
      </c>
      <c r="BJ373" s="14">
        <v>0</v>
      </c>
      <c r="BK373" s="14">
        <v>15</v>
      </c>
      <c r="BL373" s="14">
        <v>133</v>
      </c>
      <c r="BM373" s="14">
        <v>0</v>
      </c>
      <c r="BN373" s="14">
        <v>0</v>
      </c>
      <c r="BO373" s="14">
        <v>0</v>
      </c>
      <c r="BP373" s="14">
        <v>0</v>
      </c>
      <c r="BQ373" s="14">
        <v>4.43</v>
      </c>
      <c r="BR373" s="14">
        <v>39.270000000000003</v>
      </c>
      <c r="BS373" s="14">
        <v>4484.17</v>
      </c>
      <c r="BT373" s="14">
        <v>23959.47</v>
      </c>
      <c r="BU373" s="14">
        <v>0</v>
      </c>
      <c r="BV373" s="14">
        <v>0</v>
      </c>
      <c r="BW373" s="14">
        <v>0</v>
      </c>
      <c r="BX373" s="14">
        <v>0</v>
      </c>
      <c r="BY373" s="14">
        <v>10598.31</v>
      </c>
      <c r="BZ373" s="14">
        <v>2940.81</v>
      </c>
      <c r="CA373" s="14">
        <v>0</v>
      </c>
      <c r="CB373" s="14">
        <v>0</v>
      </c>
      <c r="CC373" s="14">
        <v>0</v>
      </c>
      <c r="CD373" s="14">
        <v>0</v>
      </c>
      <c r="CE373" s="14">
        <v>245</v>
      </c>
      <c r="CF373" s="14">
        <v>230</v>
      </c>
      <c r="CG373" s="14">
        <v>72713</v>
      </c>
      <c r="CH373" s="14">
        <v>0.09</v>
      </c>
      <c r="CI373" s="14">
        <v>0.36</v>
      </c>
      <c r="CJ373" s="14">
        <v>0.09</v>
      </c>
      <c r="CK373" s="14">
        <v>0</v>
      </c>
      <c r="CL373" s="14">
        <v>291.38</v>
      </c>
      <c r="CM373" s="14">
        <v>1339.24</v>
      </c>
      <c r="CN373" s="14">
        <v>0</v>
      </c>
      <c r="CO373" s="14">
        <v>254.26</v>
      </c>
      <c r="CP373" s="14">
        <v>0</v>
      </c>
      <c r="CQ373" s="14">
        <v>0</v>
      </c>
      <c r="CR373" s="14" t="s">
        <v>108</v>
      </c>
      <c r="CS373" s="14">
        <v>0</v>
      </c>
      <c r="CT373" s="14">
        <v>0</v>
      </c>
      <c r="CU373" s="14">
        <v>0</v>
      </c>
      <c r="CV373" s="14">
        <v>0</v>
      </c>
      <c r="CW373" s="14">
        <v>0</v>
      </c>
      <c r="CX373" s="14">
        <v>0</v>
      </c>
    </row>
    <row r="374" spans="1:102" x14ac:dyDescent="0.25">
      <c r="A374" s="14">
        <v>1089425</v>
      </c>
      <c r="B374" s="14">
        <v>65</v>
      </c>
      <c r="C374" s="14" t="s">
        <v>99</v>
      </c>
      <c r="D374" s="14" t="s">
        <v>100</v>
      </c>
      <c r="E374" s="14">
        <v>5302790001</v>
      </c>
      <c r="F374" s="14" t="s">
        <v>130</v>
      </c>
      <c r="G374" s="14" t="s">
        <v>102</v>
      </c>
      <c r="H374" s="14" t="s">
        <v>103</v>
      </c>
      <c r="I374" s="14">
        <v>73007990</v>
      </c>
      <c r="J374" s="14">
        <v>0</v>
      </c>
      <c r="K374" s="14">
        <v>1159901</v>
      </c>
      <c r="L374" s="14">
        <v>0</v>
      </c>
      <c r="M374" s="14">
        <v>201805</v>
      </c>
      <c r="N374" s="14">
        <v>20180414</v>
      </c>
      <c r="O374" s="14">
        <v>0</v>
      </c>
      <c r="P374" s="14">
        <v>20180514</v>
      </c>
      <c r="Q374" s="14">
        <v>0</v>
      </c>
      <c r="R374" s="14">
        <v>30</v>
      </c>
      <c r="S374" s="14">
        <v>20180525</v>
      </c>
      <c r="T374" s="14">
        <v>20180618</v>
      </c>
      <c r="U374" s="14">
        <v>123093</v>
      </c>
      <c r="V374" s="14">
        <v>18084.3</v>
      </c>
      <c r="W374" s="14">
        <v>25</v>
      </c>
      <c r="X374" s="14">
        <v>716.25</v>
      </c>
      <c r="Y374" s="14">
        <v>2170.11</v>
      </c>
      <c r="Z374" s="14">
        <v>868.04</v>
      </c>
      <c r="AA374" s="14">
        <v>723.37</v>
      </c>
      <c r="AB374" s="14">
        <v>470.19</v>
      </c>
      <c r="AC374" s="14">
        <v>0</v>
      </c>
      <c r="AD374" s="14">
        <v>0</v>
      </c>
      <c r="AE374" s="14">
        <v>0</v>
      </c>
      <c r="AF374" s="14">
        <v>72337.23</v>
      </c>
      <c r="AG374" s="14">
        <v>20724.599999999999</v>
      </c>
      <c r="AH374" s="14">
        <v>69948.34</v>
      </c>
      <c r="AI374" s="14">
        <v>15140.28</v>
      </c>
      <c r="AJ374" s="14">
        <v>1504.81</v>
      </c>
      <c r="AK374" s="14">
        <v>15774.97</v>
      </c>
      <c r="AL374" s="14">
        <v>68821.77</v>
      </c>
      <c r="AM374" s="14">
        <v>73053.48</v>
      </c>
      <c r="AN374" s="14">
        <v>0</v>
      </c>
      <c r="AO374" s="14">
        <v>0</v>
      </c>
      <c r="AP374" s="14">
        <v>0</v>
      </c>
      <c r="AQ374" s="14" t="s">
        <v>104</v>
      </c>
      <c r="AR374" s="14">
        <v>0</v>
      </c>
      <c r="AS374" s="14">
        <v>0</v>
      </c>
      <c r="AT374" s="14">
        <v>0</v>
      </c>
      <c r="AU374" s="14">
        <v>0</v>
      </c>
      <c r="AV374" s="14">
        <v>0</v>
      </c>
      <c r="AW374" s="14">
        <v>0</v>
      </c>
      <c r="AX374" s="14">
        <v>0</v>
      </c>
      <c r="AY374" s="14">
        <v>0</v>
      </c>
      <c r="AZ374" s="14">
        <v>0</v>
      </c>
      <c r="BA374" s="14">
        <v>0</v>
      </c>
      <c r="BB374" s="14">
        <v>10002</v>
      </c>
      <c r="BC374" s="14">
        <v>113091</v>
      </c>
      <c r="BD374" s="14">
        <v>0</v>
      </c>
      <c r="BE374" s="14">
        <v>186</v>
      </c>
      <c r="BF374" s="14">
        <v>189</v>
      </c>
      <c r="BG374" s="14">
        <v>0</v>
      </c>
      <c r="BH374" s="14">
        <v>350</v>
      </c>
      <c r="BI374" s="14">
        <v>350</v>
      </c>
      <c r="BJ374" s="14">
        <v>0</v>
      </c>
      <c r="BK374" s="14">
        <v>0</v>
      </c>
      <c r="BL374" s="14">
        <v>0</v>
      </c>
      <c r="BM374" s="14">
        <v>0</v>
      </c>
      <c r="BN374" s="14">
        <v>0</v>
      </c>
      <c r="BO374" s="14">
        <v>0</v>
      </c>
      <c r="BP374" s="14">
        <v>0</v>
      </c>
      <c r="BQ374" s="14">
        <v>0</v>
      </c>
      <c r="BR374" s="14">
        <v>0</v>
      </c>
      <c r="BS374" s="14">
        <v>4978.38</v>
      </c>
      <c r="BT374" s="14">
        <v>37968.370000000003</v>
      </c>
      <c r="BU374" s="14">
        <v>0</v>
      </c>
      <c r="BV374" s="14">
        <v>0</v>
      </c>
      <c r="BW374" s="14">
        <v>0</v>
      </c>
      <c r="BX374" s="14">
        <v>0</v>
      </c>
      <c r="BY374" s="14">
        <v>8090.93</v>
      </c>
      <c r="BZ374" s="14">
        <v>3215.25</v>
      </c>
      <c r="CA374" s="14">
        <v>0</v>
      </c>
      <c r="CB374" s="14">
        <v>0</v>
      </c>
      <c r="CC374" s="14">
        <v>0</v>
      </c>
      <c r="CD374" s="14">
        <v>0</v>
      </c>
      <c r="CE374" s="14">
        <v>350</v>
      </c>
      <c r="CF374" s="14">
        <v>350</v>
      </c>
      <c r="CG374" s="14">
        <v>74649</v>
      </c>
      <c r="CH374" s="14">
        <v>9.6000000000000002E-2</v>
      </c>
      <c r="CI374" s="14">
        <v>0.38400000000000001</v>
      </c>
      <c r="CJ374" s="14">
        <v>9.6000000000000002E-2</v>
      </c>
      <c r="CK374" s="14">
        <v>0</v>
      </c>
      <c r="CL374" s="14">
        <v>376.15</v>
      </c>
      <c r="CM374" s="14">
        <v>1728.85</v>
      </c>
      <c r="CN374" s="14">
        <v>0</v>
      </c>
      <c r="CO374" s="14">
        <v>574.41</v>
      </c>
      <c r="CP374" s="14">
        <v>0</v>
      </c>
      <c r="CQ374" s="14">
        <v>0</v>
      </c>
      <c r="CR374" s="14" t="s">
        <v>108</v>
      </c>
      <c r="CS374" s="14">
        <v>0</v>
      </c>
      <c r="CT374" s="14">
        <v>0</v>
      </c>
      <c r="CU374" s="14">
        <v>0</v>
      </c>
      <c r="CV374" s="14">
        <v>0</v>
      </c>
      <c r="CW374" s="14">
        <v>0</v>
      </c>
      <c r="CX374" s="14">
        <v>0</v>
      </c>
    </row>
    <row r="375" spans="1:102" x14ac:dyDescent="0.25">
      <c r="A375" s="14">
        <v>1100496</v>
      </c>
      <c r="B375" s="14">
        <v>21</v>
      </c>
      <c r="C375" s="14" t="s">
        <v>105</v>
      </c>
      <c r="D375" s="14" t="s">
        <v>100</v>
      </c>
      <c r="E375" s="14">
        <v>5302790001</v>
      </c>
      <c r="F375" s="14" t="s">
        <v>131</v>
      </c>
      <c r="G375" s="14" t="s">
        <v>102</v>
      </c>
      <c r="H375" s="14" t="s">
        <v>103</v>
      </c>
      <c r="I375" s="14">
        <v>70300000</v>
      </c>
      <c r="J375" s="14">
        <v>0</v>
      </c>
      <c r="K375" s="14">
        <v>98380</v>
      </c>
      <c r="L375" s="14">
        <v>1</v>
      </c>
      <c r="M375" s="14">
        <v>201805</v>
      </c>
      <c r="N375" s="14">
        <v>20180410</v>
      </c>
      <c r="O375" s="14">
        <v>1799</v>
      </c>
      <c r="P375" s="14">
        <v>20180510</v>
      </c>
      <c r="Q375" s="14">
        <v>1891</v>
      </c>
      <c r="R375" s="14">
        <v>30</v>
      </c>
      <c r="S375" s="14">
        <v>20180605</v>
      </c>
      <c r="T375" s="14">
        <v>20180618</v>
      </c>
      <c r="U375" s="14">
        <v>46.22</v>
      </c>
      <c r="V375" s="14">
        <v>6.3</v>
      </c>
      <c r="W375" s="14">
        <v>12</v>
      </c>
      <c r="X375" s="14">
        <v>2.4</v>
      </c>
      <c r="Y375" s="14">
        <v>1.57</v>
      </c>
      <c r="Z375" s="14">
        <v>0.63</v>
      </c>
      <c r="AA375" s="14">
        <v>0.52</v>
      </c>
      <c r="AB375" s="14">
        <v>0.34</v>
      </c>
      <c r="AC375" s="14">
        <v>0</v>
      </c>
      <c r="AD375" s="14">
        <v>0</v>
      </c>
      <c r="AE375" s="14">
        <v>0</v>
      </c>
      <c r="AF375" s="14">
        <v>52.52</v>
      </c>
      <c r="AG375" s="14">
        <v>8.2100000000000009</v>
      </c>
      <c r="AH375" s="14">
        <v>30.29</v>
      </c>
      <c r="AI375" s="14">
        <v>6.55</v>
      </c>
      <c r="AJ375" s="14">
        <v>0.65</v>
      </c>
      <c r="AK375" s="14">
        <v>6.82</v>
      </c>
      <c r="AL375" s="14">
        <v>51.86</v>
      </c>
      <c r="AM375" s="14">
        <v>54.92</v>
      </c>
      <c r="AN375" s="14">
        <v>92</v>
      </c>
      <c r="AO375" s="14">
        <v>92</v>
      </c>
      <c r="AP375" s="14">
        <v>3</v>
      </c>
      <c r="AQ375" s="14" t="s">
        <v>104</v>
      </c>
      <c r="AR375" s="14">
        <v>0</v>
      </c>
      <c r="AS375" s="14">
        <v>0</v>
      </c>
      <c r="AT375" s="14">
        <v>0</v>
      </c>
      <c r="AU375" s="14">
        <v>0</v>
      </c>
      <c r="AV375" s="14">
        <v>0</v>
      </c>
      <c r="AW375" s="14">
        <v>0</v>
      </c>
      <c r="AX375" s="14">
        <v>0</v>
      </c>
      <c r="AY375" s="14" t="s">
        <v>107</v>
      </c>
      <c r="AZ375" s="14" t="s">
        <v>107</v>
      </c>
      <c r="BA375" s="14" t="s">
        <v>107</v>
      </c>
      <c r="BB375" s="14">
        <v>0</v>
      </c>
      <c r="BC375" s="14">
        <v>0</v>
      </c>
      <c r="BD375" s="14">
        <v>0</v>
      </c>
      <c r="BE375" s="14">
        <v>0</v>
      </c>
      <c r="BF375" s="14">
        <v>0</v>
      </c>
      <c r="BG375" s="14">
        <v>0</v>
      </c>
      <c r="BH375" s="14">
        <v>0</v>
      </c>
      <c r="BI375" s="14">
        <v>0</v>
      </c>
      <c r="BJ375" s="14">
        <v>0</v>
      </c>
      <c r="BK375" s="14">
        <v>0</v>
      </c>
      <c r="BL375" s="14">
        <v>0</v>
      </c>
      <c r="BM375" s="14">
        <v>0</v>
      </c>
      <c r="BN375" s="14">
        <v>0</v>
      </c>
      <c r="BO375" s="14">
        <v>0</v>
      </c>
      <c r="BP375" s="14">
        <v>0</v>
      </c>
      <c r="BQ375" s="14">
        <v>0</v>
      </c>
      <c r="BR375" s="14">
        <v>0</v>
      </c>
      <c r="BS375" s="14">
        <v>0</v>
      </c>
      <c r="BT375" s="14">
        <v>0</v>
      </c>
      <c r="BU375" s="14">
        <v>0</v>
      </c>
      <c r="BV375" s="14">
        <v>0</v>
      </c>
      <c r="BW375" s="14">
        <v>0</v>
      </c>
      <c r="BX375" s="14">
        <v>0</v>
      </c>
      <c r="BY375" s="14">
        <v>0</v>
      </c>
      <c r="BZ375" s="14">
        <v>0</v>
      </c>
      <c r="CA375" s="14">
        <v>0</v>
      </c>
      <c r="CB375" s="14">
        <v>0</v>
      </c>
      <c r="CC375" s="14">
        <v>0</v>
      </c>
      <c r="CD375" s="14">
        <v>0</v>
      </c>
      <c r="CE375" s="14">
        <v>0</v>
      </c>
      <c r="CF375" s="14">
        <v>0</v>
      </c>
      <c r="CG375" s="14">
        <v>400922</v>
      </c>
      <c r="CH375" s="14">
        <v>1</v>
      </c>
      <c r="CI375" s="14">
        <v>0</v>
      </c>
      <c r="CJ375" s="14">
        <v>0</v>
      </c>
      <c r="CK375" s="14">
        <v>0</v>
      </c>
      <c r="CL375" s="14">
        <v>0.27</v>
      </c>
      <c r="CM375" s="14">
        <v>1.25</v>
      </c>
      <c r="CN375" s="14">
        <v>0</v>
      </c>
      <c r="CO375" s="14">
        <v>0.3</v>
      </c>
      <c r="CP375" s="14">
        <v>0</v>
      </c>
      <c r="CQ375" s="14">
        <v>0</v>
      </c>
      <c r="CR375" s="14" t="s">
        <v>108</v>
      </c>
      <c r="CS375" s="14">
        <v>220</v>
      </c>
      <c r="CT375" s="14" t="s">
        <v>109</v>
      </c>
      <c r="CU375" s="14">
        <v>201</v>
      </c>
      <c r="CV375" s="14" t="s">
        <v>109</v>
      </c>
      <c r="CW375" s="14">
        <v>231</v>
      </c>
      <c r="CX375" s="14" t="s">
        <v>109</v>
      </c>
    </row>
    <row r="376" spans="1:102" x14ac:dyDescent="0.25">
      <c r="A376" s="14">
        <v>466453</v>
      </c>
      <c r="B376" s="14">
        <v>75</v>
      </c>
      <c r="C376" s="14" t="s">
        <v>99</v>
      </c>
      <c r="D376" s="14" t="s">
        <v>100</v>
      </c>
      <c r="E376" s="14">
        <v>5302790001</v>
      </c>
      <c r="F376" s="14" t="s">
        <v>101</v>
      </c>
      <c r="G376" s="14" t="s">
        <v>102</v>
      </c>
      <c r="H376" s="14" t="s">
        <v>103</v>
      </c>
      <c r="I376" s="14">
        <v>70610000</v>
      </c>
      <c r="J376" s="14">
        <v>0</v>
      </c>
      <c r="K376" s="14">
        <v>1211223</v>
      </c>
      <c r="L376" s="14">
        <v>0</v>
      </c>
      <c r="M376" s="14">
        <v>201806</v>
      </c>
      <c r="N376" s="14">
        <v>20180510</v>
      </c>
      <c r="O376" s="14">
        <v>0</v>
      </c>
      <c r="P376" s="14">
        <v>20180610</v>
      </c>
      <c r="Q376" s="14">
        <v>0</v>
      </c>
      <c r="R376" s="14">
        <v>31</v>
      </c>
      <c r="S376" s="14">
        <v>20180620</v>
      </c>
      <c r="T376" s="14">
        <v>20180718</v>
      </c>
      <c r="U376" s="14">
        <v>13582</v>
      </c>
      <c r="V376" s="14">
        <v>2169.2600000000002</v>
      </c>
      <c r="W376" s="14">
        <v>25</v>
      </c>
      <c r="X376" s="14">
        <v>716.25</v>
      </c>
      <c r="Y376" s="14">
        <v>260.31</v>
      </c>
      <c r="Z376" s="14">
        <v>104.12</v>
      </c>
      <c r="AA376" s="14">
        <v>86.77</v>
      </c>
      <c r="AB376" s="14">
        <v>56.4</v>
      </c>
      <c r="AC376" s="14">
        <v>0</v>
      </c>
      <c r="AD376" s="14">
        <v>0</v>
      </c>
      <c r="AE376" s="14">
        <v>0</v>
      </c>
      <c r="AF376" s="14">
        <v>8677.09</v>
      </c>
      <c r="AG376" s="14">
        <v>2485.9699999999998</v>
      </c>
      <c r="AH376" s="14">
        <v>8040.41</v>
      </c>
      <c r="AI376" s="14">
        <v>1740.33</v>
      </c>
      <c r="AJ376" s="14">
        <v>172.97</v>
      </c>
      <c r="AK376" s="14">
        <v>1813.29</v>
      </c>
      <c r="AL376" s="14">
        <v>8885.74</v>
      </c>
      <c r="AM376" s="14">
        <v>9393.34</v>
      </c>
      <c r="AN376" s="14">
        <v>0</v>
      </c>
      <c r="AO376" s="14">
        <v>0</v>
      </c>
      <c r="AP376" s="14">
        <v>0</v>
      </c>
      <c r="AQ376" s="14" t="s">
        <v>104</v>
      </c>
      <c r="AR376" s="14">
        <v>0</v>
      </c>
      <c r="AS376" s="14">
        <v>0</v>
      </c>
      <c r="AT376" s="14">
        <v>0</v>
      </c>
      <c r="AU376" s="14">
        <v>0</v>
      </c>
      <c r="AV376" s="14">
        <v>0</v>
      </c>
      <c r="AW376" s="14">
        <v>0</v>
      </c>
      <c r="AX376" s="14">
        <v>0</v>
      </c>
      <c r="AY376" s="14">
        <v>0</v>
      </c>
      <c r="AZ376" s="14">
        <v>0</v>
      </c>
      <c r="BA376" s="14">
        <v>0</v>
      </c>
      <c r="BB376" s="14">
        <v>1676</v>
      </c>
      <c r="BC376" s="14">
        <v>11906</v>
      </c>
      <c r="BD376" s="14">
        <v>0</v>
      </c>
      <c r="BE376" s="14">
        <v>0</v>
      </c>
      <c r="BF376" s="14">
        <v>40</v>
      </c>
      <c r="BG376" s="14">
        <v>55</v>
      </c>
      <c r="BH376" s="14">
        <v>0</v>
      </c>
      <c r="BI376" s="14">
        <v>0</v>
      </c>
      <c r="BJ376" s="14">
        <v>0</v>
      </c>
      <c r="BK376" s="14">
        <v>0</v>
      </c>
      <c r="BL376" s="14">
        <v>0</v>
      </c>
      <c r="BM376" s="14">
        <v>0</v>
      </c>
      <c r="BN376" s="14">
        <v>0</v>
      </c>
      <c r="BO376" s="14">
        <v>0</v>
      </c>
      <c r="BP376" s="14">
        <v>0</v>
      </c>
      <c r="BQ376" s="14">
        <v>0</v>
      </c>
      <c r="BR376" s="14">
        <v>0</v>
      </c>
      <c r="BS376" s="14">
        <v>1798.39</v>
      </c>
      <c r="BT376" s="14">
        <v>4206.21</v>
      </c>
      <c r="BU376" s="14">
        <v>0</v>
      </c>
      <c r="BV376" s="14">
        <v>0</v>
      </c>
      <c r="BW376" s="14">
        <v>0</v>
      </c>
      <c r="BX376" s="14">
        <v>503.23</v>
      </c>
      <c r="BY376" s="14">
        <v>0</v>
      </c>
      <c r="BZ376" s="14">
        <v>0</v>
      </c>
      <c r="CA376" s="14">
        <v>0</v>
      </c>
      <c r="CB376" s="14">
        <v>0</v>
      </c>
      <c r="CC376" s="14">
        <v>0</v>
      </c>
      <c r="CD376" s="14">
        <v>55</v>
      </c>
      <c r="CE376" s="14">
        <v>0</v>
      </c>
      <c r="CF376" s="14">
        <v>0</v>
      </c>
      <c r="CG376" s="14">
        <v>87283</v>
      </c>
      <c r="CH376" s="14">
        <v>7.1999999999999995E-2</v>
      </c>
      <c r="CI376" s="14">
        <v>0.28799999999999998</v>
      </c>
      <c r="CJ376" s="14">
        <v>7.1999999999999995E-2</v>
      </c>
      <c r="CK376" s="14">
        <v>0</v>
      </c>
      <c r="CL376" s="14">
        <v>40.78</v>
      </c>
      <c r="CM376" s="14">
        <v>186.55</v>
      </c>
      <c r="CN376" s="14">
        <v>0</v>
      </c>
      <c r="CO376" s="14">
        <v>92</v>
      </c>
      <c r="CP376" s="14">
        <v>0</v>
      </c>
      <c r="CQ376" s="14">
        <v>0</v>
      </c>
      <c r="CR376" s="14">
        <v>503.23</v>
      </c>
      <c r="CS376" s="14">
        <v>0</v>
      </c>
      <c r="CT376" s="14">
        <v>0</v>
      </c>
      <c r="CU376" s="14">
        <v>0</v>
      </c>
      <c r="CV376" s="14">
        <v>0</v>
      </c>
      <c r="CW376" s="14">
        <v>0</v>
      </c>
      <c r="CX376" s="14">
        <v>0</v>
      </c>
    </row>
    <row r="377" spans="1:102" x14ac:dyDescent="0.25">
      <c r="A377" s="14">
        <v>471550</v>
      </c>
      <c r="B377" s="14">
        <v>21</v>
      </c>
      <c r="C377" s="14" t="s">
        <v>105</v>
      </c>
      <c r="D377" s="14" t="s">
        <v>100</v>
      </c>
      <c r="E377" s="14">
        <v>5302790001</v>
      </c>
      <c r="F377" s="14" t="s">
        <v>106</v>
      </c>
      <c r="G377" s="14" t="s">
        <v>102</v>
      </c>
      <c r="H377" s="14" t="s">
        <v>103</v>
      </c>
      <c r="I377" s="14">
        <v>70362070</v>
      </c>
      <c r="J377" s="14">
        <v>0</v>
      </c>
      <c r="K377" s="14">
        <v>76645</v>
      </c>
      <c r="L377" s="14">
        <v>1</v>
      </c>
      <c r="M377" s="14">
        <v>201806</v>
      </c>
      <c r="N377" s="14">
        <v>20180504</v>
      </c>
      <c r="O377" s="14">
        <v>8647</v>
      </c>
      <c r="P377" s="14">
        <v>20180605</v>
      </c>
      <c r="Q377" s="14">
        <v>9486</v>
      </c>
      <c r="R377" s="14">
        <v>32</v>
      </c>
      <c r="S377" s="14">
        <v>20180705</v>
      </c>
      <c r="T377" s="14">
        <v>20180718</v>
      </c>
      <c r="U377" s="14">
        <v>433.55</v>
      </c>
      <c r="V377" s="14">
        <v>144.51</v>
      </c>
      <c r="W377" s="14">
        <v>25</v>
      </c>
      <c r="X377" s="14">
        <v>49.16</v>
      </c>
      <c r="Y377" s="14">
        <v>17.34</v>
      </c>
      <c r="Z377" s="14">
        <v>6.93</v>
      </c>
      <c r="AA377" s="14">
        <v>5.78</v>
      </c>
      <c r="AB377" s="14">
        <v>3.75</v>
      </c>
      <c r="AC377" s="14">
        <v>0</v>
      </c>
      <c r="AD377" s="14">
        <v>0</v>
      </c>
      <c r="AE377" s="14">
        <v>0</v>
      </c>
      <c r="AF377" s="14">
        <v>578.05999999999995</v>
      </c>
      <c r="AG377" s="14">
        <v>165.6</v>
      </c>
      <c r="AH377" s="14">
        <v>281.83999999999997</v>
      </c>
      <c r="AI377" s="14">
        <v>61</v>
      </c>
      <c r="AJ377" s="14">
        <v>6.06</v>
      </c>
      <c r="AK377" s="14">
        <v>63.56</v>
      </c>
      <c r="AL377" s="14">
        <v>593.41999999999996</v>
      </c>
      <c r="AM377" s="14">
        <v>627.22</v>
      </c>
      <c r="AN377" s="14">
        <v>839</v>
      </c>
      <c r="AO377" s="14">
        <v>839</v>
      </c>
      <c r="AP377" s="14">
        <v>614</v>
      </c>
      <c r="AQ377" s="14" t="s">
        <v>104</v>
      </c>
      <c r="AR377" s="14">
        <v>0</v>
      </c>
      <c r="AS377" s="14">
        <v>0</v>
      </c>
      <c r="AT377" s="14">
        <v>0</v>
      </c>
      <c r="AU377" s="14">
        <v>0</v>
      </c>
      <c r="AV377" s="14">
        <v>0</v>
      </c>
      <c r="AW377" s="14">
        <v>0</v>
      </c>
      <c r="AX377" s="14">
        <v>0</v>
      </c>
      <c r="AY377" s="14" t="s">
        <v>107</v>
      </c>
      <c r="AZ377" s="14" t="s">
        <v>107</v>
      </c>
      <c r="BA377" s="14" t="s">
        <v>107</v>
      </c>
      <c r="BB377" s="14">
        <v>0</v>
      </c>
      <c r="BC377" s="14">
        <v>0</v>
      </c>
      <c r="BD377" s="14">
        <v>0</v>
      </c>
      <c r="BE377" s="14">
        <v>0</v>
      </c>
      <c r="BF377" s="14">
        <v>0</v>
      </c>
      <c r="BG377" s="14">
        <v>0</v>
      </c>
      <c r="BH377" s="14">
        <v>0</v>
      </c>
      <c r="BI377" s="14">
        <v>0</v>
      </c>
      <c r="BJ377" s="14">
        <v>0</v>
      </c>
      <c r="BK377" s="14">
        <v>0</v>
      </c>
      <c r="BL377" s="14">
        <v>0</v>
      </c>
      <c r="BM377" s="14">
        <v>0</v>
      </c>
      <c r="BN377" s="14">
        <v>0</v>
      </c>
      <c r="BO377" s="14">
        <v>0</v>
      </c>
      <c r="BP377" s="14">
        <v>0</v>
      </c>
      <c r="BQ377" s="14">
        <v>0</v>
      </c>
      <c r="BR377" s="14">
        <v>0</v>
      </c>
      <c r="BS377" s="14">
        <v>0</v>
      </c>
      <c r="BT377" s="14">
        <v>0</v>
      </c>
      <c r="BU377" s="14">
        <v>0</v>
      </c>
      <c r="BV377" s="14">
        <v>0</v>
      </c>
      <c r="BW377" s="14">
        <v>0</v>
      </c>
      <c r="BX377" s="14">
        <v>0</v>
      </c>
      <c r="BY377" s="14">
        <v>0</v>
      </c>
      <c r="BZ377" s="14">
        <v>0</v>
      </c>
      <c r="CA377" s="14">
        <v>0</v>
      </c>
      <c r="CB377" s="14">
        <v>0</v>
      </c>
      <c r="CC377" s="14">
        <v>0</v>
      </c>
      <c r="CD377" s="14">
        <v>0</v>
      </c>
      <c r="CE377" s="14">
        <v>0</v>
      </c>
      <c r="CF377" s="14">
        <v>0</v>
      </c>
      <c r="CG377" s="14">
        <v>482012</v>
      </c>
      <c r="CH377" s="14">
        <v>1</v>
      </c>
      <c r="CI377" s="14">
        <v>0</v>
      </c>
      <c r="CJ377" s="14">
        <v>0</v>
      </c>
      <c r="CK377" s="14">
        <v>0</v>
      </c>
      <c r="CL377" s="14">
        <v>2.71</v>
      </c>
      <c r="CM377" s="14">
        <v>12.42</v>
      </c>
      <c r="CN377" s="14">
        <v>0</v>
      </c>
      <c r="CO377" s="14">
        <v>7.07</v>
      </c>
      <c r="CP377" s="14">
        <v>0</v>
      </c>
      <c r="CQ377" s="14">
        <v>0</v>
      </c>
      <c r="CR377" s="14" t="s">
        <v>108</v>
      </c>
      <c r="CS377" s="14">
        <v>220</v>
      </c>
      <c r="CT377" s="14" t="s">
        <v>109</v>
      </c>
      <c r="CU377" s="14">
        <v>201</v>
      </c>
      <c r="CV377" s="14" t="s">
        <v>109</v>
      </c>
      <c r="CW377" s="14">
        <v>231</v>
      </c>
      <c r="CX377" s="14" t="s">
        <v>109</v>
      </c>
    </row>
    <row r="378" spans="1:102" x14ac:dyDescent="0.25">
      <c r="A378" s="14">
        <v>471551</v>
      </c>
      <c r="B378" s="14">
        <v>23</v>
      </c>
      <c r="C378" s="14" t="s">
        <v>110</v>
      </c>
      <c r="D378" s="14" t="s">
        <v>100</v>
      </c>
      <c r="E378" s="14">
        <v>5302790001</v>
      </c>
      <c r="F378" s="14" t="s">
        <v>111</v>
      </c>
      <c r="G378" s="14" t="s">
        <v>102</v>
      </c>
      <c r="H378" s="14" t="s">
        <v>103</v>
      </c>
      <c r="I378" s="14">
        <v>70362070</v>
      </c>
      <c r="J378" s="14">
        <v>0</v>
      </c>
      <c r="K378" s="14">
        <v>1229984</v>
      </c>
      <c r="L378" s="14">
        <v>40</v>
      </c>
      <c r="M378" s="14">
        <v>201806</v>
      </c>
      <c r="N378" s="14">
        <v>20180504</v>
      </c>
      <c r="O378" s="14">
        <v>19035</v>
      </c>
      <c r="P378" s="14">
        <v>20180605</v>
      </c>
      <c r="Q378" s="14">
        <v>19230</v>
      </c>
      <c r="R378" s="14">
        <v>32</v>
      </c>
      <c r="S378" s="14">
        <v>20180705</v>
      </c>
      <c r="T378" s="14">
        <v>20180718</v>
      </c>
      <c r="U378" s="14">
        <v>4030.59</v>
      </c>
      <c r="V378" s="14">
        <v>1343.52</v>
      </c>
      <c r="W378" s="14">
        <v>25</v>
      </c>
      <c r="X378" s="14">
        <v>601.25</v>
      </c>
      <c r="Y378" s="14">
        <v>161.22</v>
      </c>
      <c r="Z378" s="14">
        <v>64.48</v>
      </c>
      <c r="AA378" s="14">
        <v>53.74</v>
      </c>
      <c r="AB378" s="14">
        <v>34.93</v>
      </c>
      <c r="AC378" s="14">
        <v>0</v>
      </c>
      <c r="AD378" s="14">
        <v>0</v>
      </c>
      <c r="AE378" s="14">
        <v>0</v>
      </c>
      <c r="AF378" s="14">
        <v>5374.11</v>
      </c>
      <c r="AG378" s="14">
        <v>1539.67</v>
      </c>
      <c r="AH378" s="14">
        <v>2620.09</v>
      </c>
      <c r="AI378" s="14">
        <v>567.11</v>
      </c>
      <c r="AJ378" s="14">
        <v>56.36</v>
      </c>
      <c r="AK378" s="14">
        <v>590.88</v>
      </c>
      <c r="AL378" s="14">
        <v>5660.99</v>
      </c>
      <c r="AM378" s="14">
        <v>5975.36</v>
      </c>
      <c r="AN378" s="14">
        <v>7800</v>
      </c>
      <c r="AO378" s="14">
        <v>7800</v>
      </c>
      <c r="AP378" s="14">
        <v>7053</v>
      </c>
      <c r="AQ378" s="14" t="s">
        <v>104</v>
      </c>
      <c r="AR378" s="14">
        <v>0</v>
      </c>
      <c r="AS378" s="14">
        <v>0</v>
      </c>
      <c r="AT378" s="14">
        <v>0</v>
      </c>
      <c r="AU378" s="14">
        <v>0</v>
      </c>
      <c r="AV378" s="14">
        <v>0</v>
      </c>
      <c r="AW378" s="14">
        <v>0</v>
      </c>
      <c r="AX378" s="14">
        <v>0</v>
      </c>
      <c r="AY378" s="14" t="s">
        <v>107</v>
      </c>
      <c r="AZ378" s="14" t="s">
        <v>107</v>
      </c>
      <c r="BA378" s="14" t="s">
        <v>107</v>
      </c>
      <c r="BB378" s="14">
        <v>0</v>
      </c>
      <c r="BC378" s="14">
        <v>0</v>
      </c>
      <c r="BD378" s="14">
        <v>0</v>
      </c>
      <c r="BE378" s="14">
        <v>0</v>
      </c>
      <c r="BF378" s="14">
        <v>0</v>
      </c>
      <c r="BG378" s="14">
        <v>0</v>
      </c>
      <c r="BH378" s="14">
        <v>0</v>
      </c>
      <c r="BI378" s="14">
        <v>0</v>
      </c>
      <c r="BJ378" s="14">
        <v>0</v>
      </c>
      <c r="BK378" s="14">
        <v>0</v>
      </c>
      <c r="BL378" s="14">
        <v>0</v>
      </c>
      <c r="BM378" s="14">
        <v>0</v>
      </c>
      <c r="BN378" s="14">
        <v>0</v>
      </c>
      <c r="BO378" s="14">
        <v>0</v>
      </c>
      <c r="BP378" s="14">
        <v>0</v>
      </c>
      <c r="BQ378" s="14">
        <v>0</v>
      </c>
      <c r="BR378" s="14">
        <v>0</v>
      </c>
      <c r="BS378" s="14">
        <v>0</v>
      </c>
      <c r="BT378" s="14">
        <v>0</v>
      </c>
      <c r="BU378" s="14">
        <v>0</v>
      </c>
      <c r="BV378" s="14">
        <v>0</v>
      </c>
      <c r="BW378" s="14">
        <v>0</v>
      </c>
      <c r="BX378" s="14">
        <v>0</v>
      </c>
      <c r="BY378" s="14">
        <v>0</v>
      </c>
      <c r="BZ378" s="14">
        <v>0</v>
      </c>
      <c r="CA378" s="14">
        <v>0</v>
      </c>
      <c r="CB378" s="14">
        <v>0</v>
      </c>
      <c r="CC378" s="14">
        <v>0</v>
      </c>
      <c r="CD378" s="14">
        <v>0</v>
      </c>
      <c r="CE378" s="14">
        <v>0</v>
      </c>
      <c r="CF378" s="14">
        <v>0</v>
      </c>
      <c r="CG378" s="14">
        <v>482013</v>
      </c>
      <c r="CH378" s="14">
        <v>40</v>
      </c>
      <c r="CI378" s="14">
        <v>0</v>
      </c>
      <c r="CJ378" s="14">
        <v>40</v>
      </c>
      <c r="CK378" s="14">
        <v>0</v>
      </c>
      <c r="CL378" s="14">
        <v>25.25</v>
      </c>
      <c r="CM378" s="14">
        <v>115.54</v>
      </c>
      <c r="CN378" s="14">
        <v>0</v>
      </c>
      <c r="CO378" s="14">
        <v>65.81</v>
      </c>
      <c r="CP378" s="14">
        <v>0</v>
      </c>
      <c r="CQ378" s="14">
        <v>0</v>
      </c>
      <c r="CR378" s="14" t="s">
        <v>108</v>
      </c>
      <c r="CS378" s="14">
        <v>220</v>
      </c>
      <c r="CT378" s="14">
        <v>380</v>
      </c>
      <c r="CU378" s="14">
        <v>201</v>
      </c>
      <c r="CV378" s="14">
        <v>348</v>
      </c>
      <c r="CW378" s="14">
        <v>231</v>
      </c>
      <c r="CX378" s="14">
        <v>399</v>
      </c>
    </row>
    <row r="379" spans="1:102" x14ac:dyDescent="0.25">
      <c r="A379" s="14">
        <v>471552</v>
      </c>
      <c r="B379" s="14">
        <v>21</v>
      </c>
      <c r="C379" s="14" t="s">
        <v>105</v>
      </c>
      <c r="D379" s="14" t="s">
        <v>100</v>
      </c>
      <c r="E379" s="14">
        <v>5302790001</v>
      </c>
      <c r="F379" s="14" t="s">
        <v>112</v>
      </c>
      <c r="G379" s="14" t="s">
        <v>102</v>
      </c>
      <c r="H379" s="14" t="s">
        <v>103</v>
      </c>
      <c r="I379" s="14">
        <v>70362030</v>
      </c>
      <c r="J379" s="14">
        <v>0</v>
      </c>
      <c r="K379" s="14">
        <v>525960</v>
      </c>
      <c r="L379" s="14">
        <v>1</v>
      </c>
      <c r="M379" s="14">
        <v>201806</v>
      </c>
      <c r="N379" s="14">
        <v>20180504</v>
      </c>
      <c r="O379" s="14">
        <v>991</v>
      </c>
      <c r="P379" s="14">
        <v>20180605</v>
      </c>
      <c r="Q379" s="14">
        <v>1219</v>
      </c>
      <c r="R379" s="14">
        <v>32</v>
      </c>
      <c r="S379" s="14">
        <v>20180705</v>
      </c>
      <c r="T379" s="14">
        <v>20180718</v>
      </c>
      <c r="U379" s="14">
        <v>117.45</v>
      </c>
      <c r="V379" s="14">
        <v>25.78</v>
      </c>
      <c r="W379" s="14">
        <v>18</v>
      </c>
      <c r="X379" s="14">
        <v>40.97</v>
      </c>
      <c r="Y379" s="14">
        <v>4.29</v>
      </c>
      <c r="Z379" s="14">
        <v>1.71</v>
      </c>
      <c r="AA379" s="14">
        <v>1.43</v>
      </c>
      <c r="AB379" s="14">
        <v>0.93</v>
      </c>
      <c r="AC379" s="14">
        <v>0</v>
      </c>
      <c r="AD379" s="14">
        <v>0</v>
      </c>
      <c r="AE379" s="14">
        <v>0</v>
      </c>
      <c r="AF379" s="14">
        <v>143.22999999999999</v>
      </c>
      <c r="AG379" s="14">
        <v>31</v>
      </c>
      <c r="AH379" s="14">
        <v>76.709999999999994</v>
      </c>
      <c r="AI379" s="14">
        <v>16.59</v>
      </c>
      <c r="AJ379" s="14">
        <v>1.64</v>
      </c>
      <c r="AK379" s="14">
        <v>17.29</v>
      </c>
      <c r="AL379" s="14">
        <v>175.84</v>
      </c>
      <c r="AM379" s="14">
        <v>184.2</v>
      </c>
      <c r="AN379" s="14">
        <v>228</v>
      </c>
      <c r="AO379" s="14">
        <v>228</v>
      </c>
      <c r="AP379" s="14">
        <v>473</v>
      </c>
      <c r="AQ379" s="14" t="s">
        <v>104</v>
      </c>
      <c r="AR379" s="14">
        <v>0</v>
      </c>
      <c r="AS379" s="14">
        <v>0</v>
      </c>
      <c r="AT379" s="14">
        <v>0</v>
      </c>
      <c r="AU379" s="14">
        <v>0</v>
      </c>
      <c r="AV379" s="14">
        <v>0</v>
      </c>
      <c r="AW379" s="14">
        <v>0</v>
      </c>
      <c r="AX379" s="14">
        <v>0</v>
      </c>
      <c r="AY379" s="14" t="s">
        <v>107</v>
      </c>
      <c r="AZ379" s="14" t="s">
        <v>107</v>
      </c>
      <c r="BA379" s="14" t="s">
        <v>107</v>
      </c>
      <c r="BB379" s="14">
        <v>0</v>
      </c>
      <c r="BC379" s="14">
        <v>0</v>
      </c>
      <c r="BD379" s="14">
        <v>0</v>
      </c>
      <c r="BE379" s="14">
        <v>0</v>
      </c>
      <c r="BF379" s="14">
        <v>0</v>
      </c>
      <c r="BG379" s="14">
        <v>0</v>
      </c>
      <c r="BH379" s="14">
        <v>0</v>
      </c>
      <c r="BI379" s="14">
        <v>0</v>
      </c>
      <c r="BJ379" s="14">
        <v>0</v>
      </c>
      <c r="BK379" s="14">
        <v>0</v>
      </c>
      <c r="BL379" s="14">
        <v>0</v>
      </c>
      <c r="BM379" s="14">
        <v>0</v>
      </c>
      <c r="BN379" s="14">
        <v>0</v>
      </c>
      <c r="BO379" s="14">
        <v>0</v>
      </c>
      <c r="BP379" s="14">
        <v>0</v>
      </c>
      <c r="BQ379" s="14">
        <v>0</v>
      </c>
      <c r="BR379" s="14">
        <v>0</v>
      </c>
      <c r="BS379" s="14">
        <v>0</v>
      </c>
      <c r="BT379" s="14">
        <v>0</v>
      </c>
      <c r="BU379" s="14">
        <v>0</v>
      </c>
      <c r="BV379" s="14">
        <v>0</v>
      </c>
      <c r="BW379" s="14">
        <v>0</v>
      </c>
      <c r="BX379" s="14">
        <v>0</v>
      </c>
      <c r="BY379" s="14">
        <v>0</v>
      </c>
      <c r="BZ379" s="14">
        <v>0</v>
      </c>
      <c r="CA379" s="14">
        <v>0</v>
      </c>
      <c r="CB379" s="14">
        <v>0</v>
      </c>
      <c r="CC379" s="14">
        <v>0</v>
      </c>
      <c r="CD379" s="14">
        <v>0</v>
      </c>
      <c r="CE379" s="14">
        <v>0</v>
      </c>
      <c r="CF379" s="14">
        <v>0</v>
      </c>
      <c r="CG379" s="14">
        <v>482038</v>
      </c>
      <c r="CH379" s="14">
        <v>1</v>
      </c>
      <c r="CI379" s="14">
        <v>0</v>
      </c>
      <c r="CJ379" s="14">
        <v>0</v>
      </c>
      <c r="CK379" s="14">
        <v>0</v>
      </c>
      <c r="CL379" s="14">
        <v>0.67</v>
      </c>
      <c r="CM379" s="14">
        <v>3.07</v>
      </c>
      <c r="CN379" s="14">
        <v>0</v>
      </c>
      <c r="CO379" s="14">
        <v>1.92</v>
      </c>
      <c r="CP379" s="14">
        <v>0</v>
      </c>
      <c r="CQ379" s="14">
        <v>0</v>
      </c>
      <c r="CR379" s="14" t="s">
        <v>108</v>
      </c>
      <c r="CS379" s="14">
        <v>220</v>
      </c>
      <c r="CT379" s="14" t="s">
        <v>109</v>
      </c>
      <c r="CU379" s="14">
        <v>201</v>
      </c>
      <c r="CV379" s="14" t="s">
        <v>109</v>
      </c>
      <c r="CW379" s="14">
        <v>231</v>
      </c>
      <c r="CX379" s="14" t="s">
        <v>109</v>
      </c>
    </row>
    <row r="380" spans="1:102" x14ac:dyDescent="0.25">
      <c r="A380" s="14">
        <v>471553</v>
      </c>
      <c r="B380" s="14">
        <v>23</v>
      </c>
      <c r="C380" s="14" t="s">
        <v>110</v>
      </c>
      <c r="D380" s="14" t="s">
        <v>100</v>
      </c>
      <c r="E380" s="14">
        <v>5302790001</v>
      </c>
      <c r="F380" s="14" t="s">
        <v>113</v>
      </c>
      <c r="G380" s="14" t="s">
        <v>102</v>
      </c>
      <c r="H380" s="14" t="s">
        <v>103</v>
      </c>
      <c r="I380" s="14">
        <v>70362030</v>
      </c>
      <c r="J380" s="14">
        <v>0</v>
      </c>
      <c r="K380" s="14">
        <v>1230287</v>
      </c>
      <c r="L380" s="14">
        <v>40</v>
      </c>
      <c r="M380" s="14">
        <v>201806</v>
      </c>
      <c r="N380" s="14">
        <v>20180504</v>
      </c>
      <c r="O380" s="14">
        <v>18944</v>
      </c>
      <c r="P380" s="14">
        <v>20180605</v>
      </c>
      <c r="Q380" s="14">
        <v>19145</v>
      </c>
      <c r="R380" s="14">
        <v>32</v>
      </c>
      <c r="S380" s="14">
        <v>20180705</v>
      </c>
      <c r="T380" s="14">
        <v>20180718</v>
      </c>
      <c r="U380" s="14">
        <v>4154.6000000000004</v>
      </c>
      <c r="V380" s="14">
        <v>1384.86</v>
      </c>
      <c r="W380" s="14">
        <v>25</v>
      </c>
      <c r="X380" s="14">
        <v>706.62</v>
      </c>
      <c r="Y380" s="14">
        <v>166.18</v>
      </c>
      <c r="Z380" s="14">
        <v>66.47</v>
      </c>
      <c r="AA380" s="14">
        <v>55.39</v>
      </c>
      <c r="AB380" s="14">
        <v>36</v>
      </c>
      <c r="AC380" s="14">
        <v>0</v>
      </c>
      <c r="AD380" s="14">
        <v>0</v>
      </c>
      <c r="AE380" s="14">
        <v>0</v>
      </c>
      <c r="AF380" s="14">
        <v>5539.46</v>
      </c>
      <c r="AG380" s="14">
        <v>1587.04</v>
      </c>
      <c r="AH380" s="14">
        <v>2700.7</v>
      </c>
      <c r="AI380" s="14">
        <v>584.55999999999995</v>
      </c>
      <c r="AJ380" s="14">
        <v>58.1</v>
      </c>
      <c r="AK380" s="14">
        <v>609.05999999999995</v>
      </c>
      <c r="AL380" s="14">
        <v>5922.04</v>
      </c>
      <c r="AM380" s="14">
        <v>6246.08</v>
      </c>
      <c r="AN380" s="14">
        <v>8040</v>
      </c>
      <c r="AO380" s="14">
        <v>8040</v>
      </c>
      <c r="AP380" s="14">
        <v>8176</v>
      </c>
      <c r="AQ380" s="14" t="s">
        <v>104</v>
      </c>
      <c r="AR380" s="14">
        <v>0</v>
      </c>
      <c r="AS380" s="14">
        <v>0</v>
      </c>
      <c r="AT380" s="14">
        <v>0</v>
      </c>
      <c r="AU380" s="14">
        <v>0</v>
      </c>
      <c r="AV380" s="14">
        <v>0</v>
      </c>
      <c r="AW380" s="14">
        <v>0</v>
      </c>
      <c r="AX380" s="14">
        <v>0</v>
      </c>
      <c r="AY380" s="14" t="s">
        <v>107</v>
      </c>
      <c r="AZ380" s="14" t="s">
        <v>107</v>
      </c>
      <c r="BA380" s="14" t="s">
        <v>107</v>
      </c>
      <c r="BB380" s="14">
        <v>0</v>
      </c>
      <c r="BC380" s="14">
        <v>0</v>
      </c>
      <c r="BD380" s="14">
        <v>0</v>
      </c>
      <c r="BE380" s="14">
        <v>0</v>
      </c>
      <c r="BF380" s="14">
        <v>0</v>
      </c>
      <c r="BG380" s="14">
        <v>0</v>
      </c>
      <c r="BH380" s="14">
        <v>0</v>
      </c>
      <c r="BI380" s="14">
        <v>0</v>
      </c>
      <c r="BJ380" s="14">
        <v>0</v>
      </c>
      <c r="BK380" s="14">
        <v>0</v>
      </c>
      <c r="BL380" s="14">
        <v>0</v>
      </c>
      <c r="BM380" s="14">
        <v>0</v>
      </c>
      <c r="BN380" s="14">
        <v>0</v>
      </c>
      <c r="BO380" s="14">
        <v>0</v>
      </c>
      <c r="BP380" s="14">
        <v>0</v>
      </c>
      <c r="BQ380" s="14">
        <v>0</v>
      </c>
      <c r="BR380" s="14">
        <v>0</v>
      </c>
      <c r="BS380" s="14">
        <v>0</v>
      </c>
      <c r="BT380" s="14">
        <v>0</v>
      </c>
      <c r="BU380" s="14">
        <v>0</v>
      </c>
      <c r="BV380" s="14">
        <v>0</v>
      </c>
      <c r="BW380" s="14">
        <v>0</v>
      </c>
      <c r="BX380" s="14">
        <v>0</v>
      </c>
      <c r="BY380" s="14">
        <v>0</v>
      </c>
      <c r="BZ380" s="14">
        <v>0</v>
      </c>
      <c r="CA380" s="14">
        <v>0</v>
      </c>
      <c r="CB380" s="14">
        <v>0</v>
      </c>
      <c r="CC380" s="14">
        <v>0</v>
      </c>
      <c r="CD380" s="14">
        <v>0</v>
      </c>
      <c r="CE380" s="14">
        <v>0</v>
      </c>
      <c r="CF380" s="14">
        <v>0</v>
      </c>
      <c r="CG380" s="14">
        <v>482040</v>
      </c>
      <c r="CH380" s="14">
        <v>40</v>
      </c>
      <c r="CI380" s="14">
        <v>0</v>
      </c>
      <c r="CJ380" s="14">
        <v>40</v>
      </c>
      <c r="CK380" s="14">
        <v>0</v>
      </c>
      <c r="CL380" s="14">
        <v>26.03</v>
      </c>
      <c r="CM380" s="14">
        <v>119.09</v>
      </c>
      <c r="CN380" s="14">
        <v>0</v>
      </c>
      <c r="CO380" s="14">
        <v>67.83</v>
      </c>
      <c r="CP380" s="14">
        <v>0</v>
      </c>
      <c r="CQ380" s="14">
        <v>0</v>
      </c>
      <c r="CR380" s="14" t="s">
        <v>108</v>
      </c>
      <c r="CS380" s="14">
        <v>220</v>
      </c>
      <c r="CT380" s="14">
        <v>380</v>
      </c>
      <c r="CU380" s="14">
        <v>201</v>
      </c>
      <c r="CV380" s="14">
        <v>348</v>
      </c>
      <c r="CW380" s="14">
        <v>231</v>
      </c>
      <c r="CX380" s="14">
        <v>399</v>
      </c>
    </row>
    <row r="381" spans="1:102" x14ac:dyDescent="0.25">
      <c r="A381" s="14">
        <v>471554</v>
      </c>
      <c r="B381" s="14">
        <v>21</v>
      </c>
      <c r="C381" s="14" t="s">
        <v>105</v>
      </c>
      <c r="D381" s="14" t="s">
        <v>100</v>
      </c>
      <c r="E381" s="14">
        <v>5302790001</v>
      </c>
      <c r="F381" s="14" t="s">
        <v>114</v>
      </c>
      <c r="G381" s="14" t="s">
        <v>102</v>
      </c>
      <c r="H381" s="14" t="s">
        <v>103</v>
      </c>
      <c r="I381" s="14">
        <v>70362040</v>
      </c>
      <c r="J381" s="14">
        <v>0</v>
      </c>
      <c r="K381" s="14">
        <v>77130</v>
      </c>
      <c r="L381" s="14">
        <v>1</v>
      </c>
      <c r="M381" s="14">
        <v>201806</v>
      </c>
      <c r="N381" s="14">
        <v>20180504</v>
      </c>
      <c r="O381" s="14">
        <v>5792</v>
      </c>
      <c r="P381" s="14">
        <v>20180605</v>
      </c>
      <c r="Q381" s="14">
        <v>6355</v>
      </c>
      <c r="R381" s="14">
        <v>32</v>
      </c>
      <c r="S381" s="14">
        <v>20180705</v>
      </c>
      <c r="T381" s="14">
        <v>20180718</v>
      </c>
      <c r="U381" s="14">
        <v>290.93</v>
      </c>
      <c r="V381" s="14">
        <v>96.97</v>
      </c>
      <c r="W381" s="14">
        <v>25</v>
      </c>
      <c r="X381" s="14">
        <v>58.34</v>
      </c>
      <c r="Y381" s="14">
        <v>11.63</v>
      </c>
      <c r="Z381" s="14">
        <v>4.6500000000000004</v>
      </c>
      <c r="AA381" s="14">
        <v>3.87</v>
      </c>
      <c r="AB381" s="14">
        <v>2.52</v>
      </c>
      <c r="AC381" s="14">
        <v>0</v>
      </c>
      <c r="AD381" s="14">
        <v>0</v>
      </c>
      <c r="AE381" s="14">
        <v>0</v>
      </c>
      <c r="AF381" s="14">
        <v>387.9</v>
      </c>
      <c r="AG381" s="14">
        <v>111.12</v>
      </c>
      <c r="AH381" s="14">
        <v>189.14</v>
      </c>
      <c r="AI381" s="14">
        <v>40.93</v>
      </c>
      <c r="AJ381" s="14">
        <v>4.0599999999999996</v>
      </c>
      <c r="AK381" s="14">
        <v>42.65</v>
      </c>
      <c r="AL381" s="14">
        <v>423.57</v>
      </c>
      <c r="AM381" s="14">
        <v>446.24</v>
      </c>
      <c r="AN381" s="14">
        <v>563</v>
      </c>
      <c r="AO381" s="14">
        <v>563</v>
      </c>
      <c r="AP381" s="14">
        <v>704</v>
      </c>
      <c r="AQ381" s="14" t="s">
        <v>104</v>
      </c>
      <c r="AR381" s="14">
        <v>0</v>
      </c>
      <c r="AS381" s="14">
        <v>0</v>
      </c>
      <c r="AT381" s="14">
        <v>0</v>
      </c>
      <c r="AU381" s="14">
        <v>0</v>
      </c>
      <c r="AV381" s="14">
        <v>0</v>
      </c>
      <c r="AW381" s="14">
        <v>0</v>
      </c>
      <c r="AX381" s="14">
        <v>0</v>
      </c>
      <c r="AY381" s="14" t="s">
        <v>107</v>
      </c>
      <c r="AZ381" s="14" t="s">
        <v>107</v>
      </c>
      <c r="BA381" s="14" t="s">
        <v>107</v>
      </c>
      <c r="BB381" s="14">
        <v>0</v>
      </c>
      <c r="BC381" s="14">
        <v>0</v>
      </c>
      <c r="BD381" s="14">
        <v>0</v>
      </c>
      <c r="BE381" s="14">
        <v>0</v>
      </c>
      <c r="BF381" s="14">
        <v>0</v>
      </c>
      <c r="BG381" s="14">
        <v>0</v>
      </c>
      <c r="BH381" s="14">
        <v>0</v>
      </c>
      <c r="BI381" s="14">
        <v>0</v>
      </c>
      <c r="BJ381" s="14">
        <v>0</v>
      </c>
      <c r="BK381" s="14">
        <v>0</v>
      </c>
      <c r="BL381" s="14">
        <v>0</v>
      </c>
      <c r="BM381" s="14">
        <v>0</v>
      </c>
      <c r="BN381" s="14">
        <v>0</v>
      </c>
      <c r="BO381" s="14">
        <v>0</v>
      </c>
      <c r="BP381" s="14">
        <v>0</v>
      </c>
      <c r="BQ381" s="14">
        <v>0</v>
      </c>
      <c r="BR381" s="14">
        <v>0</v>
      </c>
      <c r="BS381" s="14">
        <v>0</v>
      </c>
      <c r="BT381" s="14">
        <v>0</v>
      </c>
      <c r="BU381" s="14">
        <v>0</v>
      </c>
      <c r="BV381" s="14">
        <v>0</v>
      </c>
      <c r="BW381" s="14">
        <v>0</v>
      </c>
      <c r="BX381" s="14">
        <v>0</v>
      </c>
      <c r="BY381" s="14">
        <v>0</v>
      </c>
      <c r="BZ381" s="14">
        <v>0</v>
      </c>
      <c r="CA381" s="14">
        <v>0</v>
      </c>
      <c r="CB381" s="14">
        <v>0</v>
      </c>
      <c r="CC381" s="14">
        <v>0</v>
      </c>
      <c r="CD381" s="14">
        <v>0</v>
      </c>
      <c r="CE381" s="14">
        <v>0</v>
      </c>
      <c r="CF381" s="14">
        <v>0</v>
      </c>
      <c r="CG381" s="14">
        <v>482070</v>
      </c>
      <c r="CH381" s="14">
        <v>1</v>
      </c>
      <c r="CI381" s="14">
        <v>0</v>
      </c>
      <c r="CJ381" s="14">
        <v>0</v>
      </c>
      <c r="CK381" s="14">
        <v>0</v>
      </c>
      <c r="CL381" s="14">
        <v>1.82</v>
      </c>
      <c r="CM381" s="14">
        <v>8.33</v>
      </c>
      <c r="CN381" s="14">
        <v>0</v>
      </c>
      <c r="CO381" s="14">
        <v>4.75</v>
      </c>
      <c r="CP381" s="14">
        <v>0</v>
      </c>
      <c r="CQ381" s="14">
        <v>0</v>
      </c>
      <c r="CR381" s="14" t="s">
        <v>108</v>
      </c>
      <c r="CS381" s="14">
        <v>220</v>
      </c>
      <c r="CT381" s="14" t="s">
        <v>109</v>
      </c>
      <c r="CU381" s="14">
        <v>201</v>
      </c>
      <c r="CV381" s="14" t="s">
        <v>109</v>
      </c>
      <c r="CW381" s="14">
        <v>231</v>
      </c>
      <c r="CX381" s="14" t="s">
        <v>109</v>
      </c>
    </row>
    <row r="382" spans="1:102" x14ac:dyDescent="0.25">
      <c r="A382" s="14">
        <v>471555</v>
      </c>
      <c r="B382" s="14">
        <v>23</v>
      </c>
      <c r="C382" s="14" t="s">
        <v>110</v>
      </c>
      <c r="D382" s="14" t="s">
        <v>100</v>
      </c>
      <c r="E382" s="14">
        <v>5302790001</v>
      </c>
      <c r="F382" s="14" t="s">
        <v>115</v>
      </c>
      <c r="G382" s="14" t="s">
        <v>102</v>
      </c>
      <c r="H382" s="14" t="s">
        <v>103</v>
      </c>
      <c r="I382" s="14">
        <v>70362040</v>
      </c>
      <c r="J382" s="14">
        <v>0</v>
      </c>
      <c r="K382" s="14">
        <v>1230258</v>
      </c>
      <c r="L382" s="14">
        <v>60</v>
      </c>
      <c r="M382" s="14">
        <v>201806</v>
      </c>
      <c r="N382" s="14">
        <v>20180504</v>
      </c>
      <c r="O382" s="14">
        <v>10997</v>
      </c>
      <c r="P382" s="14">
        <v>20180605</v>
      </c>
      <c r="Q382" s="14">
        <v>11112</v>
      </c>
      <c r="R382" s="14">
        <v>32</v>
      </c>
      <c r="S382" s="14">
        <v>20180705</v>
      </c>
      <c r="T382" s="14">
        <v>20180718</v>
      </c>
      <c r="U382" s="14">
        <v>3565.52</v>
      </c>
      <c r="V382" s="14">
        <v>1188.5</v>
      </c>
      <c r="W382" s="14">
        <v>25</v>
      </c>
      <c r="X382" s="14">
        <v>706.62</v>
      </c>
      <c r="Y382" s="14">
        <v>142.62</v>
      </c>
      <c r="Z382" s="14">
        <v>57.04</v>
      </c>
      <c r="AA382" s="14">
        <v>47.54</v>
      </c>
      <c r="AB382" s="14">
        <v>30.9</v>
      </c>
      <c r="AC382" s="14">
        <v>0</v>
      </c>
      <c r="AD382" s="14">
        <v>0</v>
      </c>
      <c r="AE382" s="14">
        <v>0</v>
      </c>
      <c r="AF382" s="14">
        <v>4754.0200000000004</v>
      </c>
      <c r="AG382" s="14">
        <v>1362.02</v>
      </c>
      <c r="AH382" s="14">
        <v>2317.77</v>
      </c>
      <c r="AI382" s="14">
        <v>501.67</v>
      </c>
      <c r="AJ382" s="14">
        <v>49.86</v>
      </c>
      <c r="AK382" s="14">
        <v>522.70000000000005</v>
      </c>
      <c r="AL382" s="14">
        <v>5182.54</v>
      </c>
      <c r="AM382" s="14">
        <v>5460.64</v>
      </c>
      <c r="AN382" s="14">
        <v>6900</v>
      </c>
      <c r="AO382" s="14">
        <v>6900</v>
      </c>
      <c r="AP382" s="14">
        <v>6855</v>
      </c>
      <c r="AQ382" s="14" t="s">
        <v>104</v>
      </c>
      <c r="AR382" s="14">
        <v>0</v>
      </c>
      <c r="AS382" s="14">
        <v>0</v>
      </c>
      <c r="AT382" s="14">
        <v>0</v>
      </c>
      <c r="AU382" s="14">
        <v>0</v>
      </c>
      <c r="AV382" s="14">
        <v>0</v>
      </c>
      <c r="AW382" s="14">
        <v>0</v>
      </c>
      <c r="AX382" s="14">
        <v>0</v>
      </c>
      <c r="AY382" s="14" t="s">
        <v>107</v>
      </c>
      <c r="AZ382" s="14" t="s">
        <v>107</v>
      </c>
      <c r="BA382" s="14" t="s">
        <v>107</v>
      </c>
      <c r="BB382" s="14">
        <v>0</v>
      </c>
      <c r="BC382" s="14">
        <v>0</v>
      </c>
      <c r="BD382" s="14">
        <v>0</v>
      </c>
      <c r="BE382" s="14">
        <v>0</v>
      </c>
      <c r="BF382" s="14">
        <v>0</v>
      </c>
      <c r="BG382" s="14">
        <v>0</v>
      </c>
      <c r="BH382" s="14">
        <v>0</v>
      </c>
      <c r="BI382" s="14">
        <v>0</v>
      </c>
      <c r="BJ382" s="14">
        <v>0</v>
      </c>
      <c r="BK382" s="14">
        <v>0</v>
      </c>
      <c r="BL382" s="14">
        <v>0</v>
      </c>
      <c r="BM382" s="14">
        <v>0</v>
      </c>
      <c r="BN382" s="14">
        <v>0</v>
      </c>
      <c r="BO382" s="14">
        <v>0</v>
      </c>
      <c r="BP382" s="14">
        <v>0</v>
      </c>
      <c r="BQ382" s="14">
        <v>0</v>
      </c>
      <c r="BR382" s="14">
        <v>0</v>
      </c>
      <c r="BS382" s="14">
        <v>0</v>
      </c>
      <c r="BT382" s="14">
        <v>0</v>
      </c>
      <c r="BU382" s="14">
        <v>0</v>
      </c>
      <c r="BV382" s="14">
        <v>0</v>
      </c>
      <c r="BW382" s="14">
        <v>0</v>
      </c>
      <c r="BX382" s="14">
        <v>0</v>
      </c>
      <c r="BY382" s="14">
        <v>0</v>
      </c>
      <c r="BZ382" s="14">
        <v>0</v>
      </c>
      <c r="CA382" s="14">
        <v>0</v>
      </c>
      <c r="CB382" s="14">
        <v>0</v>
      </c>
      <c r="CC382" s="14">
        <v>0</v>
      </c>
      <c r="CD382" s="14">
        <v>0</v>
      </c>
      <c r="CE382" s="14">
        <v>0</v>
      </c>
      <c r="CF382" s="14">
        <v>0</v>
      </c>
      <c r="CG382" s="14">
        <v>482071</v>
      </c>
      <c r="CH382" s="14">
        <v>60</v>
      </c>
      <c r="CI382" s="14">
        <v>0</v>
      </c>
      <c r="CJ382" s="14">
        <v>60</v>
      </c>
      <c r="CK382" s="14">
        <v>0</v>
      </c>
      <c r="CL382" s="14">
        <v>22.34</v>
      </c>
      <c r="CM382" s="14">
        <v>102.21</v>
      </c>
      <c r="CN382" s="14">
        <v>0</v>
      </c>
      <c r="CO382" s="14">
        <v>58.21</v>
      </c>
      <c r="CP382" s="14">
        <v>0</v>
      </c>
      <c r="CQ382" s="14">
        <v>0</v>
      </c>
      <c r="CR382" s="14" t="s">
        <v>108</v>
      </c>
      <c r="CS382" s="14">
        <v>220</v>
      </c>
      <c r="CT382" s="14">
        <v>380</v>
      </c>
      <c r="CU382" s="14">
        <v>201</v>
      </c>
      <c r="CV382" s="14">
        <v>348</v>
      </c>
      <c r="CW382" s="14">
        <v>231</v>
      </c>
      <c r="CX382" s="14">
        <v>399</v>
      </c>
    </row>
    <row r="383" spans="1:102" x14ac:dyDescent="0.25">
      <c r="A383" s="14">
        <v>472913</v>
      </c>
      <c r="B383" s="14">
        <v>23</v>
      </c>
      <c r="C383" s="14" t="s">
        <v>110</v>
      </c>
      <c r="D383" s="14" t="s">
        <v>100</v>
      </c>
      <c r="E383" s="14">
        <v>5302790001</v>
      </c>
      <c r="F383" s="14" t="s">
        <v>116</v>
      </c>
      <c r="G383" s="14" t="s">
        <v>102</v>
      </c>
      <c r="H383" s="14" t="s">
        <v>103</v>
      </c>
      <c r="I383" s="14">
        <v>71630315</v>
      </c>
      <c r="J383" s="14">
        <v>0</v>
      </c>
      <c r="K383" s="14">
        <v>147550</v>
      </c>
      <c r="L383" s="14">
        <v>10</v>
      </c>
      <c r="M383" s="14">
        <v>201806</v>
      </c>
      <c r="N383" s="14">
        <v>20180522</v>
      </c>
      <c r="O383" s="14">
        <v>3953</v>
      </c>
      <c r="P383" s="14">
        <v>20180622</v>
      </c>
      <c r="Q383" s="14">
        <v>4578</v>
      </c>
      <c r="R383" s="14">
        <v>31</v>
      </c>
      <c r="S383" s="14">
        <v>20180705</v>
      </c>
      <c r="T383" s="14">
        <v>20180718</v>
      </c>
      <c r="U383" s="14">
        <v>3381.84</v>
      </c>
      <c r="V383" s="14">
        <v>1127.28</v>
      </c>
      <c r="W383" s="14">
        <v>25</v>
      </c>
      <c r="X383" s="14">
        <v>601.25</v>
      </c>
      <c r="Y383" s="14">
        <v>135.27000000000001</v>
      </c>
      <c r="Z383" s="14">
        <v>54.1</v>
      </c>
      <c r="AA383" s="14">
        <v>45.09</v>
      </c>
      <c r="AB383" s="14">
        <v>29.3</v>
      </c>
      <c r="AC383" s="14">
        <v>0</v>
      </c>
      <c r="AD383" s="14">
        <v>0</v>
      </c>
      <c r="AE383" s="14">
        <v>0</v>
      </c>
      <c r="AF383" s="14">
        <v>4509.12</v>
      </c>
      <c r="AG383" s="14">
        <v>1291.8499999999999</v>
      </c>
      <c r="AH383" s="14">
        <v>2198.37</v>
      </c>
      <c r="AI383" s="14">
        <v>475.83</v>
      </c>
      <c r="AJ383" s="14">
        <v>47.29</v>
      </c>
      <c r="AK383" s="14">
        <v>495.78</v>
      </c>
      <c r="AL383" s="14">
        <v>4846.6099999999997</v>
      </c>
      <c r="AM383" s="14">
        <v>5110.37</v>
      </c>
      <c r="AN383" s="14">
        <v>6250</v>
      </c>
      <c r="AO383" s="14">
        <v>6250</v>
      </c>
      <c r="AP383" s="14">
        <v>6535</v>
      </c>
      <c r="AQ383" s="14" t="s">
        <v>104</v>
      </c>
      <c r="AR383" s="14">
        <v>0</v>
      </c>
      <c r="AS383" s="14">
        <v>0</v>
      </c>
      <c r="AT383" s="14">
        <v>0</v>
      </c>
      <c r="AU383" s="14">
        <v>0</v>
      </c>
      <c r="AV383" s="14">
        <v>0</v>
      </c>
      <c r="AW383" s="14">
        <v>0</v>
      </c>
      <c r="AX383" s="14">
        <v>0</v>
      </c>
      <c r="AY383" s="14" t="s">
        <v>107</v>
      </c>
      <c r="AZ383" s="14" t="s">
        <v>107</v>
      </c>
      <c r="BA383" s="14" t="s">
        <v>107</v>
      </c>
      <c r="BB383" s="14">
        <v>0</v>
      </c>
      <c r="BC383" s="14">
        <v>0</v>
      </c>
      <c r="BD383" s="14">
        <v>0</v>
      </c>
      <c r="BE383" s="14">
        <v>0</v>
      </c>
      <c r="BF383" s="14">
        <v>0</v>
      </c>
      <c r="BG383" s="14">
        <v>0</v>
      </c>
      <c r="BH383" s="14">
        <v>0</v>
      </c>
      <c r="BI383" s="14">
        <v>0</v>
      </c>
      <c r="BJ383" s="14">
        <v>0</v>
      </c>
      <c r="BK383" s="14">
        <v>0</v>
      </c>
      <c r="BL383" s="14">
        <v>0</v>
      </c>
      <c r="BM383" s="14">
        <v>0</v>
      </c>
      <c r="BN383" s="14">
        <v>0</v>
      </c>
      <c r="BO383" s="14">
        <v>0</v>
      </c>
      <c r="BP383" s="14">
        <v>0</v>
      </c>
      <c r="BQ383" s="14">
        <v>0</v>
      </c>
      <c r="BR383" s="14">
        <v>0</v>
      </c>
      <c r="BS383" s="14">
        <v>0</v>
      </c>
      <c r="BT383" s="14">
        <v>0</v>
      </c>
      <c r="BU383" s="14">
        <v>0</v>
      </c>
      <c r="BV383" s="14">
        <v>0</v>
      </c>
      <c r="BW383" s="14">
        <v>0</v>
      </c>
      <c r="BX383" s="14">
        <v>0</v>
      </c>
      <c r="BY383" s="14">
        <v>0</v>
      </c>
      <c r="BZ383" s="14">
        <v>0</v>
      </c>
      <c r="CA383" s="14">
        <v>0</v>
      </c>
      <c r="CB383" s="14">
        <v>0</v>
      </c>
      <c r="CC383" s="14">
        <v>0</v>
      </c>
      <c r="CD383" s="14">
        <v>0</v>
      </c>
      <c r="CE383" s="14">
        <v>0</v>
      </c>
      <c r="CF383" s="14">
        <v>0</v>
      </c>
      <c r="CG383" s="14">
        <v>553750</v>
      </c>
      <c r="CH383" s="14">
        <v>10</v>
      </c>
      <c r="CI383" s="14">
        <v>0</v>
      </c>
      <c r="CJ383" s="14">
        <v>0</v>
      </c>
      <c r="CK383" s="14">
        <v>0</v>
      </c>
      <c r="CL383" s="14">
        <v>21.19</v>
      </c>
      <c r="CM383" s="14">
        <v>96.94</v>
      </c>
      <c r="CN383" s="14">
        <v>0</v>
      </c>
      <c r="CO383" s="14">
        <v>18.14</v>
      </c>
      <c r="CP383" s="14">
        <v>0</v>
      </c>
      <c r="CQ383" s="14">
        <v>0</v>
      </c>
      <c r="CR383" s="14" t="s">
        <v>108</v>
      </c>
      <c r="CS383" s="14">
        <v>220</v>
      </c>
      <c r="CT383" s="14">
        <v>380</v>
      </c>
      <c r="CU383" s="14">
        <v>201</v>
      </c>
      <c r="CV383" s="14">
        <v>348</v>
      </c>
      <c r="CW383" s="14">
        <v>231</v>
      </c>
      <c r="CX383" s="14">
        <v>399</v>
      </c>
    </row>
    <row r="384" spans="1:102" x14ac:dyDescent="0.25">
      <c r="A384" s="14">
        <v>491042</v>
      </c>
      <c r="B384" s="14">
        <v>76</v>
      </c>
      <c r="C384" s="14" t="s">
        <v>117</v>
      </c>
      <c r="D384" s="14" t="s">
        <v>100</v>
      </c>
      <c r="E384" s="14">
        <v>5302790001</v>
      </c>
      <c r="F384" s="14" t="s">
        <v>118</v>
      </c>
      <c r="G384" s="14" t="s">
        <v>102</v>
      </c>
      <c r="H384" s="14" t="s">
        <v>103</v>
      </c>
      <c r="I384" s="14">
        <v>70800000</v>
      </c>
      <c r="J384" s="14">
        <v>0</v>
      </c>
      <c r="K384" s="14">
        <v>1511930</v>
      </c>
      <c r="L384" s="14">
        <v>0</v>
      </c>
      <c r="M384" s="14">
        <v>201806</v>
      </c>
      <c r="N384" s="14">
        <v>20180510</v>
      </c>
      <c r="O384" s="14">
        <v>0</v>
      </c>
      <c r="P384" s="14">
        <v>20180610</v>
      </c>
      <c r="Q384" s="14">
        <v>0</v>
      </c>
      <c r="R384" s="14">
        <v>31</v>
      </c>
      <c r="S384" s="14">
        <v>20180620</v>
      </c>
      <c r="T384" s="14">
        <v>20180718</v>
      </c>
      <c r="U384" s="14">
        <v>195880</v>
      </c>
      <c r="V384" s="14">
        <v>38381.42</v>
      </c>
      <c r="W384" s="14">
        <v>25</v>
      </c>
      <c r="X384" s="14">
        <v>716.25</v>
      </c>
      <c r="Y384" s="14">
        <v>4605.7700000000004</v>
      </c>
      <c r="Z384" s="14">
        <v>1842.3</v>
      </c>
      <c r="AA384" s="14">
        <v>1535.25</v>
      </c>
      <c r="AB384" s="14">
        <v>997.91</v>
      </c>
      <c r="AC384" s="14">
        <v>0</v>
      </c>
      <c r="AD384" s="14">
        <v>0</v>
      </c>
      <c r="AE384" s="14">
        <v>0</v>
      </c>
      <c r="AF384" s="14">
        <v>153525.71</v>
      </c>
      <c r="AG384" s="14">
        <v>43985.1</v>
      </c>
      <c r="AH384" s="14">
        <v>112549.55</v>
      </c>
      <c r="AI384" s="14">
        <v>24361.29</v>
      </c>
      <c r="AJ384" s="14">
        <v>2421.3000000000002</v>
      </c>
      <c r="AK384" s="14">
        <v>25382.52</v>
      </c>
      <c r="AL384" s="14">
        <v>145260.73000000001</v>
      </c>
      <c r="AM384" s="14">
        <v>154241.96</v>
      </c>
      <c r="AN384" s="14">
        <v>0</v>
      </c>
      <c r="AO384" s="14">
        <v>0</v>
      </c>
      <c r="AP384" s="14">
        <v>0</v>
      </c>
      <c r="AQ384" s="14" t="s">
        <v>104</v>
      </c>
      <c r="AR384" s="14">
        <v>0</v>
      </c>
      <c r="AS384" s="14">
        <v>0</v>
      </c>
      <c r="AT384" s="14">
        <v>0</v>
      </c>
      <c r="AU384" s="14">
        <v>0</v>
      </c>
      <c r="AV384" s="14">
        <v>0</v>
      </c>
      <c r="AW384" s="14">
        <v>0</v>
      </c>
      <c r="AX384" s="14">
        <v>0</v>
      </c>
      <c r="AY384" s="14">
        <v>0</v>
      </c>
      <c r="AZ384" s="14">
        <v>0</v>
      </c>
      <c r="BA384" s="14">
        <v>0</v>
      </c>
      <c r="BB384" s="14">
        <v>26849</v>
      </c>
      <c r="BC384" s="14">
        <v>169031</v>
      </c>
      <c r="BD384" s="14">
        <v>0</v>
      </c>
      <c r="BE384" s="14">
        <v>0</v>
      </c>
      <c r="BF384" s="14">
        <v>577</v>
      </c>
      <c r="BG384" s="14">
        <v>755</v>
      </c>
      <c r="BH384" s="14">
        <v>0</v>
      </c>
      <c r="BI384" s="14">
        <v>0</v>
      </c>
      <c r="BJ384" s="14">
        <v>0</v>
      </c>
      <c r="BK384" s="14">
        <v>0</v>
      </c>
      <c r="BL384" s="14">
        <v>0</v>
      </c>
      <c r="BM384" s="14">
        <v>0</v>
      </c>
      <c r="BN384" s="14">
        <v>0</v>
      </c>
      <c r="BO384" s="14">
        <v>0</v>
      </c>
      <c r="BP384" s="14">
        <v>0</v>
      </c>
      <c r="BQ384" s="14">
        <v>0</v>
      </c>
      <c r="BR384" s="14">
        <v>0</v>
      </c>
      <c r="BS384" s="14">
        <v>42433.04</v>
      </c>
      <c r="BT384" s="14">
        <v>63096.43</v>
      </c>
      <c r="BU384" s="14">
        <v>0</v>
      </c>
      <c r="BV384" s="14">
        <v>0</v>
      </c>
      <c r="BW384" s="14">
        <v>0</v>
      </c>
      <c r="BX384" s="14">
        <v>9614.82</v>
      </c>
      <c r="BY384" s="14">
        <v>0</v>
      </c>
      <c r="BZ384" s="14">
        <v>0</v>
      </c>
      <c r="CA384" s="14">
        <v>0</v>
      </c>
      <c r="CB384" s="14">
        <v>0</v>
      </c>
      <c r="CC384" s="14">
        <v>0</v>
      </c>
      <c r="CD384" s="14">
        <v>755</v>
      </c>
      <c r="CE384" s="14">
        <v>650</v>
      </c>
      <c r="CF384" s="14">
        <v>730</v>
      </c>
      <c r="CG384" s="14">
        <v>87295</v>
      </c>
      <c r="CH384" s="14">
        <v>0.09</v>
      </c>
      <c r="CI384" s="14">
        <v>0.36</v>
      </c>
      <c r="CJ384" s="14">
        <v>0.09</v>
      </c>
      <c r="CK384" s="14">
        <v>0</v>
      </c>
      <c r="CL384" s="14">
        <v>721.57</v>
      </c>
      <c r="CM384" s="14">
        <v>3300.8</v>
      </c>
      <c r="CN384" s="14">
        <v>0</v>
      </c>
      <c r="CO384" s="14">
        <v>1326.9</v>
      </c>
      <c r="CP384" s="14">
        <v>0</v>
      </c>
      <c r="CQ384" s="14">
        <v>0</v>
      </c>
      <c r="CR384" s="14" t="s">
        <v>108</v>
      </c>
      <c r="CS384" s="14">
        <v>0</v>
      </c>
      <c r="CT384" s="14">
        <v>0</v>
      </c>
      <c r="CU384" s="14">
        <v>0</v>
      </c>
      <c r="CV384" s="14">
        <v>0</v>
      </c>
      <c r="CW384" s="14">
        <v>0</v>
      </c>
      <c r="CX384" s="14">
        <v>0</v>
      </c>
    </row>
    <row r="385" spans="1:102" x14ac:dyDescent="0.25">
      <c r="A385" s="14">
        <v>491747</v>
      </c>
      <c r="B385" s="14">
        <v>76</v>
      </c>
      <c r="C385" s="14" t="s">
        <v>117</v>
      </c>
      <c r="D385" s="14" t="s">
        <v>100</v>
      </c>
      <c r="E385" s="14">
        <v>5302790001</v>
      </c>
      <c r="F385" s="14" t="s">
        <v>119</v>
      </c>
      <c r="G385" s="14" t="s">
        <v>102</v>
      </c>
      <c r="H385" s="14" t="s">
        <v>103</v>
      </c>
      <c r="I385" s="14">
        <v>70800000</v>
      </c>
      <c r="J385" s="14">
        <v>0</v>
      </c>
      <c r="K385" s="14">
        <v>53166065</v>
      </c>
      <c r="L385" s="14">
        <v>0</v>
      </c>
      <c r="M385" s="14">
        <v>201806</v>
      </c>
      <c r="N385" s="14">
        <v>20180510</v>
      </c>
      <c r="O385" s="14">
        <v>0</v>
      </c>
      <c r="P385" s="14">
        <v>20180610</v>
      </c>
      <c r="Q385" s="14">
        <v>0</v>
      </c>
      <c r="R385" s="14">
        <v>31</v>
      </c>
      <c r="S385" s="14">
        <v>20180620</v>
      </c>
      <c r="T385" s="14">
        <v>20180718</v>
      </c>
      <c r="U385" s="14">
        <v>86677</v>
      </c>
      <c r="V385" s="14">
        <v>17197.87</v>
      </c>
      <c r="W385" s="14">
        <v>25</v>
      </c>
      <c r="X385" s="14">
        <v>716.25</v>
      </c>
      <c r="Y385" s="14">
        <v>2063.7399999999998</v>
      </c>
      <c r="Z385" s="14">
        <v>825.49</v>
      </c>
      <c r="AA385" s="14">
        <v>687.91</v>
      </c>
      <c r="AB385" s="14">
        <v>447.14</v>
      </c>
      <c r="AC385" s="14">
        <v>0</v>
      </c>
      <c r="AD385" s="14">
        <v>0</v>
      </c>
      <c r="AE385" s="14">
        <v>0</v>
      </c>
      <c r="AF385" s="14">
        <v>68791.59</v>
      </c>
      <c r="AG385" s="14">
        <v>19708.75</v>
      </c>
      <c r="AH385" s="14">
        <v>51444.56</v>
      </c>
      <c r="AI385" s="14">
        <v>11135.14</v>
      </c>
      <c r="AJ385" s="14">
        <v>1106.73</v>
      </c>
      <c r="AK385" s="14">
        <v>11601.93</v>
      </c>
      <c r="AL385" s="14">
        <v>65483.56</v>
      </c>
      <c r="AM385" s="14">
        <v>69507.839999999997</v>
      </c>
      <c r="AN385" s="14">
        <v>0</v>
      </c>
      <c r="AO385" s="14">
        <v>0</v>
      </c>
      <c r="AP385" s="14">
        <v>0</v>
      </c>
      <c r="AQ385" s="14" t="s">
        <v>104</v>
      </c>
      <c r="AR385" s="14">
        <v>0</v>
      </c>
      <c r="AS385" s="14">
        <v>0</v>
      </c>
      <c r="AT385" s="14">
        <v>0</v>
      </c>
      <c r="AU385" s="14">
        <v>0</v>
      </c>
      <c r="AV385" s="14">
        <v>0</v>
      </c>
      <c r="AW385" s="14">
        <v>0</v>
      </c>
      <c r="AX385" s="14">
        <v>0</v>
      </c>
      <c r="AY385" s="14">
        <v>0</v>
      </c>
      <c r="AZ385" s="14">
        <v>0</v>
      </c>
      <c r="BA385" s="14">
        <v>0</v>
      </c>
      <c r="BB385" s="14">
        <v>10200</v>
      </c>
      <c r="BC385" s="14">
        <v>76477</v>
      </c>
      <c r="BD385" s="14">
        <v>0</v>
      </c>
      <c r="BE385" s="14">
        <v>0</v>
      </c>
      <c r="BF385" s="14">
        <v>317</v>
      </c>
      <c r="BG385" s="14">
        <v>490</v>
      </c>
      <c r="BH385" s="14">
        <v>0</v>
      </c>
      <c r="BI385" s="14">
        <v>0</v>
      </c>
      <c r="BJ385" s="14">
        <v>0</v>
      </c>
      <c r="BK385" s="14">
        <v>294</v>
      </c>
      <c r="BL385" s="14">
        <v>2037</v>
      </c>
      <c r="BM385" s="14">
        <v>0</v>
      </c>
      <c r="BN385" s="14">
        <v>0</v>
      </c>
      <c r="BO385" s="14">
        <v>0</v>
      </c>
      <c r="BP385" s="14">
        <v>0</v>
      </c>
      <c r="BQ385" s="14">
        <v>86.48</v>
      </c>
      <c r="BR385" s="14">
        <v>599.16</v>
      </c>
      <c r="BS385" s="14">
        <v>16120.41</v>
      </c>
      <c r="BT385" s="14">
        <v>28547.58</v>
      </c>
      <c r="BU385" s="14">
        <v>0</v>
      </c>
      <c r="BV385" s="14">
        <v>0</v>
      </c>
      <c r="BW385" s="14">
        <v>0</v>
      </c>
      <c r="BX385" s="14">
        <v>6240.09</v>
      </c>
      <c r="BY385" s="14">
        <v>0</v>
      </c>
      <c r="BZ385" s="14">
        <v>0</v>
      </c>
      <c r="CA385" s="14">
        <v>0</v>
      </c>
      <c r="CB385" s="14">
        <v>0</v>
      </c>
      <c r="CC385" s="14">
        <v>0</v>
      </c>
      <c r="CD385" s="14">
        <v>490</v>
      </c>
      <c r="CE385" s="14">
        <v>410</v>
      </c>
      <c r="CF385" s="14">
        <v>450</v>
      </c>
      <c r="CG385" s="14">
        <v>87358</v>
      </c>
      <c r="CH385" s="14">
        <v>0.09</v>
      </c>
      <c r="CI385" s="14">
        <v>0.36</v>
      </c>
      <c r="CJ385" s="14">
        <v>0.09</v>
      </c>
      <c r="CK385" s="14">
        <v>0</v>
      </c>
      <c r="CL385" s="14">
        <v>323.32</v>
      </c>
      <c r="CM385" s="14">
        <v>1479.01</v>
      </c>
      <c r="CN385" s="14">
        <v>0</v>
      </c>
      <c r="CO385" s="14">
        <v>587.15</v>
      </c>
      <c r="CP385" s="14">
        <v>0</v>
      </c>
      <c r="CQ385" s="14">
        <v>0</v>
      </c>
      <c r="CR385" s="14" t="s">
        <v>108</v>
      </c>
      <c r="CS385" s="14">
        <v>0</v>
      </c>
      <c r="CT385" s="14">
        <v>0</v>
      </c>
      <c r="CU385" s="14">
        <v>0</v>
      </c>
      <c r="CV385" s="14">
        <v>0</v>
      </c>
      <c r="CW385" s="14">
        <v>0</v>
      </c>
      <c r="CX385" s="14">
        <v>0</v>
      </c>
    </row>
    <row r="386" spans="1:102" x14ac:dyDescent="0.25">
      <c r="A386" s="14">
        <v>491750</v>
      </c>
      <c r="B386" s="14">
        <v>66</v>
      </c>
      <c r="C386" s="14" t="s">
        <v>117</v>
      </c>
      <c r="D386" s="14" t="s">
        <v>100</v>
      </c>
      <c r="E386" s="14">
        <v>5302790001</v>
      </c>
      <c r="F386" s="14" t="s">
        <v>120</v>
      </c>
      <c r="G386" s="14" t="s">
        <v>102</v>
      </c>
      <c r="H386" s="14" t="s">
        <v>103</v>
      </c>
      <c r="I386" s="14">
        <v>70800000</v>
      </c>
      <c r="J386" s="14">
        <v>0</v>
      </c>
      <c r="K386" s="14">
        <v>1439402</v>
      </c>
      <c r="L386" s="14">
        <v>0</v>
      </c>
      <c r="M386" s="14">
        <v>201806</v>
      </c>
      <c r="N386" s="14">
        <v>20180510</v>
      </c>
      <c r="O386" s="14">
        <v>0</v>
      </c>
      <c r="P386" s="14">
        <v>20180610</v>
      </c>
      <c r="Q386" s="14">
        <v>0</v>
      </c>
      <c r="R386" s="14">
        <v>31</v>
      </c>
      <c r="S386" s="14">
        <v>20180620</v>
      </c>
      <c r="T386" s="14">
        <v>20180718</v>
      </c>
      <c r="U386" s="14">
        <v>334587</v>
      </c>
      <c r="V386" s="14">
        <v>58257.14</v>
      </c>
      <c r="W386" s="14">
        <v>25</v>
      </c>
      <c r="X386" s="14">
        <v>716.25</v>
      </c>
      <c r="Y386" s="14">
        <v>6990.85</v>
      </c>
      <c r="Z386" s="14">
        <v>2796.34</v>
      </c>
      <c r="AA386" s="14">
        <v>2330.2800000000002</v>
      </c>
      <c r="AB386" s="14">
        <v>1514.68</v>
      </c>
      <c r="AC386" s="14">
        <v>0</v>
      </c>
      <c r="AD386" s="14">
        <v>0</v>
      </c>
      <c r="AE386" s="14">
        <v>0</v>
      </c>
      <c r="AF386" s="14">
        <v>233028.63</v>
      </c>
      <c r="AG386" s="14">
        <v>66762.67</v>
      </c>
      <c r="AH386" s="14">
        <v>183004.39</v>
      </c>
      <c r="AI386" s="14">
        <v>39611.21</v>
      </c>
      <c r="AJ386" s="14">
        <v>3937.01</v>
      </c>
      <c r="AK386" s="14">
        <v>41271.72</v>
      </c>
      <c r="AL386" s="14">
        <v>220112.73</v>
      </c>
      <c r="AM386" s="14">
        <v>233744.88</v>
      </c>
      <c r="AN386" s="14">
        <v>0</v>
      </c>
      <c r="AO386" s="14">
        <v>0</v>
      </c>
      <c r="AP386" s="14">
        <v>0</v>
      </c>
      <c r="AQ386" s="14" t="s">
        <v>104</v>
      </c>
      <c r="AR386" s="14">
        <v>0</v>
      </c>
      <c r="AS386" s="14">
        <v>0</v>
      </c>
      <c r="AT386" s="14">
        <v>0</v>
      </c>
      <c r="AU386" s="14">
        <v>0</v>
      </c>
      <c r="AV386" s="14">
        <v>0</v>
      </c>
      <c r="AW386" s="14">
        <v>0</v>
      </c>
      <c r="AX386" s="14">
        <v>0</v>
      </c>
      <c r="AY386" s="14">
        <v>0</v>
      </c>
      <c r="AZ386" s="14">
        <v>0</v>
      </c>
      <c r="BA386" s="14">
        <v>0</v>
      </c>
      <c r="BB386" s="14">
        <v>32784</v>
      </c>
      <c r="BC386" s="14">
        <v>301803</v>
      </c>
      <c r="BD386" s="14">
        <v>0</v>
      </c>
      <c r="BE386" s="14">
        <v>726</v>
      </c>
      <c r="BF386" s="14">
        <v>726</v>
      </c>
      <c r="BG386" s="14">
        <v>0</v>
      </c>
      <c r="BH386" s="14">
        <v>785</v>
      </c>
      <c r="BI386" s="14">
        <v>845</v>
      </c>
      <c r="BJ386" s="14">
        <v>0</v>
      </c>
      <c r="BK386" s="14">
        <v>0</v>
      </c>
      <c r="BL386" s="14">
        <v>0</v>
      </c>
      <c r="BM386" s="14">
        <v>0</v>
      </c>
      <c r="BN386" s="14">
        <v>0</v>
      </c>
      <c r="BO386" s="14">
        <v>0</v>
      </c>
      <c r="BP386" s="14">
        <v>0</v>
      </c>
      <c r="BQ386" s="14">
        <v>0</v>
      </c>
      <c r="BR386" s="14">
        <v>0</v>
      </c>
      <c r="BS386" s="14">
        <v>17527.63</v>
      </c>
      <c r="BT386" s="14">
        <v>112661.08</v>
      </c>
      <c r="BU386" s="14">
        <v>0</v>
      </c>
      <c r="BV386" s="14">
        <v>0</v>
      </c>
      <c r="BW386" s="14">
        <v>0</v>
      </c>
      <c r="BX386" s="14">
        <v>0</v>
      </c>
      <c r="BY386" s="14">
        <v>33821.81</v>
      </c>
      <c r="BZ386" s="14">
        <v>10760.97</v>
      </c>
      <c r="CA386" s="14">
        <v>0</v>
      </c>
      <c r="CB386" s="14">
        <v>0</v>
      </c>
      <c r="CC386" s="14">
        <v>0</v>
      </c>
      <c r="CD386" s="14">
        <v>0</v>
      </c>
      <c r="CE386" s="14">
        <v>785</v>
      </c>
      <c r="CF386" s="14">
        <v>845</v>
      </c>
      <c r="CG386" s="14">
        <v>87277</v>
      </c>
      <c r="CH386" s="14">
        <v>0.09</v>
      </c>
      <c r="CI386" s="14">
        <v>0.36</v>
      </c>
      <c r="CJ386" s="14">
        <v>0.09</v>
      </c>
      <c r="CK386" s="14">
        <v>0</v>
      </c>
      <c r="CL386" s="14">
        <v>1095.23</v>
      </c>
      <c r="CM386" s="14">
        <v>5010.1099999999997</v>
      </c>
      <c r="CN386" s="14">
        <v>0</v>
      </c>
      <c r="CO386" s="14">
        <v>2266.52</v>
      </c>
      <c r="CP386" s="14">
        <v>0</v>
      </c>
      <c r="CQ386" s="14">
        <v>0</v>
      </c>
      <c r="CR386" s="14" t="s">
        <v>108</v>
      </c>
      <c r="CS386" s="14">
        <v>0</v>
      </c>
      <c r="CT386" s="14">
        <v>0</v>
      </c>
      <c r="CU386" s="14">
        <v>0</v>
      </c>
      <c r="CV386" s="14">
        <v>0</v>
      </c>
      <c r="CW386" s="14">
        <v>0</v>
      </c>
      <c r="CX386" s="14">
        <v>0</v>
      </c>
    </row>
    <row r="387" spans="1:102" x14ac:dyDescent="0.25">
      <c r="A387" s="14">
        <v>493169</v>
      </c>
      <c r="B387" s="14">
        <v>76</v>
      </c>
      <c r="C387" s="14" t="s">
        <v>117</v>
      </c>
      <c r="D387" s="14" t="s">
        <v>100</v>
      </c>
      <c r="E387" s="14">
        <v>5302790001</v>
      </c>
      <c r="F387" s="14" t="s">
        <v>121</v>
      </c>
      <c r="G387" s="14" t="s">
        <v>102</v>
      </c>
      <c r="H387" s="14" t="s">
        <v>103</v>
      </c>
      <c r="I387" s="14">
        <v>70800000</v>
      </c>
      <c r="J387" s="14">
        <v>0</v>
      </c>
      <c r="K387" s="14">
        <v>1512131</v>
      </c>
      <c r="L387" s="14">
        <v>0</v>
      </c>
      <c r="M387" s="14">
        <v>201806</v>
      </c>
      <c r="N387" s="14">
        <v>20180510</v>
      </c>
      <c r="O387" s="14">
        <v>0</v>
      </c>
      <c r="P387" s="14">
        <v>20180610</v>
      </c>
      <c r="Q387" s="14">
        <v>0</v>
      </c>
      <c r="R387" s="14">
        <v>31</v>
      </c>
      <c r="S387" s="14">
        <v>20180620</v>
      </c>
      <c r="T387" s="14">
        <v>20180718</v>
      </c>
      <c r="U387" s="14">
        <v>162933</v>
      </c>
      <c r="V387" s="14">
        <v>28817.09</v>
      </c>
      <c r="W387" s="14">
        <v>25</v>
      </c>
      <c r="X387" s="14">
        <v>716.25</v>
      </c>
      <c r="Y387" s="14">
        <v>3458.05</v>
      </c>
      <c r="Z387" s="14">
        <v>1383.22</v>
      </c>
      <c r="AA387" s="14">
        <v>1152.68</v>
      </c>
      <c r="AB387" s="14">
        <v>749.24</v>
      </c>
      <c r="AC387" s="14">
        <v>0</v>
      </c>
      <c r="AD387" s="14">
        <v>0</v>
      </c>
      <c r="AE387" s="14">
        <v>0</v>
      </c>
      <c r="AF387" s="14">
        <v>115268.39</v>
      </c>
      <c r="AG387" s="14">
        <v>33024.379999999997</v>
      </c>
      <c r="AH387" s="14">
        <v>94103.63</v>
      </c>
      <c r="AI387" s="14">
        <v>20368.689999999999</v>
      </c>
      <c r="AJ387" s="14">
        <v>2024.47</v>
      </c>
      <c r="AK387" s="14">
        <v>21222.55</v>
      </c>
      <c r="AL387" s="14">
        <v>109241.45</v>
      </c>
      <c r="AM387" s="14">
        <v>115984.64</v>
      </c>
      <c r="AN387" s="14">
        <v>0</v>
      </c>
      <c r="AO387" s="14">
        <v>0</v>
      </c>
      <c r="AP387" s="14">
        <v>0</v>
      </c>
      <c r="AQ387" s="14" t="s">
        <v>104</v>
      </c>
      <c r="AR387" s="14">
        <v>0</v>
      </c>
      <c r="AS387" s="14">
        <v>0</v>
      </c>
      <c r="AT387" s="14">
        <v>0</v>
      </c>
      <c r="AU387" s="14">
        <v>0</v>
      </c>
      <c r="AV387" s="14">
        <v>0</v>
      </c>
      <c r="AW387" s="14">
        <v>0</v>
      </c>
      <c r="AX387" s="14">
        <v>0</v>
      </c>
      <c r="AY387" s="14">
        <v>0</v>
      </c>
      <c r="AZ387" s="14">
        <v>0</v>
      </c>
      <c r="BA387" s="14">
        <v>0</v>
      </c>
      <c r="BB387" s="14">
        <v>16380</v>
      </c>
      <c r="BC387" s="14">
        <v>146553</v>
      </c>
      <c r="BD387" s="14">
        <v>0</v>
      </c>
      <c r="BE387" s="14">
        <v>0</v>
      </c>
      <c r="BF387" s="14">
        <v>0</v>
      </c>
      <c r="BG387" s="14">
        <v>460</v>
      </c>
      <c r="BH387" s="14">
        <v>0</v>
      </c>
      <c r="BI387" s="14">
        <v>0</v>
      </c>
      <c r="BJ387" s="14">
        <v>0</v>
      </c>
      <c r="BK387" s="14">
        <v>0</v>
      </c>
      <c r="BL387" s="14">
        <v>0</v>
      </c>
      <c r="BM387" s="14">
        <v>0</v>
      </c>
      <c r="BN387" s="14">
        <v>0</v>
      </c>
      <c r="BO387" s="14">
        <v>0</v>
      </c>
      <c r="BP387" s="14">
        <v>0</v>
      </c>
      <c r="BQ387" s="14">
        <v>0</v>
      </c>
      <c r="BR387" s="14">
        <v>0</v>
      </c>
      <c r="BS387" s="14">
        <v>25887.49</v>
      </c>
      <c r="BT387" s="14">
        <v>54705.77</v>
      </c>
      <c r="BU387" s="14">
        <v>0</v>
      </c>
      <c r="BV387" s="14">
        <v>0</v>
      </c>
      <c r="BW387" s="14">
        <v>0</v>
      </c>
      <c r="BX387" s="14">
        <v>5858.04</v>
      </c>
      <c r="BY387" s="14">
        <v>0</v>
      </c>
      <c r="BZ387" s="14">
        <v>0</v>
      </c>
      <c r="CA387" s="14">
        <v>0</v>
      </c>
      <c r="CB387" s="14">
        <v>0</v>
      </c>
      <c r="CC387" s="14">
        <v>0</v>
      </c>
      <c r="CD387" s="14">
        <v>460</v>
      </c>
      <c r="CE387" s="14">
        <v>380</v>
      </c>
      <c r="CF387" s="14">
        <v>410</v>
      </c>
      <c r="CG387" s="14">
        <v>87279</v>
      </c>
      <c r="CH387" s="14">
        <v>0.18</v>
      </c>
      <c r="CI387" s="14">
        <v>0.72</v>
      </c>
      <c r="CJ387" s="14">
        <v>0.18</v>
      </c>
      <c r="CK387" s="14">
        <v>0</v>
      </c>
      <c r="CL387" s="14">
        <v>541.76</v>
      </c>
      <c r="CM387" s="14">
        <v>2478.27</v>
      </c>
      <c r="CN387" s="14">
        <v>0</v>
      </c>
      <c r="CO387" s="14">
        <v>1103.71</v>
      </c>
      <c r="CP387" s="14">
        <v>0</v>
      </c>
      <c r="CQ387" s="14">
        <v>0</v>
      </c>
      <c r="CR387" s="14" t="s">
        <v>108</v>
      </c>
      <c r="CS387" s="14">
        <v>0</v>
      </c>
      <c r="CT387" s="14">
        <v>0</v>
      </c>
      <c r="CU387" s="14">
        <v>0</v>
      </c>
      <c r="CV387" s="14">
        <v>0</v>
      </c>
      <c r="CW387" s="14">
        <v>0</v>
      </c>
      <c r="CX387" s="14">
        <v>0</v>
      </c>
    </row>
    <row r="388" spans="1:102" x14ac:dyDescent="0.25">
      <c r="A388" s="14">
        <v>510213</v>
      </c>
      <c r="B388" s="14">
        <v>23</v>
      </c>
      <c r="C388" s="14" t="s">
        <v>110</v>
      </c>
      <c r="D388" s="14" t="s">
        <v>100</v>
      </c>
      <c r="E388" s="14">
        <v>5302790001</v>
      </c>
      <c r="F388" s="14" t="s">
        <v>122</v>
      </c>
      <c r="G388" s="14" t="s">
        <v>102</v>
      </c>
      <c r="H388" s="14" t="s">
        <v>103</v>
      </c>
      <c r="I388" s="14">
        <v>70070000</v>
      </c>
      <c r="J388" s="14">
        <v>0</v>
      </c>
      <c r="K388" s="14">
        <v>671714</v>
      </c>
      <c r="L388" s="14">
        <v>1</v>
      </c>
      <c r="M388" s="14">
        <v>201806</v>
      </c>
      <c r="N388" s="14">
        <v>20180504</v>
      </c>
      <c r="O388" s="14">
        <v>20664</v>
      </c>
      <c r="P388" s="14">
        <v>20180605</v>
      </c>
      <c r="Q388" s="14">
        <v>38553</v>
      </c>
      <c r="R388" s="14">
        <v>32</v>
      </c>
      <c r="S388" s="14">
        <v>20180705</v>
      </c>
      <c r="T388" s="14">
        <v>20180718</v>
      </c>
      <c r="U388" s="14">
        <v>9243.99</v>
      </c>
      <c r="V388" s="14">
        <v>3081.32</v>
      </c>
      <c r="W388" s="14">
        <v>25</v>
      </c>
      <c r="X388" s="14">
        <v>716.25</v>
      </c>
      <c r="Y388" s="14">
        <v>369.75</v>
      </c>
      <c r="Z388" s="14">
        <v>147.9</v>
      </c>
      <c r="AA388" s="14">
        <v>123.25</v>
      </c>
      <c r="AB388" s="14">
        <v>80.11</v>
      </c>
      <c r="AC388" s="14">
        <v>0</v>
      </c>
      <c r="AD388" s="14">
        <v>0</v>
      </c>
      <c r="AE388" s="14">
        <v>0</v>
      </c>
      <c r="AF388" s="14">
        <v>12325.31</v>
      </c>
      <c r="AG388" s="14">
        <v>3531.18</v>
      </c>
      <c r="AH388" s="14">
        <v>6009.04</v>
      </c>
      <c r="AI388" s="14">
        <v>1300.6500000000001</v>
      </c>
      <c r="AJ388" s="14">
        <v>129.27000000000001</v>
      </c>
      <c r="AK388" s="14">
        <v>1355.17</v>
      </c>
      <c r="AL388" s="14">
        <v>12320.55</v>
      </c>
      <c r="AM388" s="14">
        <v>13041.56</v>
      </c>
      <c r="AN388" s="14">
        <v>17889</v>
      </c>
      <c r="AO388" s="14">
        <v>17889</v>
      </c>
      <c r="AP388" s="14">
        <v>18134</v>
      </c>
      <c r="AQ388" s="14" t="s">
        <v>104</v>
      </c>
      <c r="AR388" s="14">
        <v>0</v>
      </c>
      <c r="AS388" s="14">
        <v>0</v>
      </c>
      <c r="AT388" s="14">
        <v>0</v>
      </c>
      <c r="AU388" s="14">
        <v>0</v>
      </c>
      <c r="AV388" s="14">
        <v>0</v>
      </c>
      <c r="AW388" s="14">
        <v>0</v>
      </c>
      <c r="AX388" s="14">
        <v>0</v>
      </c>
      <c r="AY388" s="14" t="s">
        <v>107</v>
      </c>
      <c r="AZ388" s="14" t="s">
        <v>107</v>
      </c>
      <c r="BA388" s="14" t="s">
        <v>107</v>
      </c>
      <c r="BB388" s="14">
        <v>0</v>
      </c>
      <c r="BC388" s="14">
        <v>0</v>
      </c>
      <c r="BD388" s="14">
        <v>0</v>
      </c>
      <c r="BE388" s="14">
        <v>0</v>
      </c>
      <c r="BF388" s="14">
        <v>0</v>
      </c>
      <c r="BG388" s="14">
        <v>0</v>
      </c>
      <c r="BH388" s="14">
        <v>0</v>
      </c>
      <c r="BI388" s="14">
        <v>0</v>
      </c>
      <c r="BJ388" s="14">
        <v>0</v>
      </c>
      <c r="BK388" s="14">
        <v>0</v>
      </c>
      <c r="BL388" s="14">
        <v>0</v>
      </c>
      <c r="BM388" s="14">
        <v>0</v>
      </c>
      <c r="BN388" s="14">
        <v>0</v>
      </c>
      <c r="BO388" s="14">
        <v>0</v>
      </c>
      <c r="BP388" s="14">
        <v>0</v>
      </c>
      <c r="BQ388" s="14">
        <v>0</v>
      </c>
      <c r="BR388" s="14">
        <v>0</v>
      </c>
      <c r="BS388" s="14">
        <v>0</v>
      </c>
      <c r="BT388" s="14">
        <v>0</v>
      </c>
      <c r="BU388" s="14">
        <v>0</v>
      </c>
      <c r="BV388" s="14">
        <v>0</v>
      </c>
      <c r="BW388" s="14">
        <v>0</v>
      </c>
      <c r="BX388" s="14">
        <v>0</v>
      </c>
      <c r="BY388" s="14">
        <v>0</v>
      </c>
      <c r="BZ388" s="14">
        <v>0</v>
      </c>
      <c r="CA388" s="14">
        <v>0</v>
      </c>
      <c r="CB388" s="14">
        <v>0</v>
      </c>
      <c r="CC388" s="14">
        <v>0</v>
      </c>
      <c r="CD388" s="14">
        <v>0</v>
      </c>
      <c r="CE388" s="14">
        <v>0</v>
      </c>
      <c r="CF388" s="14">
        <v>0</v>
      </c>
      <c r="CG388" s="14">
        <v>482662</v>
      </c>
      <c r="CH388" s="14">
        <v>1</v>
      </c>
      <c r="CI388" s="14">
        <v>0</v>
      </c>
      <c r="CJ388" s="14">
        <v>0</v>
      </c>
      <c r="CK388" s="14">
        <v>0</v>
      </c>
      <c r="CL388" s="14">
        <v>57.92</v>
      </c>
      <c r="CM388" s="14">
        <v>264.99</v>
      </c>
      <c r="CN388" s="14">
        <v>0</v>
      </c>
      <c r="CO388" s="14">
        <v>150.93</v>
      </c>
      <c r="CP388" s="14">
        <v>0</v>
      </c>
      <c r="CQ388" s="14">
        <v>0</v>
      </c>
      <c r="CR388" s="14" t="s">
        <v>108</v>
      </c>
      <c r="CS388" s="14">
        <v>220</v>
      </c>
      <c r="CT388" s="14">
        <v>380</v>
      </c>
      <c r="CU388" s="14">
        <v>201</v>
      </c>
      <c r="CV388" s="14">
        <v>348</v>
      </c>
      <c r="CW388" s="14">
        <v>231</v>
      </c>
      <c r="CX388" s="14">
        <v>399</v>
      </c>
    </row>
    <row r="389" spans="1:102" x14ac:dyDescent="0.25">
      <c r="A389" s="14">
        <v>605120</v>
      </c>
      <c r="B389" s="14">
        <v>75</v>
      </c>
      <c r="C389" s="14" t="s">
        <v>99</v>
      </c>
      <c r="D389" s="14" t="s">
        <v>100</v>
      </c>
      <c r="E389" s="14">
        <v>5302790001</v>
      </c>
      <c r="F389" s="14" t="s">
        <v>303</v>
      </c>
      <c r="G389" s="14" t="s">
        <v>102</v>
      </c>
      <c r="H389" s="14" t="s">
        <v>103</v>
      </c>
      <c r="I389" s="14">
        <v>70800000</v>
      </c>
      <c r="J389" s="14">
        <v>0</v>
      </c>
      <c r="K389" s="14">
        <v>1167030</v>
      </c>
      <c r="L389" s="14">
        <v>0</v>
      </c>
      <c r="M389" s="14">
        <v>201806</v>
      </c>
      <c r="N389" s="14">
        <v>20180510</v>
      </c>
      <c r="O389" s="14">
        <v>0</v>
      </c>
      <c r="P389" s="14">
        <v>20180610</v>
      </c>
      <c r="Q389" s="14">
        <v>0</v>
      </c>
      <c r="R389" s="14">
        <v>31</v>
      </c>
      <c r="S389" s="14">
        <v>20180620</v>
      </c>
      <c r="T389" s="14">
        <v>20180718</v>
      </c>
      <c r="U389" s="14">
        <v>118312</v>
      </c>
      <c r="V389" s="14">
        <v>23012.71</v>
      </c>
      <c r="W389" s="14">
        <v>25</v>
      </c>
      <c r="X389" s="14">
        <v>716.25</v>
      </c>
      <c r="Y389" s="14">
        <v>2761.52</v>
      </c>
      <c r="Z389" s="14">
        <v>1104.6099999999999</v>
      </c>
      <c r="AA389" s="14">
        <v>920.5</v>
      </c>
      <c r="AB389" s="14">
        <v>598.33000000000004</v>
      </c>
      <c r="AC389" s="14">
        <v>4.9000000000000004</v>
      </c>
      <c r="AD389" s="14">
        <v>0</v>
      </c>
      <c r="AE389" s="14">
        <v>0</v>
      </c>
      <c r="AF389" s="14">
        <v>92050.9</v>
      </c>
      <c r="AG389" s="14">
        <v>26372.560000000001</v>
      </c>
      <c r="AH389" s="14">
        <v>70699.67</v>
      </c>
      <c r="AI389" s="14">
        <v>15302.91</v>
      </c>
      <c r="AJ389" s="14">
        <v>1520.97</v>
      </c>
      <c r="AK389" s="14">
        <v>15944.41</v>
      </c>
      <c r="AL389" s="14">
        <v>87387.09</v>
      </c>
      <c r="AM389" s="14">
        <v>92772.05</v>
      </c>
      <c r="AN389" s="14">
        <v>0</v>
      </c>
      <c r="AO389" s="14">
        <v>0</v>
      </c>
      <c r="AP389" s="14">
        <v>0</v>
      </c>
      <c r="AQ389" s="14" t="s">
        <v>104</v>
      </c>
      <c r="AR389" s="14">
        <v>0</v>
      </c>
      <c r="AS389" s="14">
        <v>0</v>
      </c>
      <c r="AT389" s="14">
        <v>0</v>
      </c>
      <c r="AU389" s="14">
        <v>0</v>
      </c>
      <c r="AV389" s="14">
        <v>0</v>
      </c>
      <c r="AW389" s="14">
        <v>0</v>
      </c>
      <c r="AX389" s="14">
        <v>0</v>
      </c>
      <c r="AY389" s="14">
        <v>0</v>
      </c>
      <c r="AZ389" s="14">
        <v>0</v>
      </c>
      <c r="BA389" s="14">
        <v>0</v>
      </c>
      <c r="BB389" s="14">
        <v>12054</v>
      </c>
      <c r="BC389" s="14">
        <v>106258</v>
      </c>
      <c r="BD389" s="14">
        <v>0</v>
      </c>
      <c r="BE389" s="14">
        <v>0</v>
      </c>
      <c r="BF389" s="14">
        <v>295</v>
      </c>
      <c r="BG389" s="14">
        <v>945</v>
      </c>
      <c r="BH389" s="14">
        <v>0</v>
      </c>
      <c r="BI389" s="14">
        <v>0</v>
      </c>
      <c r="BJ389" s="14">
        <v>0</v>
      </c>
      <c r="BK389" s="14">
        <v>3861</v>
      </c>
      <c r="BL389" s="14">
        <v>29859</v>
      </c>
      <c r="BM389" s="14">
        <v>0</v>
      </c>
      <c r="BN389" s="14">
        <v>0</v>
      </c>
      <c r="BO389" s="14">
        <v>0</v>
      </c>
      <c r="BP389" s="14">
        <v>0</v>
      </c>
      <c r="BQ389" s="14">
        <v>1135.6500000000001</v>
      </c>
      <c r="BR389" s="14">
        <v>8782.58</v>
      </c>
      <c r="BS389" s="14">
        <v>12934.27</v>
      </c>
      <c r="BT389" s="14">
        <v>37539.300000000003</v>
      </c>
      <c r="BU389" s="14">
        <v>0</v>
      </c>
      <c r="BV389" s="14">
        <v>0</v>
      </c>
      <c r="BW389" s="14">
        <v>0</v>
      </c>
      <c r="BX389" s="14">
        <v>8646.39</v>
      </c>
      <c r="BY389" s="14">
        <v>0</v>
      </c>
      <c r="BZ389" s="14">
        <v>0</v>
      </c>
      <c r="CA389" s="14">
        <v>0</v>
      </c>
      <c r="CB389" s="14">
        <v>0</v>
      </c>
      <c r="CC389" s="14">
        <v>0</v>
      </c>
      <c r="CD389" s="14">
        <v>945</v>
      </c>
      <c r="CE389" s="14">
        <v>870</v>
      </c>
      <c r="CF389" s="14">
        <v>990</v>
      </c>
      <c r="CG389" s="14">
        <v>87366</v>
      </c>
      <c r="CH389" s="14">
        <v>0.36</v>
      </c>
      <c r="CI389" s="14">
        <v>1.44</v>
      </c>
      <c r="CJ389" s="14">
        <v>0.36</v>
      </c>
      <c r="CK389" s="14">
        <v>0</v>
      </c>
      <c r="CL389" s="14">
        <v>432.63</v>
      </c>
      <c r="CM389" s="14">
        <v>1979.09</v>
      </c>
      <c r="CN389" s="14">
        <v>0</v>
      </c>
      <c r="CO389" s="14">
        <v>801.45</v>
      </c>
      <c r="CP389" s="14">
        <v>0</v>
      </c>
      <c r="CQ389" s="14">
        <v>0</v>
      </c>
      <c r="CR389" s="14">
        <v>8646.39</v>
      </c>
      <c r="CS389" s="14">
        <v>0</v>
      </c>
      <c r="CT389" s="14">
        <v>0</v>
      </c>
      <c r="CU389" s="14">
        <v>0</v>
      </c>
      <c r="CV389" s="14">
        <v>0</v>
      </c>
      <c r="CW389" s="14">
        <v>0</v>
      </c>
      <c r="CX389" s="14">
        <v>0</v>
      </c>
    </row>
    <row r="390" spans="1:102" x14ac:dyDescent="0.25">
      <c r="A390" s="14">
        <v>623849</v>
      </c>
      <c r="B390" s="14">
        <v>76</v>
      </c>
      <c r="C390" s="14" t="s">
        <v>117</v>
      </c>
      <c r="D390" s="14" t="s">
        <v>100</v>
      </c>
      <c r="E390" s="14">
        <v>5302790001</v>
      </c>
      <c r="F390" s="14" t="s">
        <v>124</v>
      </c>
      <c r="G390" s="14" t="s">
        <v>102</v>
      </c>
      <c r="H390" s="14" t="s">
        <v>103</v>
      </c>
      <c r="I390" s="14">
        <v>70800000</v>
      </c>
      <c r="J390" s="14">
        <v>0</v>
      </c>
      <c r="K390" s="14">
        <v>1512297</v>
      </c>
      <c r="L390" s="14">
        <v>0</v>
      </c>
      <c r="M390" s="14">
        <v>201806</v>
      </c>
      <c r="N390" s="14">
        <v>20180510</v>
      </c>
      <c r="O390" s="14">
        <v>0</v>
      </c>
      <c r="P390" s="14">
        <v>20180610</v>
      </c>
      <c r="Q390" s="14">
        <v>0</v>
      </c>
      <c r="R390" s="14">
        <v>31</v>
      </c>
      <c r="S390" s="14">
        <v>20180620</v>
      </c>
      <c r="T390" s="14">
        <v>20180718</v>
      </c>
      <c r="U390" s="14">
        <v>161113</v>
      </c>
      <c r="V390" s="14">
        <v>35763.94</v>
      </c>
      <c r="W390" s="14">
        <v>25</v>
      </c>
      <c r="X390" s="14">
        <v>716.25</v>
      </c>
      <c r="Y390" s="14">
        <v>4291.67</v>
      </c>
      <c r="Z390" s="14">
        <v>1716.66</v>
      </c>
      <c r="AA390" s="14">
        <v>1430.55</v>
      </c>
      <c r="AB390" s="14">
        <v>929.86</v>
      </c>
      <c r="AC390" s="14">
        <v>0</v>
      </c>
      <c r="AD390" s="14">
        <v>0</v>
      </c>
      <c r="AE390" s="14">
        <v>0</v>
      </c>
      <c r="AF390" s="14">
        <v>143055.81</v>
      </c>
      <c r="AG390" s="14">
        <v>40985.47</v>
      </c>
      <c r="AH390" s="14">
        <v>92003.14</v>
      </c>
      <c r="AI390" s="14">
        <v>19914.03</v>
      </c>
      <c r="AJ390" s="14">
        <v>1979.28</v>
      </c>
      <c r="AK390" s="14">
        <v>20748.830000000002</v>
      </c>
      <c r="AL390" s="14">
        <v>135403.32</v>
      </c>
      <c r="AM390" s="14">
        <v>143772.06</v>
      </c>
      <c r="AN390" s="14">
        <v>0</v>
      </c>
      <c r="AO390" s="14">
        <v>0</v>
      </c>
      <c r="AP390" s="14">
        <v>0</v>
      </c>
      <c r="AQ390" s="14" t="s">
        <v>104</v>
      </c>
      <c r="AR390" s="14">
        <v>0</v>
      </c>
      <c r="AS390" s="14">
        <v>0</v>
      </c>
      <c r="AT390" s="14">
        <v>0</v>
      </c>
      <c r="AU390" s="14">
        <v>0</v>
      </c>
      <c r="AV390" s="14">
        <v>0</v>
      </c>
      <c r="AW390" s="14">
        <v>0</v>
      </c>
      <c r="AX390" s="14">
        <v>0</v>
      </c>
      <c r="AY390" s="14">
        <v>0</v>
      </c>
      <c r="AZ390" s="14">
        <v>0</v>
      </c>
      <c r="BA390" s="14">
        <v>0</v>
      </c>
      <c r="BB390" s="14">
        <v>30040</v>
      </c>
      <c r="BC390" s="14">
        <v>131073</v>
      </c>
      <c r="BD390" s="14">
        <v>0</v>
      </c>
      <c r="BE390" s="14">
        <v>0</v>
      </c>
      <c r="BF390" s="14">
        <v>841</v>
      </c>
      <c r="BG390" s="14">
        <v>855</v>
      </c>
      <c r="BH390" s="14">
        <v>0</v>
      </c>
      <c r="BI390" s="14">
        <v>0</v>
      </c>
      <c r="BJ390" s="14">
        <v>0</v>
      </c>
      <c r="BK390" s="14">
        <v>0</v>
      </c>
      <c r="BL390" s="14">
        <v>0</v>
      </c>
      <c r="BM390" s="14">
        <v>0</v>
      </c>
      <c r="BN390" s="14">
        <v>0</v>
      </c>
      <c r="BO390" s="14">
        <v>0</v>
      </c>
      <c r="BP390" s="14">
        <v>0</v>
      </c>
      <c r="BQ390" s="14">
        <v>0</v>
      </c>
      <c r="BR390" s="14">
        <v>0</v>
      </c>
      <c r="BS390" s="14">
        <v>47476.2</v>
      </c>
      <c r="BT390" s="14">
        <v>48927.35</v>
      </c>
      <c r="BU390" s="14">
        <v>0</v>
      </c>
      <c r="BV390" s="14">
        <v>0</v>
      </c>
      <c r="BW390" s="14">
        <v>0</v>
      </c>
      <c r="BX390" s="14">
        <v>10888.32</v>
      </c>
      <c r="BY390" s="14">
        <v>0</v>
      </c>
      <c r="BZ390" s="14">
        <v>0</v>
      </c>
      <c r="CA390" s="14">
        <v>0</v>
      </c>
      <c r="CB390" s="14">
        <v>0</v>
      </c>
      <c r="CC390" s="14">
        <v>0</v>
      </c>
      <c r="CD390" s="14">
        <v>855</v>
      </c>
      <c r="CE390" s="14">
        <v>730</v>
      </c>
      <c r="CF390" s="14">
        <v>850</v>
      </c>
      <c r="CG390" s="14">
        <v>87296</v>
      </c>
      <c r="CH390" s="14">
        <v>0.15</v>
      </c>
      <c r="CI390" s="14">
        <v>0.6</v>
      </c>
      <c r="CJ390" s="14">
        <v>0.15</v>
      </c>
      <c r="CK390" s="14">
        <v>0</v>
      </c>
      <c r="CL390" s="14">
        <v>672.36</v>
      </c>
      <c r="CM390" s="14">
        <v>3075.69</v>
      </c>
      <c r="CN390" s="14">
        <v>0</v>
      </c>
      <c r="CO390" s="14">
        <v>1091.3800000000001</v>
      </c>
      <c r="CP390" s="14">
        <v>0</v>
      </c>
      <c r="CQ390" s="14">
        <v>0</v>
      </c>
      <c r="CR390" s="14" t="s">
        <v>108</v>
      </c>
      <c r="CS390" s="14">
        <v>0</v>
      </c>
      <c r="CT390" s="14">
        <v>0</v>
      </c>
      <c r="CU390" s="14">
        <v>0</v>
      </c>
      <c r="CV390" s="14">
        <v>0</v>
      </c>
      <c r="CW390" s="14">
        <v>0</v>
      </c>
      <c r="CX390" s="14">
        <v>0</v>
      </c>
    </row>
    <row r="391" spans="1:102" x14ac:dyDescent="0.25">
      <c r="A391" s="14">
        <v>675051</v>
      </c>
      <c r="B391" s="14">
        <v>66</v>
      </c>
      <c r="C391" s="14" t="s">
        <v>117</v>
      </c>
      <c r="D391" s="14" t="s">
        <v>100</v>
      </c>
      <c r="E391" s="14">
        <v>5302790001</v>
      </c>
      <c r="F391" s="14" t="s">
        <v>125</v>
      </c>
      <c r="G391" s="14" t="s">
        <v>102</v>
      </c>
      <c r="H391" s="14" t="s">
        <v>103</v>
      </c>
      <c r="I391" s="14">
        <v>70800000</v>
      </c>
      <c r="J391" s="14">
        <v>0</v>
      </c>
      <c r="K391" s="14">
        <v>1159616</v>
      </c>
      <c r="L391" s="14">
        <v>0</v>
      </c>
      <c r="M391" s="14">
        <v>201806</v>
      </c>
      <c r="N391" s="14">
        <v>20180510</v>
      </c>
      <c r="O391" s="14">
        <v>0</v>
      </c>
      <c r="P391" s="14">
        <v>20180610</v>
      </c>
      <c r="Q391" s="14">
        <v>0</v>
      </c>
      <c r="R391" s="14">
        <v>31</v>
      </c>
      <c r="S391" s="14">
        <v>20180620</v>
      </c>
      <c r="T391" s="14">
        <v>20180718</v>
      </c>
      <c r="U391" s="14">
        <v>189390</v>
      </c>
      <c r="V391" s="14">
        <v>32822.06</v>
      </c>
      <c r="W391" s="14">
        <v>25</v>
      </c>
      <c r="X391" s="14">
        <v>716.25</v>
      </c>
      <c r="Y391" s="14">
        <v>3938.64</v>
      </c>
      <c r="Z391" s="14">
        <v>1575.45</v>
      </c>
      <c r="AA391" s="14">
        <v>1312.88</v>
      </c>
      <c r="AB391" s="14">
        <v>853.37</v>
      </c>
      <c r="AC391" s="14">
        <v>0</v>
      </c>
      <c r="AD391" s="14">
        <v>0</v>
      </c>
      <c r="AE391" s="14">
        <v>0</v>
      </c>
      <c r="AF391" s="14">
        <v>131288.29</v>
      </c>
      <c r="AG391" s="14">
        <v>37614.07</v>
      </c>
      <c r="AH391" s="14">
        <v>103708.5</v>
      </c>
      <c r="AI391" s="14">
        <v>22447.66</v>
      </c>
      <c r="AJ391" s="14">
        <v>2231.1</v>
      </c>
      <c r="AK391" s="14">
        <v>23388.67</v>
      </c>
      <c r="AL391" s="14">
        <v>124324.2</v>
      </c>
      <c r="AM391" s="14">
        <v>132004.54</v>
      </c>
      <c r="AN391" s="14">
        <v>0</v>
      </c>
      <c r="AO391" s="14">
        <v>0</v>
      </c>
      <c r="AP391" s="14">
        <v>0</v>
      </c>
      <c r="AQ391" s="14" t="s">
        <v>104</v>
      </c>
      <c r="AR391" s="14">
        <v>0</v>
      </c>
      <c r="AS391" s="14">
        <v>0</v>
      </c>
      <c r="AT391" s="14">
        <v>0</v>
      </c>
      <c r="AU391" s="14">
        <v>0</v>
      </c>
      <c r="AV391" s="14">
        <v>0</v>
      </c>
      <c r="AW391" s="14">
        <v>0</v>
      </c>
      <c r="AX391" s="14">
        <v>0</v>
      </c>
      <c r="AY391" s="14">
        <v>0</v>
      </c>
      <c r="AZ391" s="14">
        <v>0</v>
      </c>
      <c r="BA391" s="14">
        <v>0</v>
      </c>
      <c r="BB391" s="14">
        <v>17452</v>
      </c>
      <c r="BC391" s="14">
        <v>171938</v>
      </c>
      <c r="BD391" s="14">
        <v>0</v>
      </c>
      <c r="BE391" s="14">
        <v>343</v>
      </c>
      <c r="BF391" s="14">
        <v>389</v>
      </c>
      <c r="BG391" s="14">
        <v>0</v>
      </c>
      <c r="BH391" s="14">
        <v>455</v>
      </c>
      <c r="BI391" s="14">
        <v>420</v>
      </c>
      <c r="BJ391" s="14">
        <v>0</v>
      </c>
      <c r="BK391" s="14">
        <v>0</v>
      </c>
      <c r="BL391" s="14">
        <v>0</v>
      </c>
      <c r="BM391" s="14">
        <v>0</v>
      </c>
      <c r="BN391" s="14">
        <v>0</v>
      </c>
      <c r="BO391" s="14">
        <v>0</v>
      </c>
      <c r="BP391" s="14">
        <v>0</v>
      </c>
      <c r="BQ391" s="14">
        <v>0</v>
      </c>
      <c r="BR391" s="14">
        <v>0</v>
      </c>
      <c r="BS391" s="14">
        <v>9330.5400000000009</v>
      </c>
      <c r="BT391" s="14">
        <v>64183.33</v>
      </c>
      <c r="BU391" s="14">
        <v>0</v>
      </c>
      <c r="BV391" s="14">
        <v>0</v>
      </c>
      <c r="BW391" s="14">
        <v>0</v>
      </c>
      <c r="BX391" s="14">
        <v>0</v>
      </c>
      <c r="BY391" s="14">
        <v>19603.72</v>
      </c>
      <c r="BZ391" s="14">
        <v>5348.64</v>
      </c>
      <c r="CA391" s="14">
        <v>0</v>
      </c>
      <c r="CB391" s="14">
        <v>0</v>
      </c>
      <c r="CC391" s="14">
        <v>0</v>
      </c>
      <c r="CD391" s="14">
        <v>0</v>
      </c>
      <c r="CE391" s="14">
        <v>455</v>
      </c>
      <c r="CF391" s="14">
        <v>420</v>
      </c>
      <c r="CG391" s="14">
        <v>87335</v>
      </c>
      <c r="CH391" s="14">
        <v>0.06</v>
      </c>
      <c r="CI391" s="14">
        <v>0.24</v>
      </c>
      <c r="CJ391" s="14">
        <v>0.06</v>
      </c>
      <c r="CK391" s="14">
        <v>0</v>
      </c>
      <c r="CL391" s="14">
        <v>617.04999999999995</v>
      </c>
      <c r="CM391" s="14">
        <v>2822.69</v>
      </c>
      <c r="CN391" s="14">
        <v>0</v>
      </c>
      <c r="CO391" s="14">
        <v>1282.94</v>
      </c>
      <c r="CP391" s="14">
        <v>0</v>
      </c>
      <c r="CQ391" s="14">
        <v>0</v>
      </c>
      <c r="CR391" s="14" t="s">
        <v>108</v>
      </c>
      <c r="CS391" s="14">
        <v>0</v>
      </c>
      <c r="CT391" s="14">
        <v>0</v>
      </c>
      <c r="CU391" s="14">
        <v>0</v>
      </c>
      <c r="CV391" s="14">
        <v>0</v>
      </c>
      <c r="CW391" s="14">
        <v>0</v>
      </c>
      <c r="CX391" s="14">
        <v>0</v>
      </c>
    </row>
    <row r="392" spans="1:102" x14ac:dyDescent="0.25">
      <c r="A392" s="14">
        <v>856960</v>
      </c>
      <c r="B392" s="14">
        <v>23</v>
      </c>
      <c r="C392" s="14" t="s">
        <v>110</v>
      </c>
      <c r="D392" s="14" t="s">
        <v>100</v>
      </c>
      <c r="E392" s="14">
        <v>5302790001</v>
      </c>
      <c r="F392" s="14" t="s">
        <v>126</v>
      </c>
      <c r="G392" s="14" t="s">
        <v>102</v>
      </c>
      <c r="H392" s="14" t="s">
        <v>103</v>
      </c>
      <c r="I392" s="14">
        <v>70362030</v>
      </c>
      <c r="J392" s="14">
        <v>0</v>
      </c>
      <c r="K392" s="14">
        <v>1010284</v>
      </c>
      <c r="L392" s="14">
        <v>1</v>
      </c>
      <c r="M392" s="14">
        <v>201806</v>
      </c>
      <c r="N392" s="14">
        <v>20180504</v>
      </c>
      <c r="O392" s="14">
        <v>396</v>
      </c>
      <c r="P392" s="14">
        <v>20180605</v>
      </c>
      <c r="Q392" s="14">
        <v>397</v>
      </c>
      <c r="R392" s="14">
        <v>32</v>
      </c>
      <c r="S392" s="14">
        <v>20180705</v>
      </c>
      <c r="T392" s="14">
        <v>20180718</v>
      </c>
      <c r="U392" s="14">
        <v>51.4</v>
      </c>
      <c r="V392" s="14">
        <v>7</v>
      </c>
      <c r="W392" s="14">
        <v>12</v>
      </c>
      <c r="X392" s="14">
        <v>2.4</v>
      </c>
      <c r="Y392" s="14">
        <v>1.75</v>
      </c>
      <c r="Z392" s="14">
        <v>0.7</v>
      </c>
      <c r="AA392" s="14">
        <v>0.57999999999999996</v>
      </c>
      <c r="AB392" s="14">
        <v>0.37</v>
      </c>
      <c r="AC392" s="14">
        <v>0</v>
      </c>
      <c r="AD392" s="14">
        <v>0</v>
      </c>
      <c r="AE392" s="14">
        <v>0</v>
      </c>
      <c r="AF392" s="14">
        <v>58.4</v>
      </c>
      <c r="AG392" s="14">
        <v>9.1199999999999992</v>
      </c>
      <c r="AH392" s="14">
        <v>33.69</v>
      </c>
      <c r="AI392" s="14">
        <v>7.28</v>
      </c>
      <c r="AJ392" s="14">
        <v>0.72</v>
      </c>
      <c r="AK392" s="14">
        <v>7.59</v>
      </c>
      <c r="AL392" s="14">
        <v>57.4</v>
      </c>
      <c r="AM392" s="14">
        <v>60.8</v>
      </c>
      <c r="AN392" s="14">
        <v>1</v>
      </c>
      <c r="AO392" s="14">
        <v>100</v>
      </c>
      <c r="AP392" s="14">
        <v>1</v>
      </c>
      <c r="AQ392" s="14" t="s">
        <v>104</v>
      </c>
      <c r="AR392" s="14">
        <v>0</v>
      </c>
      <c r="AS392" s="14">
        <v>0</v>
      </c>
      <c r="AT392" s="14">
        <v>0</v>
      </c>
      <c r="AU392" s="14">
        <v>0</v>
      </c>
      <c r="AV392" s="14">
        <v>0</v>
      </c>
      <c r="AW392" s="14">
        <v>0</v>
      </c>
      <c r="AX392" s="14">
        <v>0</v>
      </c>
      <c r="AY392" s="14" t="s">
        <v>107</v>
      </c>
      <c r="AZ392" s="14" t="s">
        <v>107</v>
      </c>
      <c r="BA392" s="14" t="s">
        <v>107</v>
      </c>
      <c r="BB392" s="14">
        <v>0</v>
      </c>
      <c r="BC392" s="14">
        <v>0</v>
      </c>
      <c r="BD392" s="14">
        <v>0</v>
      </c>
      <c r="BE392" s="14">
        <v>0</v>
      </c>
      <c r="BF392" s="14">
        <v>0</v>
      </c>
      <c r="BG392" s="14">
        <v>0</v>
      </c>
      <c r="BH392" s="14">
        <v>0</v>
      </c>
      <c r="BI392" s="14">
        <v>0</v>
      </c>
      <c r="BJ392" s="14">
        <v>0</v>
      </c>
      <c r="BK392" s="14">
        <v>0</v>
      </c>
      <c r="BL392" s="14">
        <v>0</v>
      </c>
      <c r="BM392" s="14">
        <v>0</v>
      </c>
      <c r="BN392" s="14">
        <v>0</v>
      </c>
      <c r="BO392" s="14">
        <v>0</v>
      </c>
      <c r="BP392" s="14">
        <v>0</v>
      </c>
      <c r="BQ392" s="14">
        <v>0</v>
      </c>
      <c r="BR392" s="14">
        <v>0</v>
      </c>
      <c r="BS392" s="14">
        <v>0</v>
      </c>
      <c r="BT392" s="14">
        <v>0</v>
      </c>
      <c r="BU392" s="14">
        <v>0</v>
      </c>
      <c r="BV392" s="14">
        <v>0</v>
      </c>
      <c r="BW392" s="14">
        <v>0</v>
      </c>
      <c r="BX392" s="14">
        <v>0</v>
      </c>
      <c r="BY392" s="14">
        <v>0</v>
      </c>
      <c r="BZ392" s="14">
        <v>0</v>
      </c>
      <c r="CA392" s="14">
        <v>0</v>
      </c>
      <c r="CB392" s="14">
        <v>0</v>
      </c>
      <c r="CC392" s="14">
        <v>0</v>
      </c>
      <c r="CD392" s="14">
        <v>0</v>
      </c>
      <c r="CE392" s="14">
        <v>0</v>
      </c>
      <c r="CF392" s="14">
        <v>0</v>
      </c>
      <c r="CG392" s="14">
        <v>482037</v>
      </c>
      <c r="CH392" s="14">
        <v>1</v>
      </c>
      <c r="CI392" s="14">
        <v>0</v>
      </c>
      <c r="CJ392" s="14">
        <v>0</v>
      </c>
      <c r="CK392" s="14">
        <v>0</v>
      </c>
      <c r="CL392" s="14">
        <v>0.27</v>
      </c>
      <c r="CM392" s="14">
        <v>1.25</v>
      </c>
      <c r="CN392" s="14">
        <v>0</v>
      </c>
      <c r="CO392" s="14">
        <v>0.84</v>
      </c>
      <c r="CP392" s="14">
        <v>0</v>
      </c>
      <c r="CQ392" s="14">
        <v>0</v>
      </c>
      <c r="CR392" s="14" t="s">
        <v>108</v>
      </c>
      <c r="CS392" s="14">
        <v>220</v>
      </c>
      <c r="CT392" s="14">
        <v>380</v>
      </c>
      <c r="CU392" s="14">
        <v>201</v>
      </c>
      <c r="CV392" s="14">
        <v>348</v>
      </c>
      <c r="CW392" s="14">
        <v>231</v>
      </c>
      <c r="CX392" s="14">
        <v>399</v>
      </c>
    </row>
    <row r="393" spans="1:102" x14ac:dyDescent="0.25">
      <c r="A393" s="14">
        <v>856967</v>
      </c>
      <c r="B393" s="14">
        <v>23</v>
      </c>
      <c r="C393" s="14" t="s">
        <v>110</v>
      </c>
      <c r="D393" s="14" t="s">
        <v>100</v>
      </c>
      <c r="E393" s="14">
        <v>5302790001</v>
      </c>
      <c r="F393" s="14" t="s">
        <v>127</v>
      </c>
      <c r="G393" s="14" t="s">
        <v>102</v>
      </c>
      <c r="H393" s="14" t="s">
        <v>103</v>
      </c>
      <c r="I393" s="14">
        <v>70362040</v>
      </c>
      <c r="J393" s="14">
        <v>0</v>
      </c>
      <c r="K393" s="14">
        <v>1010286</v>
      </c>
      <c r="L393" s="14">
        <v>1</v>
      </c>
      <c r="M393" s="14">
        <v>201806</v>
      </c>
      <c r="N393" s="14">
        <v>20180504</v>
      </c>
      <c r="O393" s="14">
        <v>90</v>
      </c>
      <c r="P393" s="14">
        <v>20180605</v>
      </c>
      <c r="Q393" s="14">
        <v>91</v>
      </c>
      <c r="R393" s="14">
        <v>32</v>
      </c>
      <c r="S393" s="14">
        <v>20180705</v>
      </c>
      <c r="T393" s="14">
        <v>20180718</v>
      </c>
      <c r="U393" s="14">
        <v>51.4</v>
      </c>
      <c r="V393" s="14">
        <v>7</v>
      </c>
      <c r="W393" s="14">
        <v>12</v>
      </c>
      <c r="X393" s="14">
        <v>2.4</v>
      </c>
      <c r="Y393" s="14">
        <v>1.75</v>
      </c>
      <c r="Z393" s="14">
        <v>0.7</v>
      </c>
      <c r="AA393" s="14">
        <v>0.57999999999999996</v>
      </c>
      <c r="AB393" s="14">
        <v>0.37</v>
      </c>
      <c r="AC393" s="14">
        <v>0</v>
      </c>
      <c r="AD393" s="14">
        <v>0</v>
      </c>
      <c r="AE393" s="14">
        <v>0</v>
      </c>
      <c r="AF393" s="14">
        <v>58.4</v>
      </c>
      <c r="AG393" s="14">
        <v>9.1199999999999992</v>
      </c>
      <c r="AH393" s="14">
        <v>33.69</v>
      </c>
      <c r="AI393" s="14">
        <v>7.28</v>
      </c>
      <c r="AJ393" s="14">
        <v>0.72</v>
      </c>
      <c r="AK393" s="14">
        <v>7.59</v>
      </c>
      <c r="AL393" s="14">
        <v>57.4</v>
      </c>
      <c r="AM393" s="14">
        <v>60.8</v>
      </c>
      <c r="AN393" s="14">
        <v>1</v>
      </c>
      <c r="AO393" s="14">
        <v>100</v>
      </c>
      <c r="AP393" s="14">
        <v>2</v>
      </c>
      <c r="AQ393" s="14" t="s">
        <v>104</v>
      </c>
      <c r="AR393" s="14">
        <v>0</v>
      </c>
      <c r="AS393" s="14">
        <v>0</v>
      </c>
      <c r="AT393" s="14">
        <v>0</v>
      </c>
      <c r="AU393" s="14">
        <v>0</v>
      </c>
      <c r="AV393" s="14">
        <v>0</v>
      </c>
      <c r="AW393" s="14">
        <v>0</v>
      </c>
      <c r="AX393" s="14">
        <v>0</v>
      </c>
      <c r="AY393" s="14" t="s">
        <v>107</v>
      </c>
      <c r="AZ393" s="14" t="s">
        <v>107</v>
      </c>
      <c r="BA393" s="14" t="s">
        <v>107</v>
      </c>
      <c r="BB393" s="14">
        <v>0</v>
      </c>
      <c r="BC393" s="14">
        <v>0</v>
      </c>
      <c r="BD393" s="14">
        <v>0</v>
      </c>
      <c r="BE393" s="14">
        <v>0</v>
      </c>
      <c r="BF393" s="14">
        <v>0</v>
      </c>
      <c r="BG393" s="14">
        <v>0</v>
      </c>
      <c r="BH393" s="14">
        <v>0</v>
      </c>
      <c r="BI393" s="14">
        <v>0</v>
      </c>
      <c r="BJ393" s="14">
        <v>0</v>
      </c>
      <c r="BK393" s="14">
        <v>0</v>
      </c>
      <c r="BL393" s="14">
        <v>0</v>
      </c>
      <c r="BM393" s="14">
        <v>0</v>
      </c>
      <c r="BN393" s="14">
        <v>0</v>
      </c>
      <c r="BO393" s="14">
        <v>0</v>
      </c>
      <c r="BP393" s="14">
        <v>0</v>
      </c>
      <c r="BQ393" s="14">
        <v>0</v>
      </c>
      <c r="BR393" s="14">
        <v>0</v>
      </c>
      <c r="BS393" s="14">
        <v>0</v>
      </c>
      <c r="BT393" s="14">
        <v>0</v>
      </c>
      <c r="BU393" s="14">
        <v>0</v>
      </c>
      <c r="BV393" s="14">
        <v>0</v>
      </c>
      <c r="BW393" s="14">
        <v>0</v>
      </c>
      <c r="BX393" s="14">
        <v>0</v>
      </c>
      <c r="BY393" s="14">
        <v>0</v>
      </c>
      <c r="BZ393" s="14">
        <v>0</v>
      </c>
      <c r="CA393" s="14">
        <v>0</v>
      </c>
      <c r="CB393" s="14">
        <v>0</v>
      </c>
      <c r="CC393" s="14">
        <v>0</v>
      </c>
      <c r="CD393" s="14">
        <v>0</v>
      </c>
      <c r="CE393" s="14">
        <v>0</v>
      </c>
      <c r="CF393" s="14">
        <v>0</v>
      </c>
      <c r="CG393" s="14">
        <v>482069</v>
      </c>
      <c r="CH393" s="14">
        <v>1</v>
      </c>
      <c r="CI393" s="14">
        <v>0</v>
      </c>
      <c r="CJ393" s="14">
        <v>0</v>
      </c>
      <c r="CK393" s="14">
        <v>0</v>
      </c>
      <c r="CL393" s="14">
        <v>0.27</v>
      </c>
      <c r="CM393" s="14">
        <v>1.25</v>
      </c>
      <c r="CN393" s="14">
        <v>0</v>
      </c>
      <c r="CO393" s="14">
        <v>0.84</v>
      </c>
      <c r="CP393" s="14">
        <v>0</v>
      </c>
      <c r="CQ393" s="14">
        <v>0</v>
      </c>
      <c r="CR393" s="14" t="s">
        <v>108</v>
      </c>
      <c r="CS393" s="14">
        <v>220</v>
      </c>
      <c r="CT393" s="14">
        <v>380</v>
      </c>
      <c r="CU393" s="14">
        <v>201</v>
      </c>
      <c r="CV393" s="14">
        <v>348</v>
      </c>
      <c r="CW393" s="14">
        <v>231</v>
      </c>
      <c r="CX393" s="14">
        <v>399</v>
      </c>
    </row>
    <row r="394" spans="1:102" x14ac:dyDescent="0.25">
      <c r="A394" s="14">
        <v>856969</v>
      </c>
      <c r="B394" s="14">
        <v>23</v>
      </c>
      <c r="C394" s="14" t="s">
        <v>110</v>
      </c>
      <c r="D394" s="14" t="s">
        <v>100</v>
      </c>
      <c r="E394" s="14">
        <v>5302790001</v>
      </c>
      <c r="F394" s="14" t="s">
        <v>128</v>
      </c>
      <c r="G394" s="14" t="s">
        <v>102</v>
      </c>
      <c r="H394" s="14" t="s">
        <v>103</v>
      </c>
      <c r="I394" s="14">
        <v>70362070</v>
      </c>
      <c r="J394" s="14">
        <v>0</v>
      </c>
      <c r="K394" s="14">
        <v>1116288</v>
      </c>
      <c r="L394" s="14">
        <v>1</v>
      </c>
      <c r="M394" s="14">
        <v>201806</v>
      </c>
      <c r="N394" s="14">
        <v>20180504</v>
      </c>
      <c r="O394" s="14">
        <v>12268</v>
      </c>
      <c r="P394" s="14">
        <v>20180605</v>
      </c>
      <c r="Q394" s="14">
        <v>12275</v>
      </c>
      <c r="R394" s="14">
        <v>32</v>
      </c>
      <c r="S394" s="14">
        <v>20180705</v>
      </c>
      <c r="T394" s="14">
        <v>20180718</v>
      </c>
      <c r="U394" s="14">
        <v>51.4</v>
      </c>
      <c r="V394" s="14">
        <v>7</v>
      </c>
      <c r="W394" s="14">
        <v>12</v>
      </c>
      <c r="X394" s="14">
        <v>2.4</v>
      </c>
      <c r="Y394" s="14">
        <v>1.75</v>
      </c>
      <c r="Z394" s="14">
        <v>0.7</v>
      </c>
      <c r="AA394" s="14">
        <v>0.57999999999999996</v>
      </c>
      <c r="AB394" s="14">
        <v>0.37</v>
      </c>
      <c r="AC394" s="14">
        <v>0</v>
      </c>
      <c r="AD394" s="14">
        <v>0</v>
      </c>
      <c r="AE394" s="14">
        <v>0</v>
      </c>
      <c r="AF394" s="14">
        <v>58.4</v>
      </c>
      <c r="AG394" s="14">
        <v>9.1199999999999992</v>
      </c>
      <c r="AH394" s="14">
        <v>33.69</v>
      </c>
      <c r="AI394" s="14">
        <v>7.28</v>
      </c>
      <c r="AJ394" s="14">
        <v>0.72</v>
      </c>
      <c r="AK394" s="14">
        <v>7.59</v>
      </c>
      <c r="AL394" s="14">
        <v>57.4</v>
      </c>
      <c r="AM394" s="14">
        <v>60.8</v>
      </c>
      <c r="AN394" s="14">
        <v>7</v>
      </c>
      <c r="AO394" s="14">
        <v>100</v>
      </c>
      <c r="AP394" s="14">
        <v>0</v>
      </c>
      <c r="AQ394" s="14" t="s">
        <v>104</v>
      </c>
      <c r="AR394" s="14">
        <v>0</v>
      </c>
      <c r="AS394" s="14">
        <v>0</v>
      </c>
      <c r="AT394" s="14">
        <v>0</v>
      </c>
      <c r="AU394" s="14">
        <v>0</v>
      </c>
      <c r="AV394" s="14">
        <v>0</v>
      </c>
      <c r="AW394" s="14">
        <v>0</v>
      </c>
      <c r="AX394" s="14">
        <v>0</v>
      </c>
      <c r="AY394" s="14" t="s">
        <v>107</v>
      </c>
      <c r="AZ394" s="14" t="s">
        <v>107</v>
      </c>
      <c r="BA394" s="14" t="s">
        <v>107</v>
      </c>
      <c r="BB394" s="14">
        <v>0</v>
      </c>
      <c r="BC394" s="14">
        <v>0</v>
      </c>
      <c r="BD394" s="14">
        <v>0</v>
      </c>
      <c r="BE394" s="14">
        <v>0</v>
      </c>
      <c r="BF394" s="14">
        <v>0</v>
      </c>
      <c r="BG394" s="14">
        <v>0</v>
      </c>
      <c r="BH394" s="14">
        <v>0</v>
      </c>
      <c r="BI394" s="14">
        <v>0</v>
      </c>
      <c r="BJ394" s="14">
        <v>0</v>
      </c>
      <c r="BK394" s="14">
        <v>0</v>
      </c>
      <c r="BL394" s="14">
        <v>0</v>
      </c>
      <c r="BM394" s="14">
        <v>0</v>
      </c>
      <c r="BN394" s="14">
        <v>0</v>
      </c>
      <c r="BO394" s="14">
        <v>0</v>
      </c>
      <c r="BP394" s="14">
        <v>0</v>
      </c>
      <c r="BQ394" s="14">
        <v>0</v>
      </c>
      <c r="BR394" s="14">
        <v>0</v>
      </c>
      <c r="BS394" s="14">
        <v>0</v>
      </c>
      <c r="BT394" s="14">
        <v>0</v>
      </c>
      <c r="BU394" s="14">
        <v>0</v>
      </c>
      <c r="BV394" s="14">
        <v>0</v>
      </c>
      <c r="BW394" s="14">
        <v>0</v>
      </c>
      <c r="BX394" s="14">
        <v>0</v>
      </c>
      <c r="BY394" s="14">
        <v>0</v>
      </c>
      <c r="BZ394" s="14">
        <v>0</v>
      </c>
      <c r="CA394" s="14">
        <v>0</v>
      </c>
      <c r="CB394" s="14">
        <v>0</v>
      </c>
      <c r="CC394" s="14">
        <v>0</v>
      </c>
      <c r="CD394" s="14">
        <v>0</v>
      </c>
      <c r="CE394" s="14">
        <v>0</v>
      </c>
      <c r="CF394" s="14">
        <v>0</v>
      </c>
      <c r="CG394" s="14">
        <v>482011</v>
      </c>
      <c r="CH394" s="14">
        <v>1</v>
      </c>
      <c r="CI394" s="14">
        <v>0</v>
      </c>
      <c r="CJ394" s="14">
        <v>0</v>
      </c>
      <c r="CK394" s="14">
        <v>0</v>
      </c>
      <c r="CL394" s="14">
        <v>0.27</v>
      </c>
      <c r="CM394" s="14">
        <v>1.25</v>
      </c>
      <c r="CN394" s="14">
        <v>0</v>
      </c>
      <c r="CO394" s="14">
        <v>0.84</v>
      </c>
      <c r="CP394" s="14">
        <v>0</v>
      </c>
      <c r="CQ394" s="14">
        <v>0</v>
      </c>
      <c r="CR394" s="14" t="s">
        <v>108</v>
      </c>
      <c r="CS394" s="14">
        <v>220</v>
      </c>
      <c r="CT394" s="14">
        <v>380</v>
      </c>
      <c r="CU394" s="14">
        <v>201</v>
      </c>
      <c r="CV394" s="14">
        <v>348</v>
      </c>
      <c r="CW394" s="14">
        <v>231</v>
      </c>
      <c r="CX394" s="14">
        <v>399</v>
      </c>
    </row>
    <row r="395" spans="1:102" x14ac:dyDescent="0.25">
      <c r="A395" s="14">
        <v>966027</v>
      </c>
      <c r="B395" s="14">
        <v>66</v>
      </c>
      <c r="C395" s="14" t="s">
        <v>117</v>
      </c>
      <c r="D395" s="14" t="s">
        <v>100</v>
      </c>
      <c r="E395" s="14">
        <v>5302790001</v>
      </c>
      <c r="F395" s="14" t="s">
        <v>129</v>
      </c>
      <c r="G395" s="14" t="s">
        <v>102</v>
      </c>
      <c r="H395" s="14" t="s">
        <v>103</v>
      </c>
      <c r="I395" s="14">
        <v>70000000</v>
      </c>
      <c r="J395" s="14">
        <v>0</v>
      </c>
      <c r="K395" s="14">
        <v>53155342</v>
      </c>
      <c r="L395" s="14">
        <v>0</v>
      </c>
      <c r="M395" s="14">
        <v>201806</v>
      </c>
      <c r="N395" s="14">
        <v>20180510</v>
      </c>
      <c r="O395" s="14">
        <v>0</v>
      </c>
      <c r="P395" s="14">
        <v>20180610</v>
      </c>
      <c r="Q395" s="14">
        <v>0</v>
      </c>
      <c r="R395" s="14">
        <v>31</v>
      </c>
      <c r="S395" s="14">
        <v>20180620</v>
      </c>
      <c r="T395" s="14">
        <v>20180718</v>
      </c>
      <c r="U395" s="14">
        <v>76330</v>
      </c>
      <c r="V395" s="14">
        <v>14476.72</v>
      </c>
      <c r="W395" s="14">
        <v>25</v>
      </c>
      <c r="X395" s="14">
        <v>716.25</v>
      </c>
      <c r="Y395" s="14">
        <v>1737.21</v>
      </c>
      <c r="Z395" s="14">
        <v>694.88</v>
      </c>
      <c r="AA395" s="14">
        <v>579.07000000000005</v>
      </c>
      <c r="AB395" s="14">
        <v>376.39</v>
      </c>
      <c r="AC395" s="14">
        <v>0</v>
      </c>
      <c r="AD395" s="14">
        <v>0</v>
      </c>
      <c r="AE395" s="14">
        <v>0</v>
      </c>
      <c r="AF395" s="14">
        <v>57907</v>
      </c>
      <c r="AG395" s="14">
        <v>16590.32</v>
      </c>
      <c r="AH395" s="14">
        <v>40820.14</v>
      </c>
      <c r="AI395" s="14">
        <v>8835.49</v>
      </c>
      <c r="AJ395" s="14">
        <v>878.17</v>
      </c>
      <c r="AK395" s="14">
        <v>9205.8799999999992</v>
      </c>
      <c r="AL395" s="14">
        <v>55235.7</v>
      </c>
      <c r="AM395" s="14">
        <v>58623.25</v>
      </c>
      <c r="AN395" s="14">
        <v>0</v>
      </c>
      <c r="AO395" s="14">
        <v>0</v>
      </c>
      <c r="AP395" s="14">
        <v>0</v>
      </c>
      <c r="AQ395" s="14" t="s">
        <v>104</v>
      </c>
      <c r="AR395" s="14">
        <v>0</v>
      </c>
      <c r="AS395" s="14">
        <v>0</v>
      </c>
      <c r="AT395" s="14">
        <v>0</v>
      </c>
      <c r="AU395" s="14">
        <v>0</v>
      </c>
      <c r="AV395" s="14">
        <v>0</v>
      </c>
      <c r="AW395" s="14">
        <v>0</v>
      </c>
      <c r="AX395" s="14">
        <v>0</v>
      </c>
      <c r="AY395" s="14">
        <v>0</v>
      </c>
      <c r="AZ395" s="14">
        <v>0</v>
      </c>
      <c r="BA395" s="14">
        <v>0</v>
      </c>
      <c r="BB395" s="14">
        <v>8707</v>
      </c>
      <c r="BC395" s="14">
        <v>67623</v>
      </c>
      <c r="BD395" s="14">
        <v>0</v>
      </c>
      <c r="BE395" s="14">
        <v>203</v>
      </c>
      <c r="BF395" s="14">
        <v>203</v>
      </c>
      <c r="BG395" s="14">
        <v>0</v>
      </c>
      <c r="BH395" s="14">
        <v>245</v>
      </c>
      <c r="BI395" s="14">
        <v>230</v>
      </c>
      <c r="BJ395" s="14">
        <v>0</v>
      </c>
      <c r="BK395" s="14">
        <v>16</v>
      </c>
      <c r="BL395" s="14">
        <v>144</v>
      </c>
      <c r="BM395" s="14">
        <v>0</v>
      </c>
      <c r="BN395" s="14">
        <v>0</v>
      </c>
      <c r="BO395" s="14">
        <v>0</v>
      </c>
      <c r="BP395" s="14">
        <v>0</v>
      </c>
      <c r="BQ395" s="14">
        <v>4.71</v>
      </c>
      <c r="BR395" s="14">
        <v>42.36</v>
      </c>
      <c r="BS395" s="14">
        <v>4655.1099999999997</v>
      </c>
      <c r="BT395" s="14">
        <v>25243.23</v>
      </c>
      <c r="BU395" s="14">
        <v>0</v>
      </c>
      <c r="BV395" s="14">
        <v>0</v>
      </c>
      <c r="BW395" s="14">
        <v>0</v>
      </c>
      <c r="BX395" s="14">
        <v>0</v>
      </c>
      <c r="BY395" s="14">
        <v>10555.85</v>
      </c>
      <c r="BZ395" s="14">
        <v>2929.02</v>
      </c>
      <c r="CA395" s="14">
        <v>0</v>
      </c>
      <c r="CB395" s="14">
        <v>0</v>
      </c>
      <c r="CC395" s="14">
        <v>0</v>
      </c>
      <c r="CD395" s="14">
        <v>0</v>
      </c>
      <c r="CE395" s="14">
        <v>245</v>
      </c>
      <c r="CF395" s="14">
        <v>230</v>
      </c>
      <c r="CG395" s="14">
        <v>87280</v>
      </c>
      <c r="CH395" s="14">
        <v>0.09</v>
      </c>
      <c r="CI395" s="14">
        <v>0.36</v>
      </c>
      <c r="CJ395" s="14">
        <v>0.09</v>
      </c>
      <c r="CK395" s="14">
        <v>0</v>
      </c>
      <c r="CL395" s="14">
        <v>272.16000000000003</v>
      </c>
      <c r="CM395" s="14">
        <v>1245</v>
      </c>
      <c r="CN395" s="14">
        <v>0</v>
      </c>
      <c r="CO395" s="14">
        <v>517.05999999999995</v>
      </c>
      <c r="CP395" s="14">
        <v>0</v>
      </c>
      <c r="CQ395" s="14">
        <v>0</v>
      </c>
      <c r="CR395" s="14" t="s">
        <v>108</v>
      </c>
      <c r="CS395" s="14">
        <v>0</v>
      </c>
      <c r="CT395" s="14">
        <v>0</v>
      </c>
      <c r="CU395" s="14">
        <v>0</v>
      </c>
      <c r="CV395" s="14">
        <v>0</v>
      </c>
      <c r="CW395" s="14">
        <v>0</v>
      </c>
      <c r="CX395" s="14">
        <v>0</v>
      </c>
    </row>
    <row r="396" spans="1:102" x14ac:dyDescent="0.25">
      <c r="A396" s="14">
        <v>1089425</v>
      </c>
      <c r="B396" s="14">
        <v>65</v>
      </c>
      <c r="C396" s="14" t="s">
        <v>99</v>
      </c>
      <c r="D396" s="14" t="s">
        <v>100</v>
      </c>
      <c r="E396" s="14">
        <v>5302790001</v>
      </c>
      <c r="F396" s="14" t="s">
        <v>130</v>
      </c>
      <c r="G396" s="14" t="s">
        <v>102</v>
      </c>
      <c r="H396" s="14" t="s">
        <v>103</v>
      </c>
      <c r="I396" s="14">
        <v>73007990</v>
      </c>
      <c r="J396" s="14">
        <v>0</v>
      </c>
      <c r="K396" s="14">
        <v>1159901</v>
      </c>
      <c r="L396" s="14">
        <v>0</v>
      </c>
      <c r="M396" s="14">
        <v>201806</v>
      </c>
      <c r="N396" s="14">
        <v>20180514</v>
      </c>
      <c r="O396" s="14">
        <v>0</v>
      </c>
      <c r="P396" s="14">
        <v>20180614</v>
      </c>
      <c r="Q396" s="14">
        <v>0</v>
      </c>
      <c r="R396" s="14">
        <v>31</v>
      </c>
      <c r="S396" s="14">
        <v>20180625</v>
      </c>
      <c r="T396" s="14">
        <v>20180718</v>
      </c>
      <c r="U396" s="14">
        <v>125736</v>
      </c>
      <c r="V396" s="14">
        <v>19407.240000000002</v>
      </c>
      <c r="W396" s="14">
        <v>25</v>
      </c>
      <c r="X396" s="14">
        <v>716.25</v>
      </c>
      <c r="Y396" s="14">
        <v>2328.87</v>
      </c>
      <c r="Z396" s="14">
        <v>931.54</v>
      </c>
      <c r="AA396" s="14">
        <v>776.29</v>
      </c>
      <c r="AB396" s="14">
        <v>504.58</v>
      </c>
      <c r="AC396" s="14">
        <v>0</v>
      </c>
      <c r="AD396" s="14">
        <v>0</v>
      </c>
      <c r="AE396" s="14">
        <v>0</v>
      </c>
      <c r="AF396" s="14">
        <v>77629.03</v>
      </c>
      <c r="AG396" s="14">
        <v>22240.69</v>
      </c>
      <c r="AH396" s="14">
        <v>70718.36</v>
      </c>
      <c r="AI396" s="14">
        <v>15306.95</v>
      </c>
      <c r="AJ396" s="14">
        <v>1521.38</v>
      </c>
      <c r="AK396" s="14">
        <v>15948.62</v>
      </c>
      <c r="AL396" s="14">
        <v>73804</v>
      </c>
      <c r="AM396" s="14">
        <v>78345.279999999999</v>
      </c>
      <c r="AN396" s="14">
        <v>0</v>
      </c>
      <c r="AO396" s="14">
        <v>0</v>
      </c>
      <c r="AP396" s="14">
        <v>0</v>
      </c>
      <c r="AQ396" s="14" t="s">
        <v>104</v>
      </c>
      <c r="AR396" s="14">
        <v>0</v>
      </c>
      <c r="AS396" s="14">
        <v>0</v>
      </c>
      <c r="AT396" s="14">
        <v>0</v>
      </c>
      <c r="AU396" s="14">
        <v>0</v>
      </c>
      <c r="AV396" s="14">
        <v>0</v>
      </c>
      <c r="AW396" s="14">
        <v>0</v>
      </c>
      <c r="AX396" s="14">
        <v>0</v>
      </c>
      <c r="AY396" s="14">
        <v>0</v>
      </c>
      <c r="AZ396" s="14">
        <v>0</v>
      </c>
      <c r="BA396" s="14">
        <v>0</v>
      </c>
      <c r="BB396" s="14">
        <v>11576</v>
      </c>
      <c r="BC396" s="14">
        <v>114160</v>
      </c>
      <c r="BD396" s="14">
        <v>0</v>
      </c>
      <c r="BE396" s="14">
        <v>192</v>
      </c>
      <c r="BF396" s="14">
        <v>190</v>
      </c>
      <c r="BG396" s="14">
        <v>0</v>
      </c>
      <c r="BH396" s="14">
        <v>350</v>
      </c>
      <c r="BI396" s="14">
        <v>350</v>
      </c>
      <c r="BJ396" s="14">
        <v>0</v>
      </c>
      <c r="BK396" s="14">
        <v>0</v>
      </c>
      <c r="BL396" s="14">
        <v>0</v>
      </c>
      <c r="BM396" s="14">
        <v>0</v>
      </c>
      <c r="BN396" s="14">
        <v>0</v>
      </c>
      <c r="BO396" s="14">
        <v>0</v>
      </c>
      <c r="BP396" s="14">
        <v>0</v>
      </c>
      <c r="BQ396" s="14">
        <v>0</v>
      </c>
      <c r="BR396" s="14">
        <v>0</v>
      </c>
      <c r="BS396" s="14">
        <v>6019.4</v>
      </c>
      <c r="BT396" s="14">
        <v>40941.51</v>
      </c>
      <c r="BU396" s="14">
        <v>0</v>
      </c>
      <c r="BV396" s="14">
        <v>0</v>
      </c>
      <c r="BW396" s="14">
        <v>0</v>
      </c>
      <c r="BX396" s="14">
        <v>0</v>
      </c>
      <c r="BY396" s="14">
        <v>8058.51</v>
      </c>
      <c r="BZ396" s="14">
        <v>3202.37</v>
      </c>
      <c r="CA396" s="14">
        <v>0</v>
      </c>
      <c r="CB396" s="14">
        <v>0</v>
      </c>
      <c r="CC396" s="14">
        <v>0</v>
      </c>
      <c r="CD396" s="14">
        <v>0</v>
      </c>
      <c r="CE396" s="14">
        <v>350</v>
      </c>
      <c r="CF396" s="14">
        <v>350</v>
      </c>
      <c r="CG396" s="14">
        <v>90851</v>
      </c>
      <c r="CH396" s="14">
        <v>9.6000000000000002E-2</v>
      </c>
      <c r="CI396" s="14">
        <v>0.38400000000000001</v>
      </c>
      <c r="CJ396" s="14">
        <v>9.6000000000000002E-2</v>
      </c>
      <c r="CK396" s="14">
        <v>0</v>
      </c>
      <c r="CL396" s="14">
        <v>364.85</v>
      </c>
      <c r="CM396" s="14">
        <v>1669.02</v>
      </c>
      <c r="CN396" s="14">
        <v>0</v>
      </c>
      <c r="CO396" s="14">
        <v>689.5</v>
      </c>
      <c r="CP396" s="14">
        <v>0</v>
      </c>
      <c r="CQ396" s="14">
        <v>0</v>
      </c>
      <c r="CR396" s="14" t="s">
        <v>108</v>
      </c>
      <c r="CS396" s="14">
        <v>0</v>
      </c>
      <c r="CT396" s="14">
        <v>0</v>
      </c>
      <c r="CU396" s="14">
        <v>0</v>
      </c>
      <c r="CV396" s="14">
        <v>0</v>
      </c>
      <c r="CW396" s="14">
        <v>0</v>
      </c>
      <c r="CX396" s="14">
        <v>0</v>
      </c>
    </row>
    <row r="397" spans="1:102" x14ac:dyDescent="0.25">
      <c r="A397" s="14">
        <v>1100496</v>
      </c>
      <c r="B397" s="14">
        <v>21</v>
      </c>
      <c r="C397" s="14" t="s">
        <v>105</v>
      </c>
      <c r="D397" s="14" t="s">
        <v>100</v>
      </c>
      <c r="E397" s="14">
        <v>5302790001</v>
      </c>
      <c r="F397" s="14" t="s">
        <v>131</v>
      </c>
      <c r="G397" s="14" t="s">
        <v>102</v>
      </c>
      <c r="H397" s="14" t="s">
        <v>103</v>
      </c>
      <c r="I397" s="14">
        <v>70300000</v>
      </c>
      <c r="J397" s="14">
        <v>0</v>
      </c>
      <c r="K397" s="14">
        <v>98380</v>
      </c>
      <c r="L397" s="14">
        <v>1</v>
      </c>
      <c r="M397" s="14">
        <v>201806</v>
      </c>
      <c r="N397" s="14">
        <v>20180510</v>
      </c>
      <c r="O397" s="14">
        <v>1891</v>
      </c>
      <c r="P397" s="14">
        <v>20180611</v>
      </c>
      <c r="Q397" s="14">
        <v>1891</v>
      </c>
      <c r="R397" s="14">
        <v>32</v>
      </c>
      <c r="S397" s="14">
        <v>20180705</v>
      </c>
      <c r="T397" s="14">
        <v>20180718</v>
      </c>
      <c r="U397" s="14">
        <v>15.65</v>
      </c>
      <c r="V397" s="14">
        <v>2.13</v>
      </c>
      <c r="W397" s="14">
        <v>12</v>
      </c>
      <c r="X397" s="14">
        <v>2.4</v>
      </c>
      <c r="Y397" s="14">
        <v>0.53</v>
      </c>
      <c r="Z397" s="14">
        <v>0.21</v>
      </c>
      <c r="AA397" s="14">
        <v>0.17</v>
      </c>
      <c r="AB397" s="14">
        <v>0.11</v>
      </c>
      <c r="AC397" s="14">
        <v>0</v>
      </c>
      <c r="AD397" s="14">
        <v>0</v>
      </c>
      <c r="AE397" s="14">
        <v>0</v>
      </c>
      <c r="AF397" s="14">
        <v>17.78</v>
      </c>
      <c r="AG397" s="14">
        <v>2.77</v>
      </c>
      <c r="AH397" s="14">
        <v>10.27</v>
      </c>
      <c r="AI397" s="14">
        <v>2.21</v>
      </c>
      <c r="AJ397" s="14">
        <v>0.22</v>
      </c>
      <c r="AK397" s="14">
        <v>2.31</v>
      </c>
      <c r="AL397" s="14">
        <v>19.16</v>
      </c>
      <c r="AM397" s="14">
        <v>20.18</v>
      </c>
      <c r="AN397" s="14">
        <v>0</v>
      </c>
      <c r="AO397" s="14">
        <v>30</v>
      </c>
      <c r="AP397" s="14">
        <v>10</v>
      </c>
      <c r="AQ397" s="14" t="s">
        <v>104</v>
      </c>
      <c r="AR397" s="14">
        <v>0</v>
      </c>
      <c r="AS397" s="14">
        <v>0</v>
      </c>
      <c r="AT397" s="14">
        <v>0</v>
      </c>
      <c r="AU397" s="14">
        <v>0</v>
      </c>
      <c r="AV397" s="14">
        <v>0</v>
      </c>
      <c r="AW397" s="14">
        <v>0</v>
      </c>
      <c r="AX397" s="14">
        <v>0</v>
      </c>
      <c r="AY397" s="14" t="s">
        <v>107</v>
      </c>
      <c r="AZ397" s="14" t="s">
        <v>107</v>
      </c>
      <c r="BA397" s="14" t="s">
        <v>107</v>
      </c>
      <c r="BB397" s="14">
        <v>0</v>
      </c>
      <c r="BC397" s="14">
        <v>0</v>
      </c>
      <c r="BD397" s="14">
        <v>0</v>
      </c>
      <c r="BE397" s="14">
        <v>0</v>
      </c>
      <c r="BF397" s="14">
        <v>0</v>
      </c>
      <c r="BG397" s="14">
        <v>0</v>
      </c>
      <c r="BH397" s="14">
        <v>0</v>
      </c>
      <c r="BI397" s="14">
        <v>0</v>
      </c>
      <c r="BJ397" s="14">
        <v>0</v>
      </c>
      <c r="BK397" s="14">
        <v>0</v>
      </c>
      <c r="BL397" s="14">
        <v>0</v>
      </c>
      <c r="BM397" s="14">
        <v>0</v>
      </c>
      <c r="BN397" s="14">
        <v>0</v>
      </c>
      <c r="BO397" s="14">
        <v>0</v>
      </c>
      <c r="BP397" s="14">
        <v>0</v>
      </c>
      <c r="BQ397" s="14">
        <v>0</v>
      </c>
      <c r="BR397" s="14">
        <v>0</v>
      </c>
      <c r="BS397" s="14">
        <v>0</v>
      </c>
      <c r="BT397" s="14">
        <v>0</v>
      </c>
      <c r="BU397" s="14">
        <v>0</v>
      </c>
      <c r="BV397" s="14">
        <v>0</v>
      </c>
      <c r="BW397" s="14">
        <v>0</v>
      </c>
      <c r="BX397" s="14">
        <v>0</v>
      </c>
      <c r="BY397" s="14">
        <v>0</v>
      </c>
      <c r="BZ397" s="14">
        <v>0</v>
      </c>
      <c r="CA397" s="14">
        <v>0</v>
      </c>
      <c r="CB397" s="14">
        <v>0</v>
      </c>
      <c r="CC397" s="14">
        <v>0</v>
      </c>
      <c r="CD397" s="14">
        <v>0</v>
      </c>
      <c r="CE397" s="14">
        <v>0</v>
      </c>
      <c r="CF397" s="14">
        <v>0</v>
      </c>
      <c r="CG397" s="14">
        <v>503108</v>
      </c>
      <c r="CH397" s="14">
        <v>1</v>
      </c>
      <c r="CI397" s="14">
        <v>0</v>
      </c>
      <c r="CJ397" s="14">
        <v>0</v>
      </c>
      <c r="CK397" s="14">
        <v>0</v>
      </c>
      <c r="CL397" s="14">
        <v>0.08</v>
      </c>
      <c r="CM397" s="14">
        <v>0.38</v>
      </c>
      <c r="CN397" s="14">
        <v>0</v>
      </c>
      <c r="CO397" s="14">
        <v>0.19</v>
      </c>
      <c r="CP397" s="14">
        <v>0</v>
      </c>
      <c r="CQ397" s="14">
        <v>0</v>
      </c>
      <c r="CR397" s="14" t="s">
        <v>108</v>
      </c>
      <c r="CS397" s="14">
        <v>220</v>
      </c>
      <c r="CT397" s="14" t="s">
        <v>109</v>
      </c>
      <c r="CU397" s="14">
        <v>201</v>
      </c>
      <c r="CV397" s="14" t="s">
        <v>109</v>
      </c>
      <c r="CW397" s="14">
        <v>231</v>
      </c>
      <c r="CX397" s="14" t="s">
        <v>109</v>
      </c>
    </row>
    <row r="398" spans="1:102" x14ac:dyDescent="0.25">
      <c r="A398" s="14">
        <v>466453</v>
      </c>
      <c r="B398" s="14">
        <v>75</v>
      </c>
      <c r="C398" s="14" t="s">
        <v>99</v>
      </c>
      <c r="D398" s="14" t="s">
        <v>100</v>
      </c>
      <c r="E398" s="14">
        <v>5302790001</v>
      </c>
      <c r="F398" s="14" t="s">
        <v>101</v>
      </c>
      <c r="G398" s="14" t="s">
        <v>102</v>
      </c>
      <c r="H398" s="14" t="s">
        <v>103</v>
      </c>
      <c r="I398" s="14">
        <v>70610000</v>
      </c>
      <c r="J398" s="14">
        <v>0</v>
      </c>
      <c r="K398" s="14">
        <v>1211223</v>
      </c>
      <c r="L398" s="14">
        <v>0</v>
      </c>
      <c r="M398" s="14">
        <v>201807</v>
      </c>
      <c r="N398" s="14">
        <v>20180610</v>
      </c>
      <c r="O398" s="14">
        <v>0</v>
      </c>
      <c r="P398" s="14">
        <v>20180710</v>
      </c>
      <c r="Q398" s="14">
        <v>0</v>
      </c>
      <c r="R398" s="14">
        <v>30</v>
      </c>
      <c r="S398" s="14">
        <v>20180720</v>
      </c>
      <c r="T398" s="14">
        <v>20180818</v>
      </c>
      <c r="U398" s="14">
        <v>11846</v>
      </c>
      <c r="V398" s="14">
        <v>2184.9499999999998</v>
      </c>
      <c r="W398" s="14">
        <v>25</v>
      </c>
      <c r="X398" s="14">
        <v>716.25</v>
      </c>
      <c r="Y398" s="14">
        <v>262.19</v>
      </c>
      <c r="Z398" s="14">
        <v>104.87</v>
      </c>
      <c r="AA398" s="14">
        <v>87.39</v>
      </c>
      <c r="AB398" s="14">
        <v>56.8</v>
      </c>
      <c r="AC398" s="14">
        <v>0</v>
      </c>
      <c r="AD398" s="14">
        <v>0</v>
      </c>
      <c r="AE398" s="14">
        <v>0</v>
      </c>
      <c r="AF398" s="14">
        <v>8739.83</v>
      </c>
      <c r="AG398" s="14">
        <v>2503.94</v>
      </c>
      <c r="AH398" s="14">
        <v>6850.74</v>
      </c>
      <c r="AI398" s="14">
        <v>1482.83</v>
      </c>
      <c r="AJ398" s="14">
        <v>147.38</v>
      </c>
      <c r="AK398" s="14">
        <v>1544.99</v>
      </c>
      <c r="AL398" s="14">
        <v>8944.83</v>
      </c>
      <c r="AM398" s="14">
        <v>9456.08</v>
      </c>
      <c r="AN398" s="14">
        <v>0</v>
      </c>
      <c r="AO398" s="14">
        <v>0</v>
      </c>
      <c r="AP398" s="14">
        <v>0</v>
      </c>
      <c r="AQ398" s="14" t="s">
        <v>104</v>
      </c>
      <c r="AR398" s="14">
        <v>0</v>
      </c>
      <c r="AS398" s="14">
        <v>0</v>
      </c>
      <c r="AT398" s="14">
        <v>0</v>
      </c>
      <c r="AU398" s="14">
        <v>0</v>
      </c>
      <c r="AV398" s="14">
        <v>0</v>
      </c>
      <c r="AW398" s="14">
        <v>0</v>
      </c>
      <c r="AX398" s="14">
        <v>0</v>
      </c>
      <c r="AY398" s="14">
        <v>0</v>
      </c>
      <c r="AZ398" s="14">
        <v>0</v>
      </c>
      <c r="BA398" s="14">
        <v>0</v>
      </c>
      <c r="BB398" s="14">
        <v>1500</v>
      </c>
      <c r="BC398" s="14">
        <v>10346</v>
      </c>
      <c r="BD398" s="14">
        <v>0</v>
      </c>
      <c r="BE398" s="14">
        <v>0</v>
      </c>
      <c r="BF398" s="14">
        <v>37</v>
      </c>
      <c r="BG398" s="14">
        <v>55</v>
      </c>
      <c r="BH398" s="14">
        <v>0</v>
      </c>
      <c r="BI398" s="14">
        <v>0</v>
      </c>
      <c r="BJ398" s="14">
        <v>0</v>
      </c>
      <c r="BK398" s="14">
        <v>0</v>
      </c>
      <c r="BL398" s="14">
        <v>0</v>
      </c>
      <c r="BM398" s="14">
        <v>0</v>
      </c>
      <c r="BN398" s="14">
        <v>0</v>
      </c>
      <c r="BO398" s="14">
        <v>0</v>
      </c>
      <c r="BP398" s="14">
        <v>0</v>
      </c>
      <c r="BQ398" s="14">
        <v>0</v>
      </c>
      <c r="BR398" s="14">
        <v>0</v>
      </c>
      <c r="BS398" s="14">
        <v>1757.13</v>
      </c>
      <c r="BT398" s="14">
        <v>4284.84</v>
      </c>
      <c r="BU398" s="14">
        <v>0</v>
      </c>
      <c r="BV398" s="14">
        <v>0</v>
      </c>
      <c r="BW398" s="14">
        <v>0</v>
      </c>
      <c r="BX398" s="14">
        <v>512.91</v>
      </c>
      <c r="BY398" s="14">
        <v>0</v>
      </c>
      <c r="BZ398" s="14">
        <v>0</v>
      </c>
      <c r="CA398" s="14">
        <v>0</v>
      </c>
      <c r="CB398" s="14">
        <v>0</v>
      </c>
      <c r="CC398" s="14">
        <v>0</v>
      </c>
      <c r="CD398" s="14">
        <v>55</v>
      </c>
      <c r="CE398" s="14">
        <v>0</v>
      </c>
      <c r="CF398" s="14">
        <v>0</v>
      </c>
      <c r="CG398" s="14">
        <v>103736</v>
      </c>
      <c r="CH398" s="14">
        <v>7.1999999999999995E-2</v>
      </c>
      <c r="CI398" s="14">
        <v>0.28799999999999998</v>
      </c>
      <c r="CJ398" s="14">
        <v>7.1999999999999995E-2</v>
      </c>
      <c r="CK398" s="14">
        <v>0</v>
      </c>
      <c r="CL398" s="14">
        <v>65.540000000000006</v>
      </c>
      <c r="CM398" s="14">
        <v>300.64999999999998</v>
      </c>
      <c r="CN398" s="14">
        <v>0</v>
      </c>
      <c r="CO398" s="14">
        <v>592.28</v>
      </c>
      <c r="CP398" s="14">
        <v>0</v>
      </c>
      <c r="CQ398" s="14">
        <v>0</v>
      </c>
      <c r="CR398" s="14">
        <v>512.91</v>
      </c>
      <c r="CS398" s="14">
        <v>0</v>
      </c>
      <c r="CT398" s="14">
        <v>0</v>
      </c>
      <c r="CU398" s="14">
        <v>0</v>
      </c>
      <c r="CV398" s="14">
        <v>0</v>
      </c>
      <c r="CW398" s="14">
        <v>0</v>
      </c>
      <c r="CX398" s="14">
        <v>0</v>
      </c>
    </row>
    <row r="399" spans="1:102" x14ac:dyDescent="0.25">
      <c r="A399" s="14">
        <v>471550</v>
      </c>
      <c r="B399" s="14">
        <v>21</v>
      </c>
      <c r="C399" s="14" t="s">
        <v>105</v>
      </c>
      <c r="D399" s="14" t="s">
        <v>100</v>
      </c>
      <c r="E399" s="14">
        <v>5302790001</v>
      </c>
      <c r="F399" s="14" t="s">
        <v>106</v>
      </c>
      <c r="G399" s="14" t="s">
        <v>102</v>
      </c>
      <c r="H399" s="14" t="s">
        <v>103</v>
      </c>
      <c r="I399" s="14">
        <v>70362070</v>
      </c>
      <c r="J399" s="14">
        <v>0</v>
      </c>
      <c r="K399" s="14">
        <v>76645</v>
      </c>
      <c r="L399" s="14">
        <v>1</v>
      </c>
      <c r="M399" s="14">
        <v>201807</v>
      </c>
      <c r="N399" s="14">
        <v>20180605</v>
      </c>
      <c r="O399" s="14">
        <v>9486</v>
      </c>
      <c r="P399" s="14">
        <v>20180704</v>
      </c>
      <c r="Q399" s="14">
        <v>216</v>
      </c>
      <c r="R399" s="14">
        <v>29</v>
      </c>
      <c r="S399" s="14">
        <v>20180803</v>
      </c>
      <c r="T399" s="14">
        <v>20180818</v>
      </c>
      <c r="U399" s="14">
        <v>426.36</v>
      </c>
      <c r="V399" s="14">
        <v>142.11000000000001</v>
      </c>
      <c r="W399" s="14">
        <v>25</v>
      </c>
      <c r="X399" s="14">
        <v>49.16</v>
      </c>
      <c r="Y399" s="14">
        <v>17.05</v>
      </c>
      <c r="Z399" s="14">
        <v>6.82</v>
      </c>
      <c r="AA399" s="14">
        <v>5.68</v>
      </c>
      <c r="AB399" s="14">
        <v>3.69</v>
      </c>
      <c r="AC399" s="14">
        <v>0</v>
      </c>
      <c r="AD399" s="14">
        <v>0</v>
      </c>
      <c r="AE399" s="14">
        <v>0</v>
      </c>
      <c r="AF399" s="14">
        <v>568.47</v>
      </c>
      <c r="AG399" s="14">
        <v>162.85</v>
      </c>
      <c r="AH399" s="14">
        <v>277.17</v>
      </c>
      <c r="AI399" s="14">
        <v>59.99</v>
      </c>
      <c r="AJ399" s="14">
        <v>5.96</v>
      </c>
      <c r="AK399" s="14">
        <v>62.5</v>
      </c>
      <c r="AL399" s="14">
        <v>584.39</v>
      </c>
      <c r="AM399" s="14">
        <v>617.63</v>
      </c>
      <c r="AN399" s="14">
        <v>730</v>
      </c>
      <c r="AO399" s="14">
        <v>730</v>
      </c>
      <c r="AP399" s="14">
        <v>638</v>
      </c>
      <c r="AQ399" s="14" t="s">
        <v>104</v>
      </c>
      <c r="AR399" s="14">
        <v>0</v>
      </c>
      <c r="AS399" s="14">
        <v>0</v>
      </c>
      <c r="AT399" s="14">
        <v>0</v>
      </c>
      <c r="AU399" s="14">
        <v>0</v>
      </c>
      <c r="AV399" s="14">
        <v>0</v>
      </c>
      <c r="AW399" s="14">
        <v>0</v>
      </c>
      <c r="AX399" s="14">
        <v>0</v>
      </c>
      <c r="AY399" s="14" t="s">
        <v>107</v>
      </c>
      <c r="AZ399" s="14" t="s">
        <v>107</v>
      </c>
      <c r="BA399" s="14" t="s">
        <v>107</v>
      </c>
      <c r="BB399" s="14">
        <v>0</v>
      </c>
      <c r="BC399" s="14">
        <v>0</v>
      </c>
      <c r="BD399" s="14">
        <v>0</v>
      </c>
      <c r="BE399" s="14">
        <v>0</v>
      </c>
      <c r="BF399" s="14">
        <v>0</v>
      </c>
      <c r="BG399" s="14">
        <v>0</v>
      </c>
      <c r="BH399" s="14">
        <v>0</v>
      </c>
      <c r="BI399" s="14">
        <v>0</v>
      </c>
      <c r="BJ399" s="14">
        <v>0</v>
      </c>
      <c r="BK399" s="14">
        <v>0</v>
      </c>
      <c r="BL399" s="14">
        <v>0</v>
      </c>
      <c r="BM399" s="14">
        <v>0</v>
      </c>
      <c r="BN399" s="14">
        <v>0</v>
      </c>
      <c r="BO399" s="14">
        <v>0</v>
      </c>
      <c r="BP399" s="14">
        <v>0</v>
      </c>
      <c r="BQ399" s="14">
        <v>0</v>
      </c>
      <c r="BR399" s="14">
        <v>0</v>
      </c>
      <c r="BS399" s="14">
        <v>0</v>
      </c>
      <c r="BT399" s="14">
        <v>0</v>
      </c>
      <c r="BU399" s="14">
        <v>0</v>
      </c>
      <c r="BV399" s="14">
        <v>0</v>
      </c>
      <c r="BW399" s="14">
        <v>0</v>
      </c>
      <c r="BX399" s="14">
        <v>0</v>
      </c>
      <c r="BY399" s="14">
        <v>0</v>
      </c>
      <c r="BZ399" s="14">
        <v>0</v>
      </c>
      <c r="CA399" s="14">
        <v>0</v>
      </c>
      <c r="CB399" s="14">
        <v>0</v>
      </c>
      <c r="CC399" s="14">
        <v>0</v>
      </c>
      <c r="CD399" s="14">
        <v>0</v>
      </c>
      <c r="CE399" s="14">
        <v>0</v>
      </c>
      <c r="CF399" s="14">
        <v>0</v>
      </c>
      <c r="CG399" s="14">
        <v>583462</v>
      </c>
      <c r="CH399" s="14">
        <v>1</v>
      </c>
      <c r="CI399" s="14">
        <v>0</v>
      </c>
      <c r="CJ399" s="14">
        <v>0</v>
      </c>
      <c r="CK399" s="14">
        <v>0</v>
      </c>
      <c r="CL399" s="14">
        <v>4.26</v>
      </c>
      <c r="CM399" s="14">
        <v>19.55</v>
      </c>
      <c r="CN399" s="14">
        <v>0</v>
      </c>
      <c r="CO399" s="14">
        <v>36.49</v>
      </c>
      <c r="CP399" s="14">
        <v>0</v>
      </c>
      <c r="CQ399" s="14">
        <v>0</v>
      </c>
      <c r="CR399" s="14" t="s">
        <v>108</v>
      </c>
      <c r="CS399" s="14">
        <v>220</v>
      </c>
      <c r="CT399" s="14" t="s">
        <v>109</v>
      </c>
      <c r="CU399" s="14">
        <v>201</v>
      </c>
      <c r="CV399" s="14" t="s">
        <v>109</v>
      </c>
      <c r="CW399" s="14">
        <v>231</v>
      </c>
      <c r="CX399" s="14" t="s">
        <v>109</v>
      </c>
    </row>
    <row r="400" spans="1:102" x14ac:dyDescent="0.25">
      <c r="A400" s="14">
        <v>471551</v>
      </c>
      <c r="B400" s="14">
        <v>23</v>
      </c>
      <c r="C400" s="14" t="s">
        <v>110</v>
      </c>
      <c r="D400" s="14" t="s">
        <v>100</v>
      </c>
      <c r="E400" s="14">
        <v>5302790001</v>
      </c>
      <c r="F400" s="14" t="s">
        <v>111</v>
      </c>
      <c r="G400" s="14" t="s">
        <v>102</v>
      </c>
      <c r="H400" s="14" t="s">
        <v>103</v>
      </c>
      <c r="I400" s="14">
        <v>70362070</v>
      </c>
      <c r="J400" s="14">
        <v>0</v>
      </c>
      <c r="K400" s="14">
        <v>1229984</v>
      </c>
      <c r="L400" s="14">
        <v>40</v>
      </c>
      <c r="M400" s="14">
        <v>201807</v>
      </c>
      <c r="N400" s="14">
        <v>20180605</v>
      </c>
      <c r="O400" s="14">
        <v>19230</v>
      </c>
      <c r="P400" s="14">
        <v>20180704</v>
      </c>
      <c r="Q400" s="14">
        <v>19414</v>
      </c>
      <c r="R400" s="14">
        <v>29</v>
      </c>
      <c r="S400" s="14">
        <v>20180803</v>
      </c>
      <c r="T400" s="14">
        <v>20180818</v>
      </c>
      <c r="U400" s="14">
        <v>4298.6400000000003</v>
      </c>
      <c r="V400" s="14">
        <v>1432.87</v>
      </c>
      <c r="W400" s="14">
        <v>25</v>
      </c>
      <c r="X400" s="14">
        <v>601.25</v>
      </c>
      <c r="Y400" s="14">
        <v>171.94</v>
      </c>
      <c r="Z400" s="14">
        <v>68.77</v>
      </c>
      <c r="AA400" s="14">
        <v>57.31</v>
      </c>
      <c r="AB400" s="14">
        <v>37.25</v>
      </c>
      <c r="AC400" s="14">
        <v>0</v>
      </c>
      <c r="AD400" s="14">
        <v>0</v>
      </c>
      <c r="AE400" s="14">
        <v>0</v>
      </c>
      <c r="AF400" s="14">
        <v>5731.51</v>
      </c>
      <c r="AG400" s="14">
        <v>1642.06</v>
      </c>
      <c r="AH400" s="14">
        <v>2794.34</v>
      </c>
      <c r="AI400" s="14">
        <v>604.82000000000005</v>
      </c>
      <c r="AJ400" s="14">
        <v>60.11</v>
      </c>
      <c r="AK400" s="14">
        <v>630.17999999999995</v>
      </c>
      <c r="AL400" s="14">
        <v>5997.49</v>
      </c>
      <c r="AM400" s="14">
        <v>6332.76</v>
      </c>
      <c r="AN400" s="14">
        <v>7360</v>
      </c>
      <c r="AO400" s="14">
        <v>7360</v>
      </c>
      <c r="AP400" s="14">
        <v>7123</v>
      </c>
      <c r="AQ400" s="14" t="s">
        <v>104</v>
      </c>
      <c r="AR400" s="14">
        <v>0</v>
      </c>
      <c r="AS400" s="14">
        <v>0</v>
      </c>
      <c r="AT400" s="14">
        <v>0</v>
      </c>
      <c r="AU400" s="14">
        <v>0</v>
      </c>
      <c r="AV400" s="14">
        <v>0</v>
      </c>
      <c r="AW400" s="14">
        <v>0</v>
      </c>
      <c r="AX400" s="14">
        <v>0</v>
      </c>
      <c r="AY400" s="14" t="s">
        <v>107</v>
      </c>
      <c r="AZ400" s="14" t="s">
        <v>107</v>
      </c>
      <c r="BA400" s="14" t="s">
        <v>107</v>
      </c>
      <c r="BB400" s="14">
        <v>0</v>
      </c>
      <c r="BC400" s="14">
        <v>0</v>
      </c>
      <c r="BD400" s="14">
        <v>0</v>
      </c>
      <c r="BE400" s="14">
        <v>0</v>
      </c>
      <c r="BF400" s="14">
        <v>0</v>
      </c>
      <c r="BG400" s="14">
        <v>0</v>
      </c>
      <c r="BH400" s="14">
        <v>0</v>
      </c>
      <c r="BI400" s="14">
        <v>0</v>
      </c>
      <c r="BJ400" s="14">
        <v>0</v>
      </c>
      <c r="BK400" s="14">
        <v>0</v>
      </c>
      <c r="BL400" s="14">
        <v>0</v>
      </c>
      <c r="BM400" s="14">
        <v>0</v>
      </c>
      <c r="BN400" s="14">
        <v>0</v>
      </c>
      <c r="BO400" s="14">
        <v>0</v>
      </c>
      <c r="BP400" s="14">
        <v>0</v>
      </c>
      <c r="BQ400" s="14">
        <v>0</v>
      </c>
      <c r="BR400" s="14">
        <v>0</v>
      </c>
      <c r="BS400" s="14">
        <v>0</v>
      </c>
      <c r="BT400" s="14">
        <v>0</v>
      </c>
      <c r="BU400" s="14">
        <v>0</v>
      </c>
      <c r="BV400" s="14">
        <v>0</v>
      </c>
      <c r="BW400" s="14">
        <v>0</v>
      </c>
      <c r="BX400" s="14">
        <v>0</v>
      </c>
      <c r="BY400" s="14">
        <v>0</v>
      </c>
      <c r="BZ400" s="14">
        <v>0</v>
      </c>
      <c r="CA400" s="14">
        <v>0</v>
      </c>
      <c r="CB400" s="14">
        <v>0</v>
      </c>
      <c r="CC400" s="14">
        <v>0</v>
      </c>
      <c r="CD400" s="14">
        <v>0</v>
      </c>
      <c r="CE400" s="14">
        <v>0</v>
      </c>
      <c r="CF400" s="14">
        <v>0</v>
      </c>
      <c r="CG400" s="14">
        <v>583463</v>
      </c>
      <c r="CH400" s="14">
        <v>40</v>
      </c>
      <c r="CI400" s="14">
        <v>0</v>
      </c>
      <c r="CJ400" s="14">
        <v>40</v>
      </c>
      <c r="CK400" s="14">
        <v>0</v>
      </c>
      <c r="CL400" s="14">
        <v>42.98</v>
      </c>
      <c r="CM400" s="14">
        <v>197.16</v>
      </c>
      <c r="CN400" s="14">
        <v>0</v>
      </c>
      <c r="CO400" s="14">
        <v>367.99</v>
      </c>
      <c r="CP400" s="14">
        <v>0</v>
      </c>
      <c r="CQ400" s="14">
        <v>0</v>
      </c>
      <c r="CR400" s="14" t="s">
        <v>108</v>
      </c>
      <c r="CS400" s="14">
        <v>220</v>
      </c>
      <c r="CT400" s="14">
        <v>380</v>
      </c>
      <c r="CU400" s="14">
        <v>201</v>
      </c>
      <c r="CV400" s="14">
        <v>348</v>
      </c>
      <c r="CW400" s="14">
        <v>231</v>
      </c>
      <c r="CX400" s="14">
        <v>399</v>
      </c>
    </row>
    <row r="401" spans="1:102" x14ac:dyDescent="0.25">
      <c r="A401" s="14">
        <v>471552</v>
      </c>
      <c r="B401" s="14">
        <v>21</v>
      </c>
      <c r="C401" s="14" t="s">
        <v>105</v>
      </c>
      <c r="D401" s="14" t="s">
        <v>100</v>
      </c>
      <c r="E401" s="14">
        <v>5302790001</v>
      </c>
      <c r="F401" s="14" t="s">
        <v>112</v>
      </c>
      <c r="G401" s="14" t="s">
        <v>102</v>
      </c>
      <c r="H401" s="14" t="s">
        <v>103</v>
      </c>
      <c r="I401" s="14">
        <v>70362030</v>
      </c>
      <c r="J401" s="14">
        <v>0</v>
      </c>
      <c r="K401" s="14">
        <v>525960</v>
      </c>
      <c r="L401" s="14">
        <v>1</v>
      </c>
      <c r="M401" s="14">
        <v>201807</v>
      </c>
      <c r="N401" s="14">
        <v>20180605</v>
      </c>
      <c r="O401" s="14">
        <v>1219</v>
      </c>
      <c r="P401" s="14">
        <v>20180704</v>
      </c>
      <c r="Q401" s="14">
        <v>1388</v>
      </c>
      <c r="R401" s="14">
        <v>29</v>
      </c>
      <c r="S401" s="14">
        <v>20180803</v>
      </c>
      <c r="T401" s="14">
        <v>20180818</v>
      </c>
      <c r="U401" s="14">
        <v>97.85</v>
      </c>
      <c r="V401" s="14">
        <v>13.34</v>
      </c>
      <c r="W401" s="14">
        <v>12</v>
      </c>
      <c r="X401" s="14">
        <v>40.97</v>
      </c>
      <c r="Y401" s="14">
        <v>3.33</v>
      </c>
      <c r="Z401" s="14">
        <v>1.33</v>
      </c>
      <c r="AA401" s="14">
        <v>1.1100000000000001</v>
      </c>
      <c r="AB401" s="14">
        <v>0.72</v>
      </c>
      <c r="AC401" s="14">
        <v>0</v>
      </c>
      <c r="AD401" s="14">
        <v>0</v>
      </c>
      <c r="AE401" s="14">
        <v>0</v>
      </c>
      <c r="AF401" s="14">
        <v>111.19</v>
      </c>
      <c r="AG401" s="14">
        <v>17.39</v>
      </c>
      <c r="AH401" s="14">
        <v>64.11</v>
      </c>
      <c r="AI401" s="14">
        <v>13.87</v>
      </c>
      <c r="AJ401" s="14">
        <v>1.37</v>
      </c>
      <c r="AK401" s="14">
        <v>14.45</v>
      </c>
      <c r="AL401" s="14">
        <v>145.66999999999999</v>
      </c>
      <c r="AM401" s="14">
        <v>152.16</v>
      </c>
      <c r="AN401" s="14">
        <v>169</v>
      </c>
      <c r="AO401" s="14">
        <v>169</v>
      </c>
      <c r="AP401" s="14">
        <v>449</v>
      </c>
      <c r="AQ401" s="14" t="s">
        <v>104</v>
      </c>
      <c r="AR401" s="14">
        <v>0</v>
      </c>
      <c r="AS401" s="14">
        <v>0</v>
      </c>
      <c r="AT401" s="14">
        <v>0</v>
      </c>
      <c r="AU401" s="14">
        <v>0</v>
      </c>
      <c r="AV401" s="14">
        <v>0</v>
      </c>
      <c r="AW401" s="14">
        <v>0</v>
      </c>
      <c r="AX401" s="14">
        <v>0</v>
      </c>
      <c r="AY401" s="14" t="s">
        <v>107</v>
      </c>
      <c r="AZ401" s="14" t="s">
        <v>107</v>
      </c>
      <c r="BA401" s="14" t="s">
        <v>107</v>
      </c>
      <c r="BB401" s="14">
        <v>0</v>
      </c>
      <c r="BC401" s="14">
        <v>0</v>
      </c>
      <c r="BD401" s="14">
        <v>0</v>
      </c>
      <c r="BE401" s="14">
        <v>0</v>
      </c>
      <c r="BF401" s="14">
        <v>0</v>
      </c>
      <c r="BG401" s="14">
        <v>0</v>
      </c>
      <c r="BH401" s="14">
        <v>0</v>
      </c>
      <c r="BI401" s="14">
        <v>0</v>
      </c>
      <c r="BJ401" s="14">
        <v>0</v>
      </c>
      <c r="BK401" s="14">
        <v>0</v>
      </c>
      <c r="BL401" s="14">
        <v>0</v>
      </c>
      <c r="BM401" s="14">
        <v>0</v>
      </c>
      <c r="BN401" s="14">
        <v>0</v>
      </c>
      <c r="BO401" s="14">
        <v>0</v>
      </c>
      <c r="BP401" s="14">
        <v>0</v>
      </c>
      <c r="BQ401" s="14">
        <v>0</v>
      </c>
      <c r="BR401" s="14">
        <v>0</v>
      </c>
      <c r="BS401" s="14">
        <v>0</v>
      </c>
      <c r="BT401" s="14">
        <v>0</v>
      </c>
      <c r="BU401" s="14">
        <v>0</v>
      </c>
      <c r="BV401" s="14">
        <v>0</v>
      </c>
      <c r="BW401" s="14">
        <v>0</v>
      </c>
      <c r="BX401" s="14">
        <v>0</v>
      </c>
      <c r="BY401" s="14">
        <v>0</v>
      </c>
      <c r="BZ401" s="14">
        <v>0</v>
      </c>
      <c r="CA401" s="14">
        <v>0</v>
      </c>
      <c r="CB401" s="14">
        <v>0</v>
      </c>
      <c r="CC401" s="14">
        <v>0</v>
      </c>
      <c r="CD401" s="14">
        <v>0</v>
      </c>
      <c r="CE401" s="14">
        <v>0</v>
      </c>
      <c r="CF401" s="14">
        <v>0</v>
      </c>
      <c r="CG401" s="14">
        <v>583488</v>
      </c>
      <c r="CH401" s="14">
        <v>1</v>
      </c>
      <c r="CI401" s="14">
        <v>0</v>
      </c>
      <c r="CJ401" s="14">
        <v>0</v>
      </c>
      <c r="CK401" s="14">
        <v>0</v>
      </c>
      <c r="CL401" s="14">
        <v>0.83</v>
      </c>
      <c r="CM401" s="14">
        <v>3.82</v>
      </c>
      <c r="CN401" s="14">
        <v>0</v>
      </c>
      <c r="CO401" s="14">
        <v>8.44</v>
      </c>
      <c r="CP401" s="14">
        <v>0</v>
      </c>
      <c r="CQ401" s="14">
        <v>0</v>
      </c>
      <c r="CR401" s="14" t="s">
        <v>108</v>
      </c>
      <c r="CS401" s="14">
        <v>220</v>
      </c>
      <c r="CT401" s="14" t="s">
        <v>109</v>
      </c>
      <c r="CU401" s="14">
        <v>201</v>
      </c>
      <c r="CV401" s="14" t="s">
        <v>109</v>
      </c>
      <c r="CW401" s="14">
        <v>231</v>
      </c>
      <c r="CX401" s="14" t="s">
        <v>109</v>
      </c>
    </row>
    <row r="402" spans="1:102" x14ac:dyDescent="0.25">
      <c r="A402" s="14">
        <v>471553</v>
      </c>
      <c r="B402" s="14">
        <v>23</v>
      </c>
      <c r="C402" s="14" t="s">
        <v>110</v>
      </c>
      <c r="D402" s="14" t="s">
        <v>100</v>
      </c>
      <c r="E402" s="14">
        <v>5302790001</v>
      </c>
      <c r="F402" s="14" t="s">
        <v>113</v>
      </c>
      <c r="G402" s="14" t="s">
        <v>102</v>
      </c>
      <c r="H402" s="14" t="s">
        <v>103</v>
      </c>
      <c r="I402" s="14">
        <v>70362030</v>
      </c>
      <c r="J402" s="14">
        <v>0</v>
      </c>
      <c r="K402" s="14">
        <v>1230287</v>
      </c>
      <c r="L402" s="14">
        <v>40</v>
      </c>
      <c r="M402" s="14">
        <v>201807</v>
      </c>
      <c r="N402" s="14">
        <v>20180605</v>
      </c>
      <c r="O402" s="14">
        <v>19145</v>
      </c>
      <c r="P402" s="14">
        <v>20180704</v>
      </c>
      <c r="Q402" s="14">
        <v>19344</v>
      </c>
      <c r="R402" s="14">
        <v>29</v>
      </c>
      <c r="S402" s="14">
        <v>20180803</v>
      </c>
      <c r="T402" s="14">
        <v>20180818</v>
      </c>
      <c r="U402" s="14">
        <v>4649.07</v>
      </c>
      <c r="V402" s="14">
        <v>1549.68</v>
      </c>
      <c r="W402" s="14">
        <v>25</v>
      </c>
      <c r="X402" s="14">
        <v>706.62</v>
      </c>
      <c r="Y402" s="14">
        <v>185.96</v>
      </c>
      <c r="Z402" s="14">
        <v>74.38</v>
      </c>
      <c r="AA402" s="14">
        <v>61.98</v>
      </c>
      <c r="AB402" s="14">
        <v>40.29</v>
      </c>
      <c r="AC402" s="14">
        <v>0</v>
      </c>
      <c r="AD402" s="14">
        <v>0</v>
      </c>
      <c r="AE402" s="14">
        <v>0</v>
      </c>
      <c r="AF402" s="14">
        <v>6198.75</v>
      </c>
      <c r="AG402" s="14">
        <v>1775.93</v>
      </c>
      <c r="AH402" s="14">
        <v>3022.13</v>
      </c>
      <c r="AI402" s="14">
        <v>654.13</v>
      </c>
      <c r="AJ402" s="14">
        <v>65.010000000000005</v>
      </c>
      <c r="AK402" s="14">
        <v>681.55</v>
      </c>
      <c r="AL402" s="14">
        <v>6542.76</v>
      </c>
      <c r="AM402" s="14">
        <v>6905.37</v>
      </c>
      <c r="AN402" s="14">
        <v>7960</v>
      </c>
      <c r="AO402" s="14">
        <v>7960</v>
      </c>
      <c r="AP402" s="14">
        <v>8163</v>
      </c>
      <c r="AQ402" s="14" t="s">
        <v>104</v>
      </c>
      <c r="AR402" s="14">
        <v>0</v>
      </c>
      <c r="AS402" s="14">
        <v>0</v>
      </c>
      <c r="AT402" s="14">
        <v>0</v>
      </c>
      <c r="AU402" s="14">
        <v>0</v>
      </c>
      <c r="AV402" s="14">
        <v>0</v>
      </c>
      <c r="AW402" s="14">
        <v>0</v>
      </c>
      <c r="AX402" s="14">
        <v>0</v>
      </c>
      <c r="AY402" s="14" t="s">
        <v>107</v>
      </c>
      <c r="AZ402" s="14" t="s">
        <v>107</v>
      </c>
      <c r="BA402" s="14" t="s">
        <v>107</v>
      </c>
      <c r="BB402" s="14">
        <v>0</v>
      </c>
      <c r="BC402" s="14">
        <v>0</v>
      </c>
      <c r="BD402" s="14">
        <v>0</v>
      </c>
      <c r="BE402" s="14">
        <v>0</v>
      </c>
      <c r="BF402" s="14">
        <v>0</v>
      </c>
      <c r="BG402" s="14">
        <v>0</v>
      </c>
      <c r="BH402" s="14">
        <v>0</v>
      </c>
      <c r="BI402" s="14">
        <v>0</v>
      </c>
      <c r="BJ402" s="14">
        <v>0</v>
      </c>
      <c r="BK402" s="14">
        <v>0</v>
      </c>
      <c r="BL402" s="14">
        <v>0</v>
      </c>
      <c r="BM402" s="14">
        <v>0</v>
      </c>
      <c r="BN402" s="14">
        <v>0</v>
      </c>
      <c r="BO402" s="14">
        <v>0</v>
      </c>
      <c r="BP402" s="14">
        <v>0</v>
      </c>
      <c r="BQ402" s="14">
        <v>0</v>
      </c>
      <c r="BR402" s="14">
        <v>0</v>
      </c>
      <c r="BS402" s="14">
        <v>0</v>
      </c>
      <c r="BT402" s="14">
        <v>0</v>
      </c>
      <c r="BU402" s="14">
        <v>0</v>
      </c>
      <c r="BV402" s="14">
        <v>0</v>
      </c>
      <c r="BW402" s="14">
        <v>0</v>
      </c>
      <c r="BX402" s="14">
        <v>0</v>
      </c>
      <c r="BY402" s="14">
        <v>0</v>
      </c>
      <c r="BZ402" s="14">
        <v>0</v>
      </c>
      <c r="CA402" s="14">
        <v>0</v>
      </c>
      <c r="CB402" s="14">
        <v>0</v>
      </c>
      <c r="CC402" s="14">
        <v>0</v>
      </c>
      <c r="CD402" s="14">
        <v>0</v>
      </c>
      <c r="CE402" s="14">
        <v>0</v>
      </c>
      <c r="CF402" s="14">
        <v>0</v>
      </c>
      <c r="CG402" s="14">
        <v>583490</v>
      </c>
      <c r="CH402" s="14">
        <v>40</v>
      </c>
      <c r="CI402" s="14">
        <v>0</v>
      </c>
      <c r="CJ402" s="14">
        <v>40</v>
      </c>
      <c r="CK402" s="14">
        <v>0</v>
      </c>
      <c r="CL402" s="14">
        <v>46.49</v>
      </c>
      <c r="CM402" s="14">
        <v>213.23</v>
      </c>
      <c r="CN402" s="14">
        <v>0</v>
      </c>
      <c r="CO402" s="14">
        <v>397.99</v>
      </c>
      <c r="CP402" s="14">
        <v>0</v>
      </c>
      <c r="CQ402" s="14">
        <v>0</v>
      </c>
      <c r="CR402" s="14" t="s">
        <v>108</v>
      </c>
      <c r="CS402" s="14">
        <v>220</v>
      </c>
      <c r="CT402" s="14">
        <v>380</v>
      </c>
      <c r="CU402" s="14">
        <v>201</v>
      </c>
      <c r="CV402" s="14">
        <v>348</v>
      </c>
      <c r="CW402" s="14">
        <v>231</v>
      </c>
      <c r="CX402" s="14">
        <v>399</v>
      </c>
    </row>
    <row r="403" spans="1:102" x14ac:dyDescent="0.25">
      <c r="A403" s="14">
        <v>471554</v>
      </c>
      <c r="B403" s="14">
        <v>21</v>
      </c>
      <c r="C403" s="14" t="s">
        <v>105</v>
      </c>
      <c r="D403" s="14" t="s">
        <v>100</v>
      </c>
      <c r="E403" s="14">
        <v>5302790001</v>
      </c>
      <c r="F403" s="14" t="s">
        <v>114</v>
      </c>
      <c r="G403" s="14" t="s">
        <v>102</v>
      </c>
      <c r="H403" s="14" t="s">
        <v>103</v>
      </c>
      <c r="I403" s="14">
        <v>70362040</v>
      </c>
      <c r="J403" s="14">
        <v>0</v>
      </c>
      <c r="K403" s="14">
        <v>77130</v>
      </c>
      <c r="L403" s="14">
        <v>1</v>
      </c>
      <c r="M403" s="14">
        <v>201807</v>
      </c>
      <c r="N403" s="14">
        <v>20180605</v>
      </c>
      <c r="O403" s="14">
        <v>6355</v>
      </c>
      <c r="P403" s="14">
        <v>20180704</v>
      </c>
      <c r="Q403" s="14">
        <v>6836</v>
      </c>
      <c r="R403" s="14">
        <v>29</v>
      </c>
      <c r="S403" s="14">
        <v>20180803</v>
      </c>
      <c r="T403" s="14">
        <v>20180818</v>
      </c>
      <c r="U403" s="14">
        <v>279.52</v>
      </c>
      <c r="V403" s="14">
        <v>61.35</v>
      </c>
      <c r="W403" s="14">
        <v>18</v>
      </c>
      <c r="X403" s="14">
        <v>58.34</v>
      </c>
      <c r="Y403" s="14">
        <v>10.220000000000001</v>
      </c>
      <c r="Z403" s="14">
        <v>4.09</v>
      </c>
      <c r="AA403" s="14">
        <v>3.4</v>
      </c>
      <c r="AB403" s="14">
        <v>2.21</v>
      </c>
      <c r="AC403" s="14">
        <v>0</v>
      </c>
      <c r="AD403" s="14">
        <v>0</v>
      </c>
      <c r="AE403" s="14">
        <v>0</v>
      </c>
      <c r="AF403" s="14">
        <v>340.87</v>
      </c>
      <c r="AG403" s="14">
        <v>73.78</v>
      </c>
      <c r="AH403" s="14">
        <v>182.52</v>
      </c>
      <c r="AI403" s="14">
        <v>39.5</v>
      </c>
      <c r="AJ403" s="14">
        <v>3.92</v>
      </c>
      <c r="AK403" s="14">
        <v>41.15</v>
      </c>
      <c r="AL403" s="14">
        <v>379.29</v>
      </c>
      <c r="AM403" s="14">
        <v>399.21</v>
      </c>
      <c r="AN403" s="14">
        <v>481</v>
      </c>
      <c r="AO403" s="14">
        <v>481</v>
      </c>
      <c r="AP403" s="14">
        <v>686</v>
      </c>
      <c r="AQ403" s="14" t="s">
        <v>104</v>
      </c>
      <c r="AR403" s="14">
        <v>0</v>
      </c>
      <c r="AS403" s="14">
        <v>0</v>
      </c>
      <c r="AT403" s="14">
        <v>0</v>
      </c>
      <c r="AU403" s="14">
        <v>0</v>
      </c>
      <c r="AV403" s="14">
        <v>0</v>
      </c>
      <c r="AW403" s="14">
        <v>0</v>
      </c>
      <c r="AX403" s="14">
        <v>0</v>
      </c>
      <c r="AY403" s="14" t="s">
        <v>107</v>
      </c>
      <c r="AZ403" s="14" t="s">
        <v>107</v>
      </c>
      <c r="BA403" s="14" t="s">
        <v>107</v>
      </c>
      <c r="BB403" s="14">
        <v>0</v>
      </c>
      <c r="BC403" s="14">
        <v>0</v>
      </c>
      <c r="BD403" s="14">
        <v>0</v>
      </c>
      <c r="BE403" s="14">
        <v>0</v>
      </c>
      <c r="BF403" s="14">
        <v>0</v>
      </c>
      <c r="BG403" s="14">
        <v>0</v>
      </c>
      <c r="BH403" s="14">
        <v>0</v>
      </c>
      <c r="BI403" s="14">
        <v>0</v>
      </c>
      <c r="BJ403" s="14">
        <v>0</v>
      </c>
      <c r="BK403" s="14">
        <v>0</v>
      </c>
      <c r="BL403" s="14">
        <v>0</v>
      </c>
      <c r="BM403" s="14">
        <v>0</v>
      </c>
      <c r="BN403" s="14">
        <v>0</v>
      </c>
      <c r="BO403" s="14">
        <v>0</v>
      </c>
      <c r="BP403" s="14">
        <v>0</v>
      </c>
      <c r="BQ403" s="14">
        <v>0</v>
      </c>
      <c r="BR403" s="14">
        <v>0</v>
      </c>
      <c r="BS403" s="14">
        <v>0</v>
      </c>
      <c r="BT403" s="14">
        <v>0</v>
      </c>
      <c r="BU403" s="14">
        <v>0</v>
      </c>
      <c r="BV403" s="14">
        <v>0</v>
      </c>
      <c r="BW403" s="14">
        <v>0</v>
      </c>
      <c r="BX403" s="14">
        <v>0</v>
      </c>
      <c r="BY403" s="14">
        <v>0</v>
      </c>
      <c r="BZ403" s="14">
        <v>0</v>
      </c>
      <c r="CA403" s="14">
        <v>0</v>
      </c>
      <c r="CB403" s="14">
        <v>0</v>
      </c>
      <c r="CC403" s="14">
        <v>0</v>
      </c>
      <c r="CD403" s="14">
        <v>0</v>
      </c>
      <c r="CE403" s="14">
        <v>0</v>
      </c>
      <c r="CF403" s="14">
        <v>0</v>
      </c>
      <c r="CG403" s="14">
        <v>583520</v>
      </c>
      <c r="CH403" s="14">
        <v>1</v>
      </c>
      <c r="CI403" s="14">
        <v>0</v>
      </c>
      <c r="CJ403" s="14">
        <v>0</v>
      </c>
      <c r="CK403" s="14">
        <v>0</v>
      </c>
      <c r="CL403" s="14">
        <v>2.5499999999999998</v>
      </c>
      <c r="CM403" s="14">
        <v>11.72</v>
      </c>
      <c r="CN403" s="14">
        <v>0</v>
      </c>
      <c r="CO403" s="14">
        <v>24.04</v>
      </c>
      <c r="CP403" s="14">
        <v>0</v>
      </c>
      <c r="CQ403" s="14">
        <v>0</v>
      </c>
      <c r="CR403" s="14" t="s">
        <v>108</v>
      </c>
      <c r="CS403" s="14">
        <v>220</v>
      </c>
      <c r="CT403" s="14" t="s">
        <v>109</v>
      </c>
      <c r="CU403" s="14">
        <v>201</v>
      </c>
      <c r="CV403" s="14" t="s">
        <v>109</v>
      </c>
      <c r="CW403" s="14">
        <v>231</v>
      </c>
      <c r="CX403" s="14" t="s">
        <v>109</v>
      </c>
    </row>
    <row r="404" spans="1:102" x14ac:dyDescent="0.25">
      <c r="A404" s="14">
        <v>471555</v>
      </c>
      <c r="B404" s="14">
        <v>23</v>
      </c>
      <c r="C404" s="14" t="s">
        <v>110</v>
      </c>
      <c r="D404" s="14" t="s">
        <v>100</v>
      </c>
      <c r="E404" s="14">
        <v>5302790001</v>
      </c>
      <c r="F404" s="14" t="s">
        <v>115</v>
      </c>
      <c r="G404" s="14" t="s">
        <v>102</v>
      </c>
      <c r="H404" s="14" t="s">
        <v>103</v>
      </c>
      <c r="I404" s="14">
        <v>70362040</v>
      </c>
      <c r="J404" s="14">
        <v>0</v>
      </c>
      <c r="K404" s="14">
        <v>1230258</v>
      </c>
      <c r="L404" s="14">
        <v>60</v>
      </c>
      <c r="M404" s="14">
        <v>201807</v>
      </c>
      <c r="N404" s="14">
        <v>20180605</v>
      </c>
      <c r="O404" s="14">
        <v>11112</v>
      </c>
      <c r="P404" s="14">
        <v>20180704</v>
      </c>
      <c r="Q404" s="14">
        <v>11215</v>
      </c>
      <c r="R404" s="14">
        <v>29</v>
      </c>
      <c r="S404" s="14">
        <v>20180803</v>
      </c>
      <c r="T404" s="14">
        <v>20180818</v>
      </c>
      <c r="U404" s="14">
        <v>3609.45</v>
      </c>
      <c r="V404" s="14">
        <v>1203.1500000000001</v>
      </c>
      <c r="W404" s="14">
        <v>25</v>
      </c>
      <c r="X404" s="14">
        <v>706.62</v>
      </c>
      <c r="Y404" s="14">
        <v>144.37</v>
      </c>
      <c r="Z404" s="14">
        <v>57.75</v>
      </c>
      <c r="AA404" s="14">
        <v>48.12</v>
      </c>
      <c r="AB404" s="14">
        <v>31.28</v>
      </c>
      <c r="AC404" s="14">
        <v>0</v>
      </c>
      <c r="AD404" s="14">
        <v>0</v>
      </c>
      <c r="AE404" s="14">
        <v>0</v>
      </c>
      <c r="AF404" s="14">
        <v>4812.6000000000004</v>
      </c>
      <c r="AG404" s="14">
        <v>1378.8</v>
      </c>
      <c r="AH404" s="14">
        <v>2346.34</v>
      </c>
      <c r="AI404" s="14">
        <v>507.85</v>
      </c>
      <c r="AJ404" s="14">
        <v>50.47</v>
      </c>
      <c r="AK404" s="14">
        <v>529.14</v>
      </c>
      <c r="AL404" s="14">
        <v>5237.7</v>
      </c>
      <c r="AM404" s="14">
        <v>5519.22</v>
      </c>
      <c r="AN404" s="14">
        <v>6180</v>
      </c>
      <c r="AO404" s="14">
        <v>6180</v>
      </c>
      <c r="AP404" s="14">
        <v>6885</v>
      </c>
      <c r="AQ404" s="14" t="s">
        <v>104</v>
      </c>
      <c r="AR404" s="14">
        <v>0</v>
      </c>
      <c r="AS404" s="14">
        <v>0</v>
      </c>
      <c r="AT404" s="14">
        <v>0</v>
      </c>
      <c r="AU404" s="14">
        <v>0</v>
      </c>
      <c r="AV404" s="14">
        <v>0</v>
      </c>
      <c r="AW404" s="14">
        <v>0</v>
      </c>
      <c r="AX404" s="14">
        <v>0</v>
      </c>
      <c r="AY404" s="14" t="s">
        <v>107</v>
      </c>
      <c r="AZ404" s="14" t="s">
        <v>107</v>
      </c>
      <c r="BA404" s="14" t="s">
        <v>107</v>
      </c>
      <c r="BB404" s="14">
        <v>0</v>
      </c>
      <c r="BC404" s="14">
        <v>0</v>
      </c>
      <c r="BD404" s="14">
        <v>0</v>
      </c>
      <c r="BE404" s="14">
        <v>0</v>
      </c>
      <c r="BF404" s="14">
        <v>0</v>
      </c>
      <c r="BG404" s="14">
        <v>0</v>
      </c>
      <c r="BH404" s="14">
        <v>0</v>
      </c>
      <c r="BI404" s="14">
        <v>0</v>
      </c>
      <c r="BJ404" s="14">
        <v>0</v>
      </c>
      <c r="BK404" s="14">
        <v>0</v>
      </c>
      <c r="BL404" s="14">
        <v>0</v>
      </c>
      <c r="BM404" s="14">
        <v>0</v>
      </c>
      <c r="BN404" s="14">
        <v>0</v>
      </c>
      <c r="BO404" s="14">
        <v>0</v>
      </c>
      <c r="BP404" s="14">
        <v>0</v>
      </c>
      <c r="BQ404" s="14">
        <v>0</v>
      </c>
      <c r="BR404" s="14">
        <v>0</v>
      </c>
      <c r="BS404" s="14">
        <v>0</v>
      </c>
      <c r="BT404" s="14">
        <v>0</v>
      </c>
      <c r="BU404" s="14">
        <v>0</v>
      </c>
      <c r="BV404" s="14">
        <v>0</v>
      </c>
      <c r="BW404" s="14">
        <v>0</v>
      </c>
      <c r="BX404" s="14">
        <v>0</v>
      </c>
      <c r="BY404" s="14">
        <v>0</v>
      </c>
      <c r="BZ404" s="14">
        <v>0</v>
      </c>
      <c r="CA404" s="14">
        <v>0</v>
      </c>
      <c r="CB404" s="14">
        <v>0</v>
      </c>
      <c r="CC404" s="14">
        <v>0</v>
      </c>
      <c r="CD404" s="14">
        <v>0</v>
      </c>
      <c r="CE404" s="14">
        <v>0</v>
      </c>
      <c r="CF404" s="14">
        <v>0</v>
      </c>
      <c r="CG404" s="14">
        <v>583521</v>
      </c>
      <c r="CH404" s="14">
        <v>60</v>
      </c>
      <c r="CI404" s="14">
        <v>0</v>
      </c>
      <c r="CJ404" s="14">
        <v>60</v>
      </c>
      <c r="CK404" s="14">
        <v>0</v>
      </c>
      <c r="CL404" s="14">
        <v>36.090000000000003</v>
      </c>
      <c r="CM404" s="14">
        <v>165.55</v>
      </c>
      <c r="CN404" s="14">
        <v>0</v>
      </c>
      <c r="CO404" s="14">
        <v>308.99</v>
      </c>
      <c r="CP404" s="14">
        <v>0</v>
      </c>
      <c r="CQ404" s="14">
        <v>0</v>
      </c>
      <c r="CR404" s="14" t="s">
        <v>108</v>
      </c>
      <c r="CS404" s="14">
        <v>220</v>
      </c>
      <c r="CT404" s="14">
        <v>380</v>
      </c>
      <c r="CU404" s="14">
        <v>201</v>
      </c>
      <c r="CV404" s="14">
        <v>348</v>
      </c>
      <c r="CW404" s="14">
        <v>231</v>
      </c>
      <c r="CX404" s="14">
        <v>399</v>
      </c>
    </row>
    <row r="405" spans="1:102" x14ac:dyDescent="0.25">
      <c r="A405" s="14">
        <v>472913</v>
      </c>
      <c r="B405" s="14">
        <v>23</v>
      </c>
      <c r="C405" s="14" t="s">
        <v>110</v>
      </c>
      <c r="D405" s="14" t="s">
        <v>100</v>
      </c>
      <c r="E405" s="14">
        <v>5302790001</v>
      </c>
      <c r="F405" s="14" t="s">
        <v>116</v>
      </c>
      <c r="G405" s="14" t="s">
        <v>102</v>
      </c>
      <c r="H405" s="14" t="s">
        <v>103</v>
      </c>
      <c r="I405" s="14">
        <v>71630315</v>
      </c>
      <c r="J405" s="14">
        <v>0</v>
      </c>
      <c r="K405" s="14">
        <v>147550</v>
      </c>
      <c r="L405" s="14">
        <v>10</v>
      </c>
      <c r="M405" s="14">
        <v>201807</v>
      </c>
      <c r="N405" s="14">
        <v>20180622</v>
      </c>
      <c r="O405" s="14">
        <v>4578</v>
      </c>
      <c r="P405" s="14">
        <v>20180720</v>
      </c>
      <c r="Q405" s="14">
        <v>5060</v>
      </c>
      <c r="R405" s="14">
        <v>28</v>
      </c>
      <c r="S405" s="14">
        <v>20180803</v>
      </c>
      <c r="T405" s="14">
        <v>20180818</v>
      </c>
      <c r="U405" s="14">
        <v>2934.42</v>
      </c>
      <c r="V405" s="14">
        <v>978.14</v>
      </c>
      <c r="W405" s="14">
        <v>25</v>
      </c>
      <c r="X405" s="14">
        <v>601.25</v>
      </c>
      <c r="Y405" s="14">
        <v>117.37</v>
      </c>
      <c r="Z405" s="14">
        <v>46.95</v>
      </c>
      <c r="AA405" s="14">
        <v>39.119999999999997</v>
      </c>
      <c r="AB405" s="14">
        <v>25.43</v>
      </c>
      <c r="AC405" s="14">
        <v>0</v>
      </c>
      <c r="AD405" s="14">
        <v>0</v>
      </c>
      <c r="AE405" s="14">
        <v>0</v>
      </c>
      <c r="AF405" s="14">
        <v>3912.56</v>
      </c>
      <c r="AG405" s="14">
        <v>1120.94</v>
      </c>
      <c r="AH405" s="14">
        <v>1907.53</v>
      </c>
      <c r="AI405" s="14">
        <v>412.88</v>
      </c>
      <c r="AJ405" s="14">
        <v>41.03</v>
      </c>
      <c r="AK405" s="14">
        <v>430.18</v>
      </c>
      <c r="AL405" s="14">
        <v>4284.9399999999996</v>
      </c>
      <c r="AM405" s="14">
        <v>4513.8100000000004</v>
      </c>
      <c r="AN405" s="14">
        <v>4820</v>
      </c>
      <c r="AO405" s="14">
        <v>4820</v>
      </c>
      <c r="AP405" s="14">
        <v>6473</v>
      </c>
      <c r="AQ405" s="14" t="s">
        <v>104</v>
      </c>
      <c r="AR405" s="14">
        <v>0</v>
      </c>
      <c r="AS405" s="14">
        <v>0</v>
      </c>
      <c r="AT405" s="14">
        <v>0</v>
      </c>
      <c r="AU405" s="14">
        <v>0</v>
      </c>
      <c r="AV405" s="14">
        <v>0</v>
      </c>
      <c r="AW405" s="14">
        <v>0</v>
      </c>
      <c r="AX405" s="14">
        <v>0</v>
      </c>
      <c r="AY405" s="14" t="s">
        <v>107</v>
      </c>
      <c r="AZ405" s="14" t="s">
        <v>107</v>
      </c>
      <c r="BA405" s="14" t="s">
        <v>107</v>
      </c>
      <c r="BB405" s="14">
        <v>0</v>
      </c>
      <c r="BC405" s="14">
        <v>0</v>
      </c>
      <c r="BD405" s="14">
        <v>0</v>
      </c>
      <c r="BE405" s="14">
        <v>0</v>
      </c>
      <c r="BF405" s="14">
        <v>0</v>
      </c>
      <c r="BG405" s="14">
        <v>0</v>
      </c>
      <c r="BH405" s="14">
        <v>0</v>
      </c>
      <c r="BI405" s="14">
        <v>0</v>
      </c>
      <c r="BJ405" s="14">
        <v>0</v>
      </c>
      <c r="BK405" s="14">
        <v>0</v>
      </c>
      <c r="BL405" s="14">
        <v>0</v>
      </c>
      <c r="BM405" s="14">
        <v>0</v>
      </c>
      <c r="BN405" s="14">
        <v>0</v>
      </c>
      <c r="BO405" s="14">
        <v>0</v>
      </c>
      <c r="BP405" s="14">
        <v>0</v>
      </c>
      <c r="BQ405" s="14">
        <v>0</v>
      </c>
      <c r="BR405" s="14">
        <v>0</v>
      </c>
      <c r="BS405" s="14">
        <v>0</v>
      </c>
      <c r="BT405" s="14">
        <v>0</v>
      </c>
      <c r="BU405" s="14">
        <v>0</v>
      </c>
      <c r="BV405" s="14">
        <v>0</v>
      </c>
      <c r="BW405" s="14">
        <v>0</v>
      </c>
      <c r="BX405" s="14">
        <v>0</v>
      </c>
      <c r="BY405" s="14">
        <v>0</v>
      </c>
      <c r="BZ405" s="14">
        <v>0</v>
      </c>
      <c r="CA405" s="14">
        <v>0</v>
      </c>
      <c r="CB405" s="14">
        <v>0</v>
      </c>
      <c r="CC405" s="14">
        <v>0</v>
      </c>
      <c r="CD405" s="14">
        <v>0</v>
      </c>
      <c r="CE405" s="14">
        <v>0</v>
      </c>
      <c r="CF405" s="14">
        <v>0</v>
      </c>
      <c r="CG405" s="14">
        <v>652665</v>
      </c>
      <c r="CH405" s="14">
        <v>10</v>
      </c>
      <c r="CI405" s="14">
        <v>0</v>
      </c>
      <c r="CJ405" s="14">
        <v>0</v>
      </c>
      <c r="CK405" s="14">
        <v>0</v>
      </c>
      <c r="CL405" s="14">
        <v>29.34</v>
      </c>
      <c r="CM405" s="14">
        <v>134.59</v>
      </c>
      <c r="CN405" s="14">
        <v>0</v>
      </c>
      <c r="CO405" s="14">
        <v>240.99</v>
      </c>
      <c r="CP405" s="14">
        <v>0</v>
      </c>
      <c r="CQ405" s="14">
        <v>0</v>
      </c>
      <c r="CR405" s="14" t="s">
        <v>108</v>
      </c>
      <c r="CS405" s="14">
        <v>220</v>
      </c>
      <c r="CT405" s="14">
        <v>380</v>
      </c>
      <c r="CU405" s="14">
        <v>201</v>
      </c>
      <c r="CV405" s="14">
        <v>348</v>
      </c>
      <c r="CW405" s="14">
        <v>231</v>
      </c>
      <c r="CX405" s="14">
        <v>399</v>
      </c>
    </row>
    <row r="406" spans="1:102" x14ac:dyDescent="0.25">
      <c r="A406" s="14">
        <v>491042</v>
      </c>
      <c r="B406" s="14">
        <v>76</v>
      </c>
      <c r="C406" s="14" t="s">
        <v>117</v>
      </c>
      <c r="D406" s="14" t="s">
        <v>100</v>
      </c>
      <c r="E406" s="14">
        <v>5302790001</v>
      </c>
      <c r="F406" s="14" t="s">
        <v>118</v>
      </c>
      <c r="G406" s="14" t="s">
        <v>102</v>
      </c>
      <c r="H406" s="14" t="s">
        <v>103</v>
      </c>
      <c r="I406" s="14">
        <v>70800000</v>
      </c>
      <c r="J406" s="14">
        <v>0</v>
      </c>
      <c r="K406" s="14">
        <v>1511930</v>
      </c>
      <c r="L406" s="14">
        <v>0</v>
      </c>
      <c r="M406" s="14">
        <v>201807</v>
      </c>
      <c r="N406" s="14">
        <v>20180610</v>
      </c>
      <c r="O406" s="14">
        <v>0</v>
      </c>
      <c r="P406" s="14">
        <v>20180710</v>
      </c>
      <c r="Q406" s="14">
        <v>0</v>
      </c>
      <c r="R406" s="14">
        <v>30</v>
      </c>
      <c r="S406" s="14">
        <v>20180720</v>
      </c>
      <c r="T406" s="14">
        <v>20180818</v>
      </c>
      <c r="U406" s="14">
        <v>172514</v>
      </c>
      <c r="V406" s="14">
        <v>38325.11</v>
      </c>
      <c r="W406" s="14">
        <v>25</v>
      </c>
      <c r="X406" s="14">
        <v>716.25</v>
      </c>
      <c r="Y406" s="14">
        <v>4599.01</v>
      </c>
      <c r="Z406" s="14">
        <v>1839.6</v>
      </c>
      <c r="AA406" s="14">
        <v>1533</v>
      </c>
      <c r="AB406" s="14">
        <v>996.45</v>
      </c>
      <c r="AC406" s="14">
        <v>0</v>
      </c>
      <c r="AD406" s="14">
        <v>0</v>
      </c>
      <c r="AE406" s="14">
        <v>0</v>
      </c>
      <c r="AF406" s="14">
        <v>153300.48000000001</v>
      </c>
      <c r="AG406" s="14">
        <v>43920.57</v>
      </c>
      <c r="AH406" s="14">
        <v>96794.19</v>
      </c>
      <c r="AI406" s="14">
        <v>20951.05</v>
      </c>
      <c r="AJ406" s="14">
        <v>2082.35</v>
      </c>
      <c r="AK406" s="14">
        <v>21829.33</v>
      </c>
      <c r="AL406" s="14">
        <v>145048.67000000001</v>
      </c>
      <c r="AM406" s="14">
        <v>154016.73000000001</v>
      </c>
      <c r="AN406" s="14">
        <v>0</v>
      </c>
      <c r="AO406" s="14">
        <v>0</v>
      </c>
      <c r="AP406" s="14">
        <v>0</v>
      </c>
      <c r="AQ406" s="14" t="s">
        <v>104</v>
      </c>
      <c r="AR406" s="14">
        <v>0</v>
      </c>
      <c r="AS406" s="14">
        <v>0</v>
      </c>
      <c r="AT406" s="14">
        <v>0</v>
      </c>
      <c r="AU406" s="14">
        <v>0</v>
      </c>
      <c r="AV406" s="14">
        <v>0</v>
      </c>
      <c r="AW406" s="14">
        <v>0</v>
      </c>
      <c r="AX406" s="14">
        <v>0</v>
      </c>
      <c r="AY406" s="14">
        <v>0</v>
      </c>
      <c r="AZ406" s="14">
        <v>0</v>
      </c>
      <c r="BA406" s="14">
        <v>0</v>
      </c>
      <c r="BB406" s="14">
        <v>23714</v>
      </c>
      <c r="BC406" s="14">
        <v>148800</v>
      </c>
      <c r="BD406" s="14">
        <v>0</v>
      </c>
      <c r="BE406" s="14">
        <v>0</v>
      </c>
      <c r="BF406" s="14">
        <v>577</v>
      </c>
      <c r="BG406" s="14">
        <v>755</v>
      </c>
      <c r="BH406" s="14">
        <v>0</v>
      </c>
      <c r="BI406" s="14">
        <v>0</v>
      </c>
      <c r="BJ406" s="14">
        <v>0</v>
      </c>
      <c r="BK406" s="14">
        <v>0</v>
      </c>
      <c r="BL406" s="14">
        <v>0</v>
      </c>
      <c r="BM406" s="14">
        <v>0</v>
      </c>
      <c r="BN406" s="14">
        <v>0</v>
      </c>
      <c r="BO406" s="14">
        <v>0</v>
      </c>
      <c r="BP406" s="14">
        <v>0</v>
      </c>
      <c r="BQ406" s="14">
        <v>0</v>
      </c>
      <c r="BR406" s="14">
        <v>0</v>
      </c>
      <c r="BS406" s="14">
        <v>40135.449999999997</v>
      </c>
      <c r="BT406" s="14">
        <v>65042.3</v>
      </c>
      <c r="BU406" s="14">
        <v>0</v>
      </c>
      <c r="BV406" s="14">
        <v>0</v>
      </c>
      <c r="BW406" s="14">
        <v>0</v>
      </c>
      <c r="BX406" s="14">
        <v>9797.6200000000008</v>
      </c>
      <c r="BY406" s="14">
        <v>0</v>
      </c>
      <c r="BZ406" s="14">
        <v>0</v>
      </c>
      <c r="CA406" s="14">
        <v>0</v>
      </c>
      <c r="CB406" s="14">
        <v>0</v>
      </c>
      <c r="CC406" s="14">
        <v>0</v>
      </c>
      <c r="CD406" s="14">
        <v>755</v>
      </c>
      <c r="CE406" s="14">
        <v>650</v>
      </c>
      <c r="CF406" s="14">
        <v>730</v>
      </c>
      <c r="CG406" s="14">
        <v>103748</v>
      </c>
      <c r="CH406" s="14">
        <v>0.09</v>
      </c>
      <c r="CI406" s="14">
        <v>0.36</v>
      </c>
      <c r="CJ406" s="14">
        <v>0.09</v>
      </c>
      <c r="CK406" s="14">
        <v>0</v>
      </c>
      <c r="CL406" s="14">
        <v>1149.75</v>
      </c>
      <c r="CM406" s="14">
        <v>5273.53</v>
      </c>
      <c r="CN406" s="14">
        <v>0</v>
      </c>
      <c r="CO406" s="14">
        <v>8625.68</v>
      </c>
      <c r="CP406" s="14">
        <v>0</v>
      </c>
      <c r="CQ406" s="14">
        <v>0</v>
      </c>
      <c r="CR406" s="14" t="s">
        <v>108</v>
      </c>
      <c r="CS406" s="14">
        <v>0</v>
      </c>
      <c r="CT406" s="14">
        <v>0</v>
      </c>
      <c r="CU406" s="14">
        <v>0</v>
      </c>
      <c r="CV406" s="14">
        <v>0</v>
      </c>
      <c r="CW406" s="14">
        <v>0</v>
      </c>
      <c r="CX406" s="14">
        <v>0</v>
      </c>
    </row>
    <row r="407" spans="1:102" x14ac:dyDescent="0.25">
      <c r="A407" s="14">
        <v>491747</v>
      </c>
      <c r="B407" s="14">
        <v>76</v>
      </c>
      <c r="C407" s="14" t="s">
        <v>117</v>
      </c>
      <c r="D407" s="14" t="s">
        <v>100</v>
      </c>
      <c r="E407" s="14">
        <v>5302790001</v>
      </c>
      <c r="F407" s="14" t="s">
        <v>119</v>
      </c>
      <c r="G407" s="14" t="s">
        <v>102</v>
      </c>
      <c r="H407" s="14" t="s">
        <v>103</v>
      </c>
      <c r="I407" s="14">
        <v>70800000</v>
      </c>
      <c r="J407" s="14">
        <v>0</v>
      </c>
      <c r="K407" s="14">
        <v>53166065</v>
      </c>
      <c r="L407" s="14">
        <v>0</v>
      </c>
      <c r="M407" s="14">
        <v>201807</v>
      </c>
      <c r="N407" s="14">
        <v>20180610</v>
      </c>
      <c r="O407" s="14">
        <v>0</v>
      </c>
      <c r="P407" s="14">
        <v>20180710</v>
      </c>
      <c r="Q407" s="14">
        <v>0</v>
      </c>
      <c r="R407" s="14">
        <v>30</v>
      </c>
      <c r="S407" s="14">
        <v>20180720</v>
      </c>
      <c r="T407" s="14">
        <v>20180818</v>
      </c>
      <c r="U407" s="14">
        <v>79222</v>
      </c>
      <c r="V407" s="14">
        <v>17604.38</v>
      </c>
      <c r="W407" s="14">
        <v>25</v>
      </c>
      <c r="X407" s="14">
        <v>716.25</v>
      </c>
      <c r="Y407" s="14">
        <v>2112.52</v>
      </c>
      <c r="Z407" s="14">
        <v>845.01</v>
      </c>
      <c r="AA407" s="14">
        <v>704.17</v>
      </c>
      <c r="AB407" s="14">
        <v>457.71</v>
      </c>
      <c r="AC407" s="14">
        <v>0</v>
      </c>
      <c r="AD407" s="14">
        <v>0</v>
      </c>
      <c r="AE407" s="14">
        <v>0</v>
      </c>
      <c r="AF407" s="14">
        <v>70417.570000000007</v>
      </c>
      <c r="AG407" s="14">
        <v>20174.61</v>
      </c>
      <c r="AH407" s="14">
        <v>46140.32</v>
      </c>
      <c r="AI407" s="14">
        <v>9987.0400000000009</v>
      </c>
      <c r="AJ407" s="14">
        <v>992.62</v>
      </c>
      <c r="AK407" s="14">
        <v>10405.700000000001</v>
      </c>
      <c r="AL407" s="14">
        <v>67014.41</v>
      </c>
      <c r="AM407" s="14">
        <v>71133.820000000007</v>
      </c>
      <c r="AN407" s="14">
        <v>0</v>
      </c>
      <c r="AO407" s="14">
        <v>0</v>
      </c>
      <c r="AP407" s="14">
        <v>0</v>
      </c>
      <c r="AQ407" s="14" t="s">
        <v>104</v>
      </c>
      <c r="AR407" s="14">
        <v>0</v>
      </c>
      <c r="AS407" s="14">
        <v>0</v>
      </c>
      <c r="AT407" s="14">
        <v>0</v>
      </c>
      <c r="AU407" s="14">
        <v>0</v>
      </c>
      <c r="AV407" s="14">
        <v>0</v>
      </c>
      <c r="AW407" s="14">
        <v>0</v>
      </c>
      <c r="AX407" s="14">
        <v>0</v>
      </c>
      <c r="AY407" s="14">
        <v>0</v>
      </c>
      <c r="AZ407" s="14">
        <v>0</v>
      </c>
      <c r="BA407" s="14">
        <v>0</v>
      </c>
      <c r="BB407" s="14">
        <v>9420</v>
      </c>
      <c r="BC407" s="14">
        <v>69802</v>
      </c>
      <c r="BD407" s="14">
        <v>0</v>
      </c>
      <c r="BE407" s="14">
        <v>0</v>
      </c>
      <c r="BF407" s="14">
        <v>316</v>
      </c>
      <c r="BG407" s="14">
        <v>490</v>
      </c>
      <c r="BH407" s="14">
        <v>0</v>
      </c>
      <c r="BI407" s="14">
        <v>0</v>
      </c>
      <c r="BJ407" s="14">
        <v>0</v>
      </c>
      <c r="BK407" s="14">
        <v>0</v>
      </c>
      <c r="BL407" s="14">
        <v>0</v>
      </c>
      <c r="BM407" s="14">
        <v>0</v>
      </c>
      <c r="BN407" s="14">
        <v>0</v>
      </c>
      <c r="BO407" s="14">
        <v>0</v>
      </c>
      <c r="BP407" s="14">
        <v>0</v>
      </c>
      <c r="BQ407" s="14">
        <v>0</v>
      </c>
      <c r="BR407" s="14">
        <v>0</v>
      </c>
      <c r="BS407" s="14">
        <v>15943.16</v>
      </c>
      <c r="BT407" s="14">
        <v>30511.31</v>
      </c>
      <c r="BU407" s="14">
        <v>0</v>
      </c>
      <c r="BV407" s="14">
        <v>0</v>
      </c>
      <c r="BW407" s="14">
        <v>0</v>
      </c>
      <c r="BX407" s="14">
        <v>6358.72</v>
      </c>
      <c r="BY407" s="14">
        <v>0</v>
      </c>
      <c r="BZ407" s="14">
        <v>0</v>
      </c>
      <c r="CA407" s="14">
        <v>0</v>
      </c>
      <c r="CB407" s="14">
        <v>0</v>
      </c>
      <c r="CC407" s="14">
        <v>0</v>
      </c>
      <c r="CD407" s="14">
        <v>490</v>
      </c>
      <c r="CE407" s="14">
        <v>410</v>
      </c>
      <c r="CF407" s="14">
        <v>450</v>
      </c>
      <c r="CG407" s="14">
        <v>103808</v>
      </c>
      <c r="CH407" s="14">
        <v>0.09</v>
      </c>
      <c r="CI407" s="14">
        <v>0.36</v>
      </c>
      <c r="CJ407" s="14">
        <v>0.09</v>
      </c>
      <c r="CK407" s="14">
        <v>0</v>
      </c>
      <c r="CL407" s="14">
        <v>528.13</v>
      </c>
      <c r="CM407" s="14">
        <v>2422.36</v>
      </c>
      <c r="CN407" s="14">
        <v>0</v>
      </c>
      <c r="CO407" s="14">
        <v>3961.08</v>
      </c>
      <c r="CP407" s="14">
        <v>0</v>
      </c>
      <c r="CQ407" s="14">
        <v>0</v>
      </c>
      <c r="CR407" s="14" t="s">
        <v>108</v>
      </c>
      <c r="CS407" s="14">
        <v>0</v>
      </c>
      <c r="CT407" s="14">
        <v>0</v>
      </c>
      <c r="CU407" s="14">
        <v>0</v>
      </c>
      <c r="CV407" s="14">
        <v>0</v>
      </c>
      <c r="CW407" s="14">
        <v>0</v>
      </c>
      <c r="CX407" s="14">
        <v>0</v>
      </c>
    </row>
    <row r="408" spans="1:102" x14ac:dyDescent="0.25">
      <c r="A408" s="14">
        <v>491750</v>
      </c>
      <c r="B408" s="14">
        <v>66</v>
      </c>
      <c r="C408" s="14" t="s">
        <v>117</v>
      </c>
      <c r="D408" s="14" t="s">
        <v>100</v>
      </c>
      <c r="E408" s="14">
        <v>5302790001</v>
      </c>
      <c r="F408" s="14" t="s">
        <v>120</v>
      </c>
      <c r="G408" s="14" t="s">
        <v>102</v>
      </c>
      <c r="H408" s="14" t="s">
        <v>103</v>
      </c>
      <c r="I408" s="14">
        <v>70800000</v>
      </c>
      <c r="J408" s="14">
        <v>0</v>
      </c>
      <c r="K408" s="14">
        <v>1439402</v>
      </c>
      <c r="L408" s="14">
        <v>0</v>
      </c>
      <c r="M408" s="14">
        <v>201807</v>
      </c>
      <c r="N408" s="14">
        <v>20180610</v>
      </c>
      <c r="O408" s="14">
        <v>0</v>
      </c>
      <c r="P408" s="14">
        <v>20180710</v>
      </c>
      <c r="Q408" s="14">
        <v>0</v>
      </c>
      <c r="R408" s="14">
        <v>30</v>
      </c>
      <c r="S408" s="14">
        <v>20180720</v>
      </c>
      <c r="T408" s="14">
        <v>20180818</v>
      </c>
      <c r="U408" s="14">
        <v>334504</v>
      </c>
      <c r="V408" s="14">
        <v>65954.91</v>
      </c>
      <c r="W408" s="14">
        <v>25</v>
      </c>
      <c r="X408" s="14">
        <v>716.25</v>
      </c>
      <c r="Y408" s="14">
        <v>7914.59</v>
      </c>
      <c r="Z408" s="14">
        <v>3165.83</v>
      </c>
      <c r="AA408" s="14">
        <v>2638.19</v>
      </c>
      <c r="AB408" s="14">
        <v>1714.82</v>
      </c>
      <c r="AC408" s="14">
        <v>0</v>
      </c>
      <c r="AD408" s="14">
        <v>0</v>
      </c>
      <c r="AE408" s="14">
        <v>0</v>
      </c>
      <c r="AF408" s="14">
        <v>263819.7</v>
      </c>
      <c r="AG408" s="14">
        <v>75584.320000000007</v>
      </c>
      <c r="AH408" s="14">
        <v>176919.83</v>
      </c>
      <c r="AI408" s="14">
        <v>38294.22</v>
      </c>
      <c r="AJ408" s="14">
        <v>3806.11</v>
      </c>
      <c r="AK408" s="14">
        <v>39899.519999999997</v>
      </c>
      <c r="AL408" s="14">
        <v>249102.52</v>
      </c>
      <c r="AM408" s="14">
        <v>264535.95</v>
      </c>
      <c r="AN408" s="14">
        <v>0</v>
      </c>
      <c r="AO408" s="14">
        <v>0</v>
      </c>
      <c r="AP408" s="14">
        <v>0</v>
      </c>
      <c r="AQ408" s="14" t="s">
        <v>104</v>
      </c>
      <c r="AR408" s="14">
        <v>0</v>
      </c>
      <c r="AS408" s="14">
        <v>0</v>
      </c>
      <c r="AT408" s="14">
        <v>0</v>
      </c>
      <c r="AU408" s="14">
        <v>0</v>
      </c>
      <c r="AV408" s="14">
        <v>0</v>
      </c>
      <c r="AW408" s="14">
        <v>0</v>
      </c>
      <c r="AX408" s="14">
        <v>0</v>
      </c>
      <c r="AY408" s="14">
        <v>0</v>
      </c>
      <c r="AZ408" s="14">
        <v>0</v>
      </c>
      <c r="BA408" s="14">
        <v>0</v>
      </c>
      <c r="BB408" s="14">
        <v>32777</v>
      </c>
      <c r="BC408" s="14">
        <v>301727</v>
      </c>
      <c r="BD408" s="14">
        <v>0</v>
      </c>
      <c r="BE408" s="14">
        <v>723</v>
      </c>
      <c r="BF408" s="14">
        <v>723</v>
      </c>
      <c r="BG408" s="14">
        <v>0</v>
      </c>
      <c r="BH408" s="14">
        <v>785</v>
      </c>
      <c r="BI408" s="14">
        <v>845</v>
      </c>
      <c r="BJ408" s="14">
        <v>0</v>
      </c>
      <c r="BK408" s="14">
        <v>0</v>
      </c>
      <c r="BL408" s="14">
        <v>0</v>
      </c>
      <c r="BM408" s="14">
        <v>0</v>
      </c>
      <c r="BN408" s="14">
        <v>0</v>
      </c>
      <c r="BO408" s="14">
        <v>0</v>
      </c>
      <c r="BP408" s="14">
        <v>0</v>
      </c>
      <c r="BQ408" s="14">
        <v>0</v>
      </c>
      <c r="BR408" s="14">
        <v>0</v>
      </c>
      <c r="BS408" s="14">
        <v>20474.68</v>
      </c>
      <c r="BT408" s="14">
        <v>131889.72</v>
      </c>
      <c r="BU408" s="14">
        <v>0</v>
      </c>
      <c r="BV408" s="14">
        <v>0</v>
      </c>
      <c r="BW408" s="14">
        <v>0</v>
      </c>
      <c r="BX408" s="14">
        <v>0</v>
      </c>
      <c r="BY408" s="14">
        <v>34534.839999999997</v>
      </c>
      <c r="BZ408" s="14">
        <v>10965.55</v>
      </c>
      <c r="CA408" s="14">
        <v>0</v>
      </c>
      <c r="CB408" s="14">
        <v>0</v>
      </c>
      <c r="CC408" s="14">
        <v>0</v>
      </c>
      <c r="CD408" s="14">
        <v>0</v>
      </c>
      <c r="CE408" s="14">
        <v>785</v>
      </c>
      <c r="CF408" s="14">
        <v>845</v>
      </c>
      <c r="CG408" s="14">
        <v>103733</v>
      </c>
      <c r="CH408" s="14">
        <v>0.09</v>
      </c>
      <c r="CI408" s="14">
        <v>0.36</v>
      </c>
      <c r="CJ408" s="14">
        <v>0.09</v>
      </c>
      <c r="CK408" s="14">
        <v>0</v>
      </c>
      <c r="CL408" s="14">
        <v>1978.64</v>
      </c>
      <c r="CM408" s="14">
        <v>9075.39</v>
      </c>
      <c r="CN408" s="14">
        <v>0</v>
      </c>
      <c r="CO408" s="14">
        <v>16725.169999999998</v>
      </c>
      <c r="CP408" s="14">
        <v>0</v>
      </c>
      <c r="CQ408" s="14">
        <v>0</v>
      </c>
      <c r="CR408" s="14" t="s">
        <v>108</v>
      </c>
      <c r="CS408" s="14">
        <v>0</v>
      </c>
      <c r="CT408" s="14">
        <v>0</v>
      </c>
      <c r="CU408" s="14">
        <v>0</v>
      </c>
      <c r="CV408" s="14">
        <v>0</v>
      </c>
      <c r="CW408" s="14">
        <v>0</v>
      </c>
      <c r="CX408" s="14">
        <v>0</v>
      </c>
    </row>
    <row r="409" spans="1:102" x14ac:dyDescent="0.25">
      <c r="A409" s="14">
        <v>493169</v>
      </c>
      <c r="B409" s="14">
        <v>76</v>
      </c>
      <c r="C409" s="14" t="s">
        <v>117</v>
      </c>
      <c r="D409" s="14" t="s">
        <v>100</v>
      </c>
      <c r="E409" s="14">
        <v>5302790001</v>
      </c>
      <c r="F409" s="14" t="s">
        <v>121</v>
      </c>
      <c r="G409" s="14" t="s">
        <v>102</v>
      </c>
      <c r="H409" s="14" t="s">
        <v>103</v>
      </c>
      <c r="I409" s="14">
        <v>70800000</v>
      </c>
      <c r="J409" s="14">
        <v>0</v>
      </c>
      <c r="K409" s="14">
        <v>1512131</v>
      </c>
      <c r="L409" s="14">
        <v>0</v>
      </c>
      <c r="M409" s="14">
        <v>201807</v>
      </c>
      <c r="N409" s="14">
        <v>20180610</v>
      </c>
      <c r="O409" s="14">
        <v>0</v>
      </c>
      <c r="P409" s="14">
        <v>20180710</v>
      </c>
      <c r="Q409" s="14">
        <v>0</v>
      </c>
      <c r="R409" s="14">
        <v>30</v>
      </c>
      <c r="S409" s="14">
        <v>20180720</v>
      </c>
      <c r="T409" s="14">
        <v>20180818</v>
      </c>
      <c r="U409" s="14">
        <v>161652</v>
      </c>
      <c r="V409" s="14">
        <v>32277.35</v>
      </c>
      <c r="W409" s="14">
        <v>25</v>
      </c>
      <c r="X409" s="14">
        <v>716.25</v>
      </c>
      <c r="Y409" s="14">
        <v>3873.28</v>
      </c>
      <c r="Z409" s="14">
        <v>1549.31</v>
      </c>
      <c r="AA409" s="14">
        <v>1291.0899999999999</v>
      </c>
      <c r="AB409" s="14">
        <v>839.21</v>
      </c>
      <c r="AC409" s="14">
        <v>0</v>
      </c>
      <c r="AD409" s="14">
        <v>0</v>
      </c>
      <c r="AE409" s="14">
        <v>0</v>
      </c>
      <c r="AF409" s="14">
        <v>129109.45</v>
      </c>
      <c r="AG409" s="14">
        <v>36989.839999999997</v>
      </c>
      <c r="AH409" s="14">
        <v>90620.19</v>
      </c>
      <c r="AI409" s="14">
        <v>19614.7</v>
      </c>
      <c r="AJ409" s="14">
        <v>1949.53</v>
      </c>
      <c r="AK409" s="14">
        <v>20436.95</v>
      </c>
      <c r="AL409" s="14">
        <v>122272.81</v>
      </c>
      <c r="AM409" s="14">
        <v>129825.7</v>
      </c>
      <c r="AN409" s="14">
        <v>0</v>
      </c>
      <c r="AO409" s="14">
        <v>0</v>
      </c>
      <c r="AP409" s="14">
        <v>0</v>
      </c>
      <c r="AQ409" s="14" t="s">
        <v>104</v>
      </c>
      <c r="AR409" s="14">
        <v>0</v>
      </c>
      <c r="AS409" s="14">
        <v>0</v>
      </c>
      <c r="AT409" s="14">
        <v>0</v>
      </c>
      <c r="AU409" s="14">
        <v>0</v>
      </c>
      <c r="AV409" s="14">
        <v>0</v>
      </c>
      <c r="AW409" s="14">
        <v>0</v>
      </c>
      <c r="AX409" s="14">
        <v>0</v>
      </c>
      <c r="AY409" s="14">
        <v>0</v>
      </c>
      <c r="AZ409" s="14">
        <v>0</v>
      </c>
      <c r="BA409" s="14">
        <v>0</v>
      </c>
      <c r="BB409" s="14">
        <v>16093</v>
      </c>
      <c r="BC409" s="14">
        <v>145559</v>
      </c>
      <c r="BD409" s="14">
        <v>0</v>
      </c>
      <c r="BE409" s="14">
        <v>0</v>
      </c>
      <c r="BF409" s="14">
        <v>0</v>
      </c>
      <c r="BG409" s="14">
        <v>460</v>
      </c>
      <c r="BH409" s="14">
        <v>0</v>
      </c>
      <c r="BI409" s="14">
        <v>0</v>
      </c>
      <c r="BJ409" s="14">
        <v>0</v>
      </c>
      <c r="BK409" s="14">
        <v>0</v>
      </c>
      <c r="BL409" s="14">
        <v>0</v>
      </c>
      <c r="BM409" s="14">
        <v>0</v>
      </c>
      <c r="BN409" s="14">
        <v>0</v>
      </c>
      <c r="BO409" s="14">
        <v>0</v>
      </c>
      <c r="BP409" s="14">
        <v>0</v>
      </c>
      <c r="BQ409" s="14">
        <v>0</v>
      </c>
      <c r="BR409" s="14">
        <v>0</v>
      </c>
      <c r="BS409" s="14">
        <v>27237.07</v>
      </c>
      <c r="BT409" s="14">
        <v>63625.62</v>
      </c>
      <c r="BU409" s="14">
        <v>0</v>
      </c>
      <c r="BV409" s="14">
        <v>0</v>
      </c>
      <c r="BW409" s="14">
        <v>0</v>
      </c>
      <c r="BX409" s="14">
        <v>5969.41</v>
      </c>
      <c r="BY409" s="14">
        <v>0</v>
      </c>
      <c r="BZ409" s="14">
        <v>0</v>
      </c>
      <c r="CA409" s="14">
        <v>0</v>
      </c>
      <c r="CB409" s="14">
        <v>0</v>
      </c>
      <c r="CC409" s="14">
        <v>0</v>
      </c>
      <c r="CD409" s="14">
        <v>460</v>
      </c>
      <c r="CE409" s="14">
        <v>380</v>
      </c>
      <c r="CF409" s="14">
        <v>410</v>
      </c>
      <c r="CG409" s="14">
        <v>103731</v>
      </c>
      <c r="CH409" s="14">
        <v>0.18</v>
      </c>
      <c r="CI409" s="14">
        <v>0.72</v>
      </c>
      <c r="CJ409" s="14">
        <v>0.18</v>
      </c>
      <c r="CK409" s="14">
        <v>0</v>
      </c>
      <c r="CL409" s="14">
        <v>968.32</v>
      </c>
      <c r="CM409" s="14">
        <v>4441.3599999999997</v>
      </c>
      <c r="CN409" s="14">
        <v>0</v>
      </c>
      <c r="CO409" s="14">
        <v>8082.58</v>
      </c>
      <c r="CP409" s="14">
        <v>0</v>
      </c>
      <c r="CQ409" s="14">
        <v>0</v>
      </c>
      <c r="CR409" s="14" t="s">
        <v>108</v>
      </c>
      <c r="CS409" s="14">
        <v>0</v>
      </c>
      <c r="CT409" s="14">
        <v>0</v>
      </c>
      <c r="CU409" s="14">
        <v>0</v>
      </c>
      <c r="CV409" s="14">
        <v>0</v>
      </c>
      <c r="CW409" s="14">
        <v>0</v>
      </c>
      <c r="CX409" s="14">
        <v>0</v>
      </c>
    </row>
    <row r="410" spans="1:102" x14ac:dyDescent="0.25">
      <c r="A410" s="14">
        <v>510213</v>
      </c>
      <c r="B410" s="14">
        <v>23</v>
      </c>
      <c r="C410" s="14" t="s">
        <v>110</v>
      </c>
      <c r="D410" s="14" t="s">
        <v>100</v>
      </c>
      <c r="E410" s="14">
        <v>5302790001</v>
      </c>
      <c r="F410" s="14" t="s">
        <v>122</v>
      </c>
      <c r="G410" s="14" t="s">
        <v>102</v>
      </c>
      <c r="H410" s="14" t="s">
        <v>103</v>
      </c>
      <c r="I410" s="14">
        <v>70070000</v>
      </c>
      <c r="J410" s="14">
        <v>0</v>
      </c>
      <c r="K410" s="14">
        <v>671714</v>
      </c>
      <c r="L410" s="14">
        <v>1</v>
      </c>
      <c r="M410" s="14">
        <v>201807</v>
      </c>
      <c r="N410" s="14">
        <v>20180605</v>
      </c>
      <c r="O410" s="14">
        <v>38553</v>
      </c>
      <c r="P410" s="14">
        <v>20180704</v>
      </c>
      <c r="Q410" s="14">
        <v>55683</v>
      </c>
      <c r="R410" s="14">
        <v>29</v>
      </c>
      <c r="S410" s="14">
        <v>20180803</v>
      </c>
      <c r="T410" s="14">
        <v>20180818</v>
      </c>
      <c r="U410" s="14">
        <v>10004.84</v>
      </c>
      <c r="V410" s="14">
        <v>3334.94</v>
      </c>
      <c r="W410" s="14">
        <v>25</v>
      </c>
      <c r="X410" s="14">
        <v>716.25</v>
      </c>
      <c r="Y410" s="14">
        <v>400.19</v>
      </c>
      <c r="Z410" s="14">
        <v>160.07</v>
      </c>
      <c r="AA410" s="14">
        <v>133.38999999999999</v>
      </c>
      <c r="AB410" s="14">
        <v>86.7</v>
      </c>
      <c r="AC410" s="14">
        <v>0</v>
      </c>
      <c r="AD410" s="14">
        <v>0</v>
      </c>
      <c r="AE410" s="14">
        <v>0</v>
      </c>
      <c r="AF410" s="14">
        <v>13339.78</v>
      </c>
      <c r="AG410" s="14">
        <v>3821.83</v>
      </c>
      <c r="AH410" s="14">
        <v>6503.63</v>
      </c>
      <c r="AI410" s="14">
        <v>1407.7</v>
      </c>
      <c r="AJ410" s="14">
        <v>139.91</v>
      </c>
      <c r="AK410" s="14">
        <v>1466.71</v>
      </c>
      <c r="AL410" s="14">
        <v>13275.68</v>
      </c>
      <c r="AM410" s="14">
        <v>14056.03</v>
      </c>
      <c r="AN410" s="14">
        <v>17130</v>
      </c>
      <c r="AO410" s="14">
        <v>17130</v>
      </c>
      <c r="AP410" s="14">
        <v>18122</v>
      </c>
      <c r="AQ410" s="14" t="s">
        <v>104</v>
      </c>
      <c r="AR410" s="14">
        <v>0</v>
      </c>
      <c r="AS410" s="14">
        <v>0</v>
      </c>
      <c r="AT410" s="14">
        <v>0</v>
      </c>
      <c r="AU410" s="14">
        <v>0</v>
      </c>
      <c r="AV410" s="14">
        <v>0</v>
      </c>
      <c r="AW410" s="14">
        <v>0</v>
      </c>
      <c r="AX410" s="14">
        <v>0</v>
      </c>
      <c r="AY410" s="14" t="s">
        <v>107</v>
      </c>
      <c r="AZ410" s="14" t="s">
        <v>107</v>
      </c>
      <c r="BA410" s="14" t="s">
        <v>107</v>
      </c>
      <c r="BB410" s="14">
        <v>0</v>
      </c>
      <c r="BC410" s="14">
        <v>0</v>
      </c>
      <c r="BD410" s="14">
        <v>0</v>
      </c>
      <c r="BE410" s="14">
        <v>0</v>
      </c>
      <c r="BF410" s="14">
        <v>0</v>
      </c>
      <c r="BG410" s="14">
        <v>0</v>
      </c>
      <c r="BH410" s="14">
        <v>0</v>
      </c>
      <c r="BI410" s="14">
        <v>0</v>
      </c>
      <c r="BJ410" s="14">
        <v>0</v>
      </c>
      <c r="BK410" s="14">
        <v>0</v>
      </c>
      <c r="BL410" s="14">
        <v>0</v>
      </c>
      <c r="BM410" s="14">
        <v>0</v>
      </c>
      <c r="BN410" s="14">
        <v>0</v>
      </c>
      <c r="BO410" s="14">
        <v>0</v>
      </c>
      <c r="BP410" s="14">
        <v>0</v>
      </c>
      <c r="BQ410" s="14">
        <v>0</v>
      </c>
      <c r="BR410" s="14">
        <v>0</v>
      </c>
      <c r="BS410" s="14">
        <v>0</v>
      </c>
      <c r="BT410" s="14">
        <v>0</v>
      </c>
      <c r="BU410" s="14">
        <v>0</v>
      </c>
      <c r="BV410" s="14">
        <v>0</v>
      </c>
      <c r="BW410" s="14">
        <v>0</v>
      </c>
      <c r="BX410" s="14">
        <v>0</v>
      </c>
      <c r="BY410" s="14">
        <v>0</v>
      </c>
      <c r="BZ410" s="14">
        <v>0</v>
      </c>
      <c r="CA410" s="14">
        <v>0</v>
      </c>
      <c r="CB410" s="14">
        <v>0</v>
      </c>
      <c r="CC410" s="14">
        <v>0</v>
      </c>
      <c r="CD410" s="14">
        <v>0</v>
      </c>
      <c r="CE410" s="14">
        <v>0</v>
      </c>
      <c r="CF410" s="14">
        <v>0</v>
      </c>
      <c r="CG410" s="14">
        <v>584083</v>
      </c>
      <c r="CH410" s="14">
        <v>1</v>
      </c>
      <c r="CI410" s="14">
        <v>0</v>
      </c>
      <c r="CJ410" s="14">
        <v>0</v>
      </c>
      <c r="CK410" s="14">
        <v>0</v>
      </c>
      <c r="CL410" s="14">
        <v>100.04</v>
      </c>
      <c r="CM410" s="14">
        <v>458.88</v>
      </c>
      <c r="CN410" s="14">
        <v>0</v>
      </c>
      <c r="CO410" s="14">
        <v>856.49</v>
      </c>
      <c r="CP410" s="14">
        <v>0</v>
      </c>
      <c r="CQ410" s="14">
        <v>0</v>
      </c>
      <c r="CR410" s="14" t="s">
        <v>108</v>
      </c>
      <c r="CS410" s="14">
        <v>220</v>
      </c>
      <c r="CT410" s="14">
        <v>380</v>
      </c>
      <c r="CU410" s="14">
        <v>201</v>
      </c>
      <c r="CV410" s="14">
        <v>348</v>
      </c>
      <c r="CW410" s="14">
        <v>231</v>
      </c>
      <c r="CX410" s="14">
        <v>399</v>
      </c>
    </row>
    <row r="411" spans="1:102" x14ac:dyDescent="0.25">
      <c r="A411" s="14">
        <v>605120</v>
      </c>
      <c r="B411" s="14">
        <v>75</v>
      </c>
      <c r="C411" s="14" t="s">
        <v>99</v>
      </c>
      <c r="D411" s="14" t="s">
        <v>100</v>
      </c>
      <c r="E411" s="14">
        <v>5302790001</v>
      </c>
      <c r="F411" s="14" t="s">
        <v>303</v>
      </c>
      <c r="G411" s="14" t="s">
        <v>102</v>
      </c>
      <c r="H411" s="14" t="s">
        <v>103</v>
      </c>
      <c r="I411" s="14">
        <v>70800000</v>
      </c>
      <c r="J411" s="14">
        <v>0</v>
      </c>
      <c r="K411" s="14">
        <v>1167030</v>
      </c>
      <c r="L411" s="14">
        <v>0</v>
      </c>
      <c r="M411" s="14">
        <v>201807</v>
      </c>
      <c r="N411" s="14">
        <v>20180610</v>
      </c>
      <c r="O411" s="14">
        <v>0</v>
      </c>
      <c r="P411" s="14">
        <v>20180710</v>
      </c>
      <c r="Q411" s="14">
        <v>0</v>
      </c>
      <c r="R411" s="14">
        <v>30</v>
      </c>
      <c r="S411" s="14">
        <v>20180720</v>
      </c>
      <c r="T411" s="14">
        <v>20180818</v>
      </c>
      <c r="U411" s="14">
        <v>87036</v>
      </c>
      <c r="V411" s="14">
        <v>20915.96</v>
      </c>
      <c r="W411" s="14">
        <v>25</v>
      </c>
      <c r="X411" s="14">
        <v>716.25</v>
      </c>
      <c r="Y411" s="14">
        <v>2509.91</v>
      </c>
      <c r="Z411" s="14">
        <v>1003.96</v>
      </c>
      <c r="AA411" s="14">
        <v>836.63</v>
      </c>
      <c r="AB411" s="14">
        <v>543.80999999999995</v>
      </c>
      <c r="AC411" s="14">
        <v>0</v>
      </c>
      <c r="AD411" s="14">
        <v>0</v>
      </c>
      <c r="AE411" s="14">
        <v>0</v>
      </c>
      <c r="AF411" s="14">
        <v>83663.87</v>
      </c>
      <c r="AG411" s="14">
        <v>23969.68</v>
      </c>
      <c r="AH411" s="14">
        <v>51122.23</v>
      </c>
      <c r="AI411" s="14">
        <v>11065.38</v>
      </c>
      <c r="AJ411" s="14">
        <v>1099.8</v>
      </c>
      <c r="AK411" s="14">
        <v>11529.24</v>
      </c>
      <c r="AL411" s="14">
        <v>79485.81</v>
      </c>
      <c r="AM411" s="14">
        <v>84380.12</v>
      </c>
      <c r="AN411" s="14">
        <v>0</v>
      </c>
      <c r="AO411" s="14">
        <v>0</v>
      </c>
      <c r="AP411" s="14">
        <v>0</v>
      </c>
      <c r="AQ411" s="14" t="s">
        <v>104</v>
      </c>
      <c r="AR411" s="14">
        <v>0</v>
      </c>
      <c r="AS411" s="14">
        <v>0</v>
      </c>
      <c r="AT411" s="14">
        <v>0</v>
      </c>
      <c r="AU411" s="14">
        <v>0</v>
      </c>
      <c r="AV411" s="14">
        <v>0</v>
      </c>
      <c r="AW411" s="14">
        <v>0</v>
      </c>
      <c r="AX411" s="14">
        <v>0</v>
      </c>
      <c r="AY411" s="14">
        <v>0</v>
      </c>
      <c r="AZ411" s="14">
        <v>0</v>
      </c>
      <c r="BA411" s="14">
        <v>0</v>
      </c>
      <c r="BB411" s="14">
        <v>8436</v>
      </c>
      <c r="BC411" s="14">
        <v>78600</v>
      </c>
      <c r="BD411" s="14">
        <v>0</v>
      </c>
      <c r="BE411" s="14">
        <v>0</v>
      </c>
      <c r="BF411" s="14">
        <v>265</v>
      </c>
      <c r="BG411" s="14">
        <v>945</v>
      </c>
      <c r="BH411" s="14">
        <v>0</v>
      </c>
      <c r="BI411" s="14">
        <v>0</v>
      </c>
      <c r="BJ411" s="14">
        <v>0</v>
      </c>
      <c r="BK411" s="14">
        <v>4093</v>
      </c>
      <c r="BL411" s="14">
        <v>31401</v>
      </c>
      <c r="BM411" s="14">
        <v>0</v>
      </c>
      <c r="BN411" s="14">
        <v>0</v>
      </c>
      <c r="BO411" s="14">
        <v>0</v>
      </c>
      <c r="BP411" s="14">
        <v>0</v>
      </c>
      <c r="BQ411" s="14">
        <v>1326.19</v>
      </c>
      <c r="BR411" s="14">
        <v>10174.36</v>
      </c>
      <c r="BS411" s="14">
        <v>9882.06</v>
      </c>
      <c r="BT411" s="14">
        <v>32552.55</v>
      </c>
      <c r="BU411" s="14">
        <v>0</v>
      </c>
      <c r="BV411" s="14">
        <v>0</v>
      </c>
      <c r="BW411" s="14">
        <v>0</v>
      </c>
      <c r="BX411" s="14">
        <v>8812.75</v>
      </c>
      <c r="BY411" s="14">
        <v>0</v>
      </c>
      <c r="BZ411" s="14">
        <v>0</v>
      </c>
      <c r="CA411" s="14">
        <v>0</v>
      </c>
      <c r="CB411" s="14">
        <v>0</v>
      </c>
      <c r="CC411" s="14">
        <v>0</v>
      </c>
      <c r="CD411" s="14">
        <v>945</v>
      </c>
      <c r="CE411" s="14">
        <v>870</v>
      </c>
      <c r="CF411" s="14">
        <v>990</v>
      </c>
      <c r="CG411" s="14">
        <v>103816</v>
      </c>
      <c r="CH411" s="14">
        <v>0.36</v>
      </c>
      <c r="CI411" s="14">
        <v>1.44</v>
      </c>
      <c r="CJ411" s="14">
        <v>0.36</v>
      </c>
      <c r="CK411" s="14">
        <v>0</v>
      </c>
      <c r="CL411" s="14">
        <v>627.47</v>
      </c>
      <c r="CM411" s="14">
        <v>2878.03</v>
      </c>
      <c r="CN411" s="14">
        <v>0</v>
      </c>
      <c r="CO411" s="14">
        <v>4351.78</v>
      </c>
      <c r="CP411" s="14">
        <v>0</v>
      </c>
      <c r="CQ411" s="14">
        <v>0</v>
      </c>
      <c r="CR411" s="14">
        <v>8812.75</v>
      </c>
      <c r="CS411" s="14">
        <v>0</v>
      </c>
      <c r="CT411" s="14">
        <v>0</v>
      </c>
      <c r="CU411" s="14">
        <v>0</v>
      </c>
      <c r="CV411" s="14">
        <v>0</v>
      </c>
      <c r="CW411" s="14">
        <v>0</v>
      </c>
      <c r="CX411" s="14">
        <v>0</v>
      </c>
    </row>
    <row r="412" spans="1:102" x14ac:dyDescent="0.25">
      <c r="A412" s="14">
        <v>623849</v>
      </c>
      <c r="B412" s="14">
        <v>76</v>
      </c>
      <c r="C412" s="14" t="s">
        <v>117</v>
      </c>
      <c r="D412" s="14" t="s">
        <v>100</v>
      </c>
      <c r="E412" s="14">
        <v>5302790001</v>
      </c>
      <c r="F412" s="14" t="s">
        <v>124</v>
      </c>
      <c r="G412" s="14" t="s">
        <v>102</v>
      </c>
      <c r="H412" s="14" t="s">
        <v>103</v>
      </c>
      <c r="I412" s="14">
        <v>70800000</v>
      </c>
      <c r="J412" s="14">
        <v>0</v>
      </c>
      <c r="K412" s="14">
        <v>1512297</v>
      </c>
      <c r="L412" s="14">
        <v>0</v>
      </c>
      <c r="M412" s="14">
        <v>201807</v>
      </c>
      <c r="N412" s="14">
        <v>20180610</v>
      </c>
      <c r="O412" s="14">
        <v>0</v>
      </c>
      <c r="P412" s="14">
        <v>20180710</v>
      </c>
      <c r="Q412" s="14">
        <v>0</v>
      </c>
      <c r="R412" s="14">
        <v>30</v>
      </c>
      <c r="S412" s="14">
        <v>20180720</v>
      </c>
      <c r="T412" s="14">
        <v>20180818</v>
      </c>
      <c r="U412" s="14">
        <v>159193</v>
      </c>
      <c r="V412" s="14">
        <v>39330.410000000003</v>
      </c>
      <c r="W412" s="14">
        <v>25</v>
      </c>
      <c r="X412" s="14">
        <v>716.25</v>
      </c>
      <c r="Y412" s="14">
        <v>4719.6499999999996</v>
      </c>
      <c r="Z412" s="14">
        <v>1887.86</v>
      </c>
      <c r="AA412" s="14">
        <v>1573.21</v>
      </c>
      <c r="AB412" s="14">
        <v>1022.59</v>
      </c>
      <c r="AC412" s="14">
        <v>0</v>
      </c>
      <c r="AD412" s="14">
        <v>0</v>
      </c>
      <c r="AE412" s="14">
        <v>0</v>
      </c>
      <c r="AF412" s="14">
        <v>157321.71</v>
      </c>
      <c r="AG412" s="14">
        <v>45072.65</v>
      </c>
      <c r="AH412" s="14">
        <v>88087.02</v>
      </c>
      <c r="AI412" s="14">
        <v>19066.39</v>
      </c>
      <c r="AJ412" s="14">
        <v>1895.03</v>
      </c>
      <c r="AK412" s="14">
        <v>19865.66</v>
      </c>
      <c r="AL412" s="14">
        <v>148834.65</v>
      </c>
      <c r="AM412" s="14">
        <v>158037.96</v>
      </c>
      <c r="AN412" s="14">
        <v>0</v>
      </c>
      <c r="AO412" s="14">
        <v>0</v>
      </c>
      <c r="AP412" s="14">
        <v>0</v>
      </c>
      <c r="AQ412" s="14" t="s">
        <v>104</v>
      </c>
      <c r="AR412" s="14">
        <v>0</v>
      </c>
      <c r="AS412" s="14">
        <v>0</v>
      </c>
      <c r="AT412" s="14">
        <v>0</v>
      </c>
      <c r="AU412" s="14">
        <v>0</v>
      </c>
      <c r="AV412" s="14">
        <v>0</v>
      </c>
      <c r="AW412" s="14">
        <v>0</v>
      </c>
      <c r="AX412" s="14">
        <v>0</v>
      </c>
      <c r="AY412" s="14">
        <v>0</v>
      </c>
      <c r="AZ412" s="14">
        <v>0</v>
      </c>
      <c r="BA412" s="14">
        <v>0</v>
      </c>
      <c r="BB412" s="14">
        <v>29721</v>
      </c>
      <c r="BC412" s="14">
        <v>129472</v>
      </c>
      <c r="BD412" s="14">
        <v>0</v>
      </c>
      <c r="BE412" s="14">
        <v>0</v>
      </c>
      <c r="BF412" s="14">
        <v>827</v>
      </c>
      <c r="BG412" s="14">
        <v>855</v>
      </c>
      <c r="BH412" s="14">
        <v>0</v>
      </c>
      <c r="BI412" s="14">
        <v>0</v>
      </c>
      <c r="BJ412" s="14">
        <v>0</v>
      </c>
      <c r="BK412" s="14">
        <v>0</v>
      </c>
      <c r="BL412" s="14">
        <v>0</v>
      </c>
      <c r="BM412" s="14">
        <v>0</v>
      </c>
      <c r="BN412" s="14">
        <v>0</v>
      </c>
      <c r="BO412" s="14">
        <v>0</v>
      </c>
      <c r="BP412" s="14">
        <v>0</v>
      </c>
      <c r="BQ412" s="14">
        <v>0</v>
      </c>
      <c r="BR412" s="14">
        <v>0</v>
      </c>
      <c r="BS412" s="14">
        <v>50302.18</v>
      </c>
      <c r="BT412" s="14">
        <v>56593.8</v>
      </c>
      <c r="BU412" s="14">
        <v>0</v>
      </c>
      <c r="BV412" s="14">
        <v>0</v>
      </c>
      <c r="BW412" s="14">
        <v>0</v>
      </c>
      <c r="BX412" s="14">
        <v>11095.32</v>
      </c>
      <c r="BY412" s="14">
        <v>0</v>
      </c>
      <c r="BZ412" s="14">
        <v>0</v>
      </c>
      <c r="CA412" s="14">
        <v>0</v>
      </c>
      <c r="CB412" s="14">
        <v>0</v>
      </c>
      <c r="CC412" s="14">
        <v>0</v>
      </c>
      <c r="CD412" s="14">
        <v>855</v>
      </c>
      <c r="CE412" s="14">
        <v>730</v>
      </c>
      <c r="CF412" s="14">
        <v>850</v>
      </c>
      <c r="CG412" s="14">
        <v>103749</v>
      </c>
      <c r="CH412" s="14">
        <v>0.15</v>
      </c>
      <c r="CI412" s="14">
        <v>0.6</v>
      </c>
      <c r="CJ412" s="14">
        <v>0.15</v>
      </c>
      <c r="CK412" s="14">
        <v>0</v>
      </c>
      <c r="CL412" s="14">
        <v>1179.9100000000001</v>
      </c>
      <c r="CM412" s="14">
        <v>5411.86</v>
      </c>
      <c r="CN412" s="14">
        <v>0</v>
      </c>
      <c r="CO412" s="14">
        <v>7959.63</v>
      </c>
      <c r="CP412" s="14">
        <v>0</v>
      </c>
      <c r="CQ412" s="14">
        <v>0</v>
      </c>
      <c r="CR412" s="14" t="s">
        <v>108</v>
      </c>
      <c r="CS412" s="14">
        <v>0</v>
      </c>
      <c r="CT412" s="14">
        <v>0</v>
      </c>
      <c r="CU412" s="14">
        <v>0</v>
      </c>
      <c r="CV412" s="14">
        <v>0</v>
      </c>
      <c r="CW412" s="14">
        <v>0</v>
      </c>
      <c r="CX412" s="14">
        <v>0</v>
      </c>
    </row>
    <row r="413" spans="1:102" x14ac:dyDescent="0.25">
      <c r="A413" s="14">
        <v>675051</v>
      </c>
      <c r="B413" s="14">
        <v>66</v>
      </c>
      <c r="C413" s="14" t="s">
        <v>117</v>
      </c>
      <c r="D413" s="14" t="s">
        <v>100</v>
      </c>
      <c r="E413" s="14">
        <v>5302790001</v>
      </c>
      <c r="F413" s="14" t="s">
        <v>125</v>
      </c>
      <c r="G413" s="14" t="s">
        <v>102</v>
      </c>
      <c r="H413" s="14" t="s">
        <v>103</v>
      </c>
      <c r="I413" s="14">
        <v>70800000</v>
      </c>
      <c r="J413" s="14">
        <v>0</v>
      </c>
      <c r="K413" s="14">
        <v>1159616</v>
      </c>
      <c r="L413" s="14">
        <v>0</v>
      </c>
      <c r="M413" s="14">
        <v>201807</v>
      </c>
      <c r="N413" s="14">
        <v>20180610</v>
      </c>
      <c r="O413" s="14">
        <v>0</v>
      </c>
      <c r="P413" s="14">
        <v>20180710</v>
      </c>
      <c r="Q413" s="14">
        <v>0</v>
      </c>
      <c r="R413" s="14">
        <v>30</v>
      </c>
      <c r="S413" s="14">
        <v>20180720</v>
      </c>
      <c r="T413" s="14">
        <v>20180818</v>
      </c>
      <c r="U413" s="14">
        <v>193507</v>
      </c>
      <c r="V413" s="14">
        <v>37813.53</v>
      </c>
      <c r="W413" s="14">
        <v>25</v>
      </c>
      <c r="X413" s="14">
        <v>716.25</v>
      </c>
      <c r="Y413" s="14">
        <v>4537.62</v>
      </c>
      <c r="Z413" s="14">
        <v>1815.04</v>
      </c>
      <c r="AA413" s="14">
        <v>1512.54</v>
      </c>
      <c r="AB413" s="14">
        <v>983.15</v>
      </c>
      <c r="AC413" s="14">
        <v>0</v>
      </c>
      <c r="AD413" s="14">
        <v>0</v>
      </c>
      <c r="AE413" s="14">
        <v>0</v>
      </c>
      <c r="AF413" s="14">
        <v>151254.16</v>
      </c>
      <c r="AG413" s="14">
        <v>43334.3</v>
      </c>
      <c r="AH413" s="14">
        <v>102613.02</v>
      </c>
      <c r="AI413" s="14">
        <v>22210.54</v>
      </c>
      <c r="AJ413" s="14">
        <v>2207.5300000000002</v>
      </c>
      <c r="AK413" s="14">
        <v>23141.61</v>
      </c>
      <c r="AL413" s="14">
        <v>143122.06</v>
      </c>
      <c r="AM413" s="14">
        <v>151970.41</v>
      </c>
      <c r="AN413" s="14">
        <v>0</v>
      </c>
      <c r="AO413" s="14">
        <v>0</v>
      </c>
      <c r="AP413" s="14">
        <v>0</v>
      </c>
      <c r="AQ413" s="14" t="s">
        <v>104</v>
      </c>
      <c r="AR413" s="14">
        <v>0</v>
      </c>
      <c r="AS413" s="14">
        <v>0</v>
      </c>
      <c r="AT413" s="14">
        <v>0</v>
      </c>
      <c r="AU413" s="14">
        <v>0</v>
      </c>
      <c r="AV413" s="14">
        <v>0</v>
      </c>
      <c r="AW413" s="14">
        <v>0</v>
      </c>
      <c r="AX413" s="14">
        <v>0</v>
      </c>
      <c r="AY413" s="14">
        <v>0</v>
      </c>
      <c r="AZ413" s="14">
        <v>0</v>
      </c>
      <c r="BA413" s="14">
        <v>0</v>
      </c>
      <c r="BB413" s="14">
        <v>18066</v>
      </c>
      <c r="BC413" s="14">
        <v>175441</v>
      </c>
      <c r="BD413" s="14">
        <v>0</v>
      </c>
      <c r="BE413" s="14">
        <v>356</v>
      </c>
      <c r="BF413" s="14">
        <v>383</v>
      </c>
      <c r="BG413" s="14">
        <v>0</v>
      </c>
      <c r="BH413" s="14">
        <v>455</v>
      </c>
      <c r="BI413" s="14">
        <v>420</v>
      </c>
      <c r="BJ413" s="14">
        <v>0</v>
      </c>
      <c r="BK413" s="14">
        <v>0</v>
      </c>
      <c r="BL413" s="14">
        <v>0</v>
      </c>
      <c r="BM413" s="14">
        <v>0</v>
      </c>
      <c r="BN413" s="14">
        <v>0</v>
      </c>
      <c r="BO413" s="14">
        <v>0</v>
      </c>
      <c r="BP413" s="14">
        <v>0</v>
      </c>
      <c r="BQ413" s="14">
        <v>0</v>
      </c>
      <c r="BR413" s="14">
        <v>0</v>
      </c>
      <c r="BS413" s="14">
        <v>11285.22</v>
      </c>
      <c r="BT413" s="14">
        <v>76688.070000000007</v>
      </c>
      <c r="BU413" s="14">
        <v>0</v>
      </c>
      <c r="BV413" s="14">
        <v>0</v>
      </c>
      <c r="BW413" s="14">
        <v>0</v>
      </c>
      <c r="BX413" s="14">
        <v>0</v>
      </c>
      <c r="BY413" s="14">
        <v>20017.009999999998</v>
      </c>
      <c r="BZ413" s="14">
        <v>5450.33</v>
      </c>
      <c r="CA413" s="14">
        <v>0</v>
      </c>
      <c r="CB413" s="14">
        <v>0</v>
      </c>
      <c r="CC413" s="14">
        <v>0</v>
      </c>
      <c r="CD413" s="14">
        <v>0</v>
      </c>
      <c r="CE413" s="14">
        <v>455</v>
      </c>
      <c r="CF413" s="14">
        <v>420</v>
      </c>
      <c r="CG413" s="14">
        <v>103786</v>
      </c>
      <c r="CH413" s="14">
        <v>0.06</v>
      </c>
      <c r="CI413" s="14">
        <v>0.24</v>
      </c>
      <c r="CJ413" s="14">
        <v>0.06</v>
      </c>
      <c r="CK413" s="14">
        <v>0</v>
      </c>
      <c r="CL413" s="14">
        <v>1134.4000000000001</v>
      </c>
      <c r="CM413" s="14">
        <v>5203.1400000000003</v>
      </c>
      <c r="CN413" s="14">
        <v>0</v>
      </c>
      <c r="CO413" s="14">
        <v>9675.33</v>
      </c>
      <c r="CP413" s="14">
        <v>0</v>
      </c>
      <c r="CQ413" s="14">
        <v>0</v>
      </c>
      <c r="CR413" s="14" t="s">
        <v>108</v>
      </c>
      <c r="CS413" s="14">
        <v>0</v>
      </c>
      <c r="CT413" s="14">
        <v>0</v>
      </c>
      <c r="CU413" s="14">
        <v>0</v>
      </c>
      <c r="CV413" s="14">
        <v>0</v>
      </c>
      <c r="CW413" s="14">
        <v>0</v>
      </c>
      <c r="CX413" s="14">
        <v>0</v>
      </c>
    </row>
    <row r="414" spans="1:102" x14ac:dyDescent="0.25">
      <c r="A414" s="14">
        <v>856960</v>
      </c>
      <c r="B414" s="14">
        <v>23</v>
      </c>
      <c r="C414" s="14" t="s">
        <v>110</v>
      </c>
      <c r="D414" s="14" t="s">
        <v>100</v>
      </c>
      <c r="E414" s="14">
        <v>5302790001</v>
      </c>
      <c r="F414" s="14" t="s">
        <v>126</v>
      </c>
      <c r="G414" s="14" t="s">
        <v>102</v>
      </c>
      <c r="H414" s="14" t="s">
        <v>103</v>
      </c>
      <c r="I414" s="14">
        <v>70362030</v>
      </c>
      <c r="J414" s="14">
        <v>0</v>
      </c>
      <c r="K414" s="14">
        <v>1010284</v>
      </c>
      <c r="L414" s="14">
        <v>1</v>
      </c>
      <c r="M414" s="14">
        <v>201807</v>
      </c>
      <c r="N414" s="14">
        <v>20180605</v>
      </c>
      <c r="O414" s="14">
        <v>397</v>
      </c>
      <c r="P414" s="14">
        <v>20180704</v>
      </c>
      <c r="Q414" s="14">
        <v>398</v>
      </c>
      <c r="R414" s="14">
        <v>29</v>
      </c>
      <c r="S414" s="14">
        <v>20180803</v>
      </c>
      <c r="T414" s="14">
        <v>20180818</v>
      </c>
      <c r="U414" s="14">
        <v>57.9</v>
      </c>
      <c r="V414" s="14">
        <v>7.89</v>
      </c>
      <c r="W414" s="14">
        <v>12</v>
      </c>
      <c r="X414" s="14">
        <v>2.4</v>
      </c>
      <c r="Y414" s="14">
        <v>1.97</v>
      </c>
      <c r="Z414" s="14">
        <v>0.78</v>
      </c>
      <c r="AA414" s="14">
        <v>0.65</v>
      </c>
      <c r="AB414" s="14">
        <v>0.42</v>
      </c>
      <c r="AC414" s="14">
        <v>0</v>
      </c>
      <c r="AD414" s="14">
        <v>0</v>
      </c>
      <c r="AE414" s="14">
        <v>0</v>
      </c>
      <c r="AF414" s="14">
        <v>65.790000000000006</v>
      </c>
      <c r="AG414" s="14">
        <v>10.28</v>
      </c>
      <c r="AH414" s="14">
        <v>37.950000000000003</v>
      </c>
      <c r="AI414" s="14">
        <v>8.1999999999999993</v>
      </c>
      <c r="AJ414" s="14">
        <v>0.81</v>
      </c>
      <c r="AK414" s="14">
        <v>8.5500000000000007</v>
      </c>
      <c r="AL414" s="14">
        <v>64.37</v>
      </c>
      <c r="AM414" s="14">
        <v>68.19</v>
      </c>
      <c r="AN414" s="14">
        <v>1</v>
      </c>
      <c r="AO414" s="14">
        <v>100</v>
      </c>
      <c r="AP414" s="14">
        <v>1</v>
      </c>
      <c r="AQ414" s="14" t="s">
        <v>104</v>
      </c>
      <c r="AR414" s="14">
        <v>0</v>
      </c>
      <c r="AS414" s="14">
        <v>0</v>
      </c>
      <c r="AT414" s="14">
        <v>0</v>
      </c>
      <c r="AU414" s="14">
        <v>0</v>
      </c>
      <c r="AV414" s="14">
        <v>0</v>
      </c>
      <c r="AW414" s="14">
        <v>0</v>
      </c>
      <c r="AX414" s="14">
        <v>0</v>
      </c>
      <c r="AY414" s="14" t="s">
        <v>107</v>
      </c>
      <c r="AZ414" s="14" t="s">
        <v>107</v>
      </c>
      <c r="BA414" s="14" t="s">
        <v>107</v>
      </c>
      <c r="BB414" s="14">
        <v>0</v>
      </c>
      <c r="BC414" s="14">
        <v>0</v>
      </c>
      <c r="BD414" s="14">
        <v>0</v>
      </c>
      <c r="BE414" s="14">
        <v>0</v>
      </c>
      <c r="BF414" s="14">
        <v>0</v>
      </c>
      <c r="BG414" s="14">
        <v>0</v>
      </c>
      <c r="BH414" s="14">
        <v>0</v>
      </c>
      <c r="BI414" s="14">
        <v>0</v>
      </c>
      <c r="BJ414" s="14">
        <v>0</v>
      </c>
      <c r="BK414" s="14">
        <v>0</v>
      </c>
      <c r="BL414" s="14">
        <v>0</v>
      </c>
      <c r="BM414" s="14">
        <v>0</v>
      </c>
      <c r="BN414" s="14">
        <v>0</v>
      </c>
      <c r="BO414" s="14">
        <v>0</v>
      </c>
      <c r="BP414" s="14">
        <v>0</v>
      </c>
      <c r="BQ414" s="14">
        <v>0</v>
      </c>
      <c r="BR414" s="14">
        <v>0</v>
      </c>
      <c r="BS414" s="14">
        <v>0</v>
      </c>
      <c r="BT414" s="14">
        <v>0</v>
      </c>
      <c r="BU414" s="14">
        <v>0</v>
      </c>
      <c r="BV414" s="14">
        <v>0</v>
      </c>
      <c r="BW414" s="14">
        <v>0</v>
      </c>
      <c r="BX414" s="14">
        <v>0</v>
      </c>
      <c r="BY414" s="14">
        <v>0</v>
      </c>
      <c r="BZ414" s="14">
        <v>0</v>
      </c>
      <c r="CA414" s="14">
        <v>0</v>
      </c>
      <c r="CB414" s="14">
        <v>0</v>
      </c>
      <c r="CC414" s="14">
        <v>0</v>
      </c>
      <c r="CD414" s="14">
        <v>0</v>
      </c>
      <c r="CE414" s="14">
        <v>0</v>
      </c>
      <c r="CF414" s="14">
        <v>0</v>
      </c>
      <c r="CG414" s="14">
        <v>583487</v>
      </c>
      <c r="CH414" s="14">
        <v>1</v>
      </c>
      <c r="CI414" s="14">
        <v>0</v>
      </c>
      <c r="CJ414" s="14">
        <v>0</v>
      </c>
      <c r="CK414" s="14">
        <v>0</v>
      </c>
      <c r="CL414" s="14">
        <v>0.49</v>
      </c>
      <c r="CM414" s="14">
        <v>2.2599999999999998</v>
      </c>
      <c r="CN414" s="14">
        <v>0</v>
      </c>
      <c r="CO414" s="14">
        <v>4.99</v>
      </c>
      <c r="CP414" s="14">
        <v>0</v>
      </c>
      <c r="CQ414" s="14">
        <v>0</v>
      </c>
      <c r="CR414" s="14" t="s">
        <v>108</v>
      </c>
      <c r="CS414" s="14">
        <v>220</v>
      </c>
      <c r="CT414" s="14">
        <v>380</v>
      </c>
      <c r="CU414" s="14">
        <v>201</v>
      </c>
      <c r="CV414" s="14">
        <v>348</v>
      </c>
      <c r="CW414" s="14">
        <v>231</v>
      </c>
      <c r="CX414" s="14">
        <v>399</v>
      </c>
    </row>
    <row r="415" spans="1:102" x14ac:dyDescent="0.25">
      <c r="A415" s="14">
        <v>856967</v>
      </c>
      <c r="B415" s="14">
        <v>23</v>
      </c>
      <c r="C415" s="14" t="s">
        <v>110</v>
      </c>
      <c r="D415" s="14" t="s">
        <v>100</v>
      </c>
      <c r="E415" s="14">
        <v>5302790001</v>
      </c>
      <c r="F415" s="14" t="s">
        <v>127</v>
      </c>
      <c r="G415" s="14" t="s">
        <v>102</v>
      </c>
      <c r="H415" s="14" t="s">
        <v>103</v>
      </c>
      <c r="I415" s="14">
        <v>70362040</v>
      </c>
      <c r="J415" s="14">
        <v>0</v>
      </c>
      <c r="K415" s="14">
        <v>1010286</v>
      </c>
      <c r="L415" s="14">
        <v>1</v>
      </c>
      <c r="M415" s="14">
        <v>201807</v>
      </c>
      <c r="N415" s="14">
        <v>20180605</v>
      </c>
      <c r="O415" s="14">
        <v>91</v>
      </c>
      <c r="P415" s="14">
        <v>20180704</v>
      </c>
      <c r="Q415" s="14">
        <v>91</v>
      </c>
      <c r="R415" s="14">
        <v>29</v>
      </c>
      <c r="S415" s="14">
        <v>20180803</v>
      </c>
      <c r="T415" s="14">
        <v>20180818</v>
      </c>
      <c r="U415" s="14">
        <v>57.9</v>
      </c>
      <c r="V415" s="14">
        <v>7.89</v>
      </c>
      <c r="W415" s="14">
        <v>12</v>
      </c>
      <c r="X415" s="14">
        <v>2.4</v>
      </c>
      <c r="Y415" s="14">
        <v>1.97</v>
      </c>
      <c r="Z415" s="14">
        <v>0.78</v>
      </c>
      <c r="AA415" s="14">
        <v>0.65</v>
      </c>
      <c r="AB415" s="14">
        <v>0.42</v>
      </c>
      <c r="AC415" s="14">
        <v>0</v>
      </c>
      <c r="AD415" s="14">
        <v>0</v>
      </c>
      <c r="AE415" s="14">
        <v>0</v>
      </c>
      <c r="AF415" s="14">
        <v>65.790000000000006</v>
      </c>
      <c r="AG415" s="14">
        <v>10.28</v>
      </c>
      <c r="AH415" s="14">
        <v>37.950000000000003</v>
      </c>
      <c r="AI415" s="14">
        <v>8.1999999999999993</v>
      </c>
      <c r="AJ415" s="14">
        <v>0.81</v>
      </c>
      <c r="AK415" s="14">
        <v>8.5500000000000007</v>
      </c>
      <c r="AL415" s="14">
        <v>64.37</v>
      </c>
      <c r="AM415" s="14">
        <v>68.19</v>
      </c>
      <c r="AN415" s="14">
        <v>0</v>
      </c>
      <c r="AO415" s="14">
        <v>100</v>
      </c>
      <c r="AP415" s="14">
        <v>2</v>
      </c>
      <c r="AQ415" s="14" t="s">
        <v>104</v>
      </c>
      <c r="AR415" s="14">
        <v>0</v>
      </c>
      <c r="AS415" s="14">
        <v>0</v>
      </c>
      <c r="AT415" s="14">
        <v>0</v>
      </c>
      <c r="AU415" s="14">
        <v>0</v>
      </c>
      <c r="AV415" s="14">
        <v>0</v>
      </c>
      <c r="AW415" s="14">
        <v>0</v>
      </c>
      <c r="AX415" s="14">
        <v>0</v>
      </c>
      <c r="AY415" s="14" t="s">
        <v>107</v>
      </c>
      <c r="AZ415" s="14" t="s">
        <v>107</v>
      </c>
      <c r="BA415" s="14" t="s">
        <v>107</v>
      </c>
      <c r="BB415" s="14">
        <v>0</v>
      </c>
      <c r="BC415" s="14">
        <v>0</v>
      </c>
      <c r="BD415" s="14">
        <v>0</v>
      </c>
      <c r="BE415" s="14">
        <v>0</v>
      </c>
      <c r="BF415" s="14">
        <v>0</v>
      </c>
      <c r="BG415" s="14">
        <v>0</v>
      </c>
      <c r="BH415" s="14">
        <v>0</v>
      </c>
      <c r="BI415" s="14">
        <v>0</v>
      </c>
      <c r="BJ415" s="14">
        <v>0</v>
      </c>
      <c r="BK415" s="14">
        <v>0</v>
      </c>
      <c r="BL415" s="14">
        <v>0</v>
      </c>
      <c r="BM415" s="14">
        <v>0</v>
      </c>
      <c r="BN415" s="14">
        <v>0</v>
      </c>
      <c r="BO415" s="14">
        <v>0</v>
      </c>
      <c r="BP415" s="14">
        <v>0</v>
      </c>
      <c r="BQ415" s="14">
        <v>0</v>
      </c>
      <c r="BR415" s="14">
        <v>0</v>
      </c>
      <c r="BS415" s="14">
        <v>0</v>
      </c>
      <c r="BT415" s="14">
        <v>0</v>
      </c>
      <c r="BU415" s="14">
        <v>0</v>
      </c>
      <c r="BV415" s="14">
        <v>0</v>
      </c>
      <c r="BW415" s="14">
        <v>0</v>
      </c>
      <c r="BX415" s="14">
        <v>0</v>
      </c>
      <c r="BY415" s="14">
        <v>0</v>
      </c>
      <c r="BZ415" s="14">
        <v>0</v>
      </c>
      <c r="CA415" s="14">
        <v>0</v>
      </c>
      <c r="CB415" s="14">
        <v>0</v>
      </c>
      <c r="CC415" s="14">
        <v>0</v>
      </c>
      <c r="CD415" s="14">
        <v>0</v>
      </c>
      <c r="CE415" s="14">
        <v>0</v>
      </c>
      <c r="CF415" s="14">
        <v>0</v>
      </c>
      <c r="CG415" s="14">
        <v>583519</v>
      </c>
      <c r="CH415" s="14">
        <v>1</v>
      </c>
      <c r="CI415" s="14">
        <v>0</v>
      </c>
      <c r="CJ415" s="14">
        <v>0</v>
      </c>
      <c r="CK415" s="14">
        <v>0</v>
      </c>
      <c r="CL415" s="14">
        <v>0.49</v>
      </c>
      <c r="CM415" s="14">
        <v>2.2599999999999998</v>
      </c>
      <c r="CN415" s="14">
        <v>0</v>
      </c>
      <c r="CO415" s="14">
        <v>4.99</v>
      </c>
      <c r="CP415" s="14">
        <v>0</v>
      </c>
      <c r="CQ415" s="14">
        <v>0</v>
      </c>
      <c r="CR415" s="14" t="s">
        <v>108</v>
      </c>
      <c r="CS415" s="14">
        <v>220</v>
      </c>
      <c r="CT415" s="14">
        <v>380</v>
      </c>
      <c r="CU415" s="14">
        <v>201</v>
      </c>
      <c r="CV415" s="14">
        <v>348</v>
      </c>
      <c r="CW415" s="14">
        <v>231</v>
      </c>
      <c r="CX415" s="14">
        <v>399</v>
      </c>
    </row>
    <row r="416" spans="1:102" x14ac:dyDescent="0.25">
      <c r="A416" s="14">
        <v>856969</v>
      </c>
      <c r="B416" s="14">
        <v>23</v>
      </c>
      <c r="C416" s="14" t="s">
        <v>110</v>
      </c>
      <c r="D416" s="14" t="s">
        <v>100</v>
      </c>
      <c r="E416" s="14">
        <v>5302790001</v>
      </c>
      <c r="F416" s="14" t="s">
        <v>128</v>
      </c>
      <c r="G416" s="14" t="s">
        <v>102</v>
      </c>
      <c r="H416" s="14" t="s">
        <v>103</v>
      </c>
      <c r="I416" s="14">
        <v>70362070</v>
      </c>
      <c r="J416" s="14">
        <v>0</v>
      </c>
      <c r="K416" s="14">
        <v>1116288</v>
      </c>
      <c r="L416" s="14">
        <v>1</v>
      </c>
      <c r="M416" s="14">
        <v>201807</v>
      </c>
      <c r="N416" s="14">
        <v>20180605</v>
      </c>
      <c r="O416" s="14">
        <v>12275</v>
      </c>
      <c r="P416" s="14">
        <v>20180704</v>
      </c>
      <c r="Q416" s="14">
        <v>12276</v>
      </c>
      <c r="R416" s="14">
        <v>29</v>
      </c>
      <c r="S416" s="14">
        <v>20180803</v>
      </c>
      <c r="T416" s="14">
        <v>20180818</v>
      </c>
      <c r="U416" s="14">
        <v>57.9</v>
      </c>
      <c r="V416" s="14">
        <v>7.89</v>
      </c>
      <c r="W416" s="14">
        <v>12</v>
      </c>
      <c r="X416" s="14">
        <v>2.4</v>
      </c>
      <c r="Y416" s="14">
        <v>1.97</v>
      </c>
      <c r="Z416" s="14">
        <v>0.78</v>
      </c>
      <c r="AA416" s="14">
        <v>0.65</v>
      </c>
      <c r="AB416" s="14">
        <v>0.42</v>
      </c>
      <c r="AC416" s="14">
        <v>0</v>
      </c>
      <c r="AD416" s="14">
        <v>0</v>
      </c>
      <c r="AE416" s="14">
        <v>0</v>
      </c>
      <c r="AF416" s="14">
        <v>65.790000000000006</v>
      </c>
      <c r="AG416" s="14">
        <v>10.28</v>
      </c>
      <c r="AH416" s="14">
        <v>37.950000000000003</v>
      </c>
      <c r="AI416" s="14">
        <v>8.1999999999999993</v>
      </c>
      <c r="AJ416" s="14">
        <v>0.81</v>
      </c>
      <c r="AK416" s="14">
        <v>8.5500000000000007</v>
      </c>
      <c r="AL416" s="14">
        <v>64.37</v>
      </c>
      <c r="AM416" s="14">
        <v>68.19</v>
      </c>
      <c r="AN416" s="14">
        <v>1</v>
      </c>
      <c r="AO416" s="14">
        <v>100</v>
      </c>
      <c r="AP416" s="14">
        <v>0</v>
      </c>
      <c r="AQ416" s="14" t="s">
        <v>104</v>
      </c>
      <c r="AR416" s="14">
        <v>0</v>
      </c>
      <c r="AS416" s="14">
        <v>0</v>
      </c>
      <c r="AT416" s="14">
        <v>0</v>
      </c>
      <c r="AU416" s="14">
        <v>0</v>
      </c>
      <c r="AV416" s="14">
        <v>0</v>
      </c>
      <c r="AW416" s="14">
        <v>0</v>
      </c>
      <c r="AX416" s="14">
        <v>0</v>
      </c>
      <c r="AY416" s="14" t="s">
        <v>107</v>
      </c>
      <c r="AZ416" s="14" t="s">
        <v>107</v>
      </c>
      <c r="BA416" s="14" t="s">
        <v>107</v>
      </c>
      <c r="BB416" s="14">
        <v>0</v>
      </c>
      <c r="BC416" s="14">
        <v>0</v>
      </c>
      <c r="BD416" s="14">
        <v>0</v>
      </c>
      <c r="BE416" s="14">
        <v>0</v>
      </c>
      <c r="BF416" s="14">
        <v>0</v>
      </c>
      <c r="BG416" s="14">
        <v>0</v>
      </c>
      <c r="BH416" s="14">
        <v>0</v>
      </c>
      <c r="BI416" s="14">
        <v>0</v>
      </c>
      <c r="BJ416" s="14">
        <v>0</v>
      </c>
      <c r="BK416" s="14">
        <v>0</v>
      </c>
      <c r="BL416" s="14">
        <v>0</v>
      </c>
      <c r="BM416" s="14">
        <v>0</v>
      </c>
      <c r="BN416" s="14">
        <v>0</v>
      </c>
      <c r="BO416" s="14">
        <v>0</v>
      </c>
      <c r="BP416" s="14">
        <v>0</v>
      </c>
      <c r="BQ416" s="14">
        <v>0</v>
      </c>
      <c r="BR416" s="14">
        <v>0</v>
      </c>
      <c r="BS416" s="14">
        <v>0</v>
      </c>
      <c r="BT416" s="14">
        <v>0</v>
      </c>
      <c r="BU416" s="14">
        <v>0</v>
      </c>
      <c r="BV416" s="14">
        <v>0</v>
      </c>
      <c r="BW416" s="14">
        <v>0</v>
      </c>
      <c r="BX416" s="14">
        <v>0</v>
      </c>
      <c r="BY416" s="14">
        <v>0</v>
      </c>
      <c r="BZ416" s="14">
        <v>0</v>
      </c>
      <c r="CA416" s="14">
        <v>0</v>
      </c>
      <c r="CB416" s="14">
        <v>0</v>
      </c>
      <c r="CC416" s="14">
        <v>0</v>
      </c>
      <c r="CD416" s="14">
        <v>0</v>
      </c>
      <c r="CE416" s="14">
        <v>0</v>
      </c>
      <c r="CF416" s="14">
        <v>0</v>
      </c>
      <c r="CG416" s="14">
        <v>583461</v>
      </c>
      <c r="CH416" s="14">
        <v>1</v>
      </c>
      <c r="CI416" s="14">
        <v>0</v>
      </c>
      <c r="CJ416" s="14">
        <v>0</v>
      </c>
      <c r="CK416" s="14">
        <v>0</v>
      </c>
      <c r="CL416" s="14">
        <v>0.49</v>
      </c>
      <c r="CM416" s="14">
        <v>2.2599999999999998</v>
      </c>
      <c r="CN416" s="14">
        <v>0</v>
      </c>
      <c r="CO416" s="14">
        <v>4.99</v>
      </c>
      <c r="CP416" s="14">
        <v>0</v>
      </c>
      <c r="CQ416" s="14">
        <v>0</v>
      </c>
      <c r="CR416" s="14" t="s">
        <v>108</v>
      </c>
      <c r="CS416" s="14">
        <v>220</v>
      </c>
      <c r="CT416" s="14">
        <v>380</v>
      </c>
      <c r="CU416" s="14">
        <v>201</v>
      </c>
      <c r="CV416" s="14">
        <v>348</v>
      </c>
      <c r="CW416" s="14">
        <v>231</v>
      </c>
      <c r="CX416" s="14">
        <v>399</v>
      </c>
    </row>
    <row r="417" spans="1:102" x14ac:dyDescent="0.25">
      <c r="A417" s="14">
        <v>966027</v>
      </c>
      <c r="B417" s="14">
        <v>66</v>
      </c>
      <c r="C417" s="14" t="s">
        <v>117</v>
      </c>
      <c r="D417" s="14" t="s">
        <v>100</v>
      </c>
      <c r="E417" s="14">
        <v>5302790001</v>
      </c>
      <c r="F417" s="14" t="s">
        <v>129</v>
      </c>
      <c r="G417" s="14" t="s">
        <v>102</v>
      </c>
      <c r="H417" s="14" t="s">
        <v>103</v>
      </c>
      <c r="I417" s="14">
        <v>70000000</v>
      </c>
      <c r="J417" s="14">
        <v>0</v>
      </c>
      <c r="K417" s="14">
        <v>53155342</v>
      </c>
      <c r="L417" s="14">
        <v>0</v>
      </c>
      <c r="M417" s="14">
        <v>201807</v>
      </c>
      <c r="N417" s="14">
        <v>20180610</v>
      </c>
      <c r="O417" s="14">
        <v>0</v>
      </c>
      <c r="P417" s="14">
        <v>20180710</v>
      </c>
      <c r="Q417" s="14">
        <v>0</v>
      </c>
      <c r="R417" s="14">
        <v>30</v>
      </c>
      <c r="S417" s="14">
        <v>20180720</v>
      </c>
      <c r="T417" s="14">
        <v>20180818</v>
      </c>
      <c r="U417" s="14">
        <v>76374</v>
      </c>
      <c r="V417" s="14">
        <v>16276.03</v>
      </c>
      <c r="W417" s="14">
        <v>25</v>
      </c>
      <c r="X417" s="14">
        <v>716.25</v>
      </c>
      <c r="Y417" s="14">
        <v>1953.12</v>
      </c>
      <c r="Z417" s="14">
        <v>781.25</v>
      </c>
      <c r="AA417" s="14">
        <v>651.04</v>
      </c>
      <c r="AB417" s="14">
        <v>423.17</v>
      </c>
      <c r="AC417" s="14">
        <v>0</v>
      </c>
      <c r="AD417" s="14">
        <v>0</v>
      </c>
      <c r="AE417" s="14">
        <v>0</v>
      </c>
      <c r="AF417" s="14">
        <v>65104.23</v>
      </c>
      <c r="AG417" s="14">
        <v>18652.32</v>
      </c>
      <c r="AH417" s="14">
        <v>39441.24</v>
      </c>
      <c r="AI417" s="14">
        <v>8537.0300000000007</v>
      </c>
      <c r="AJ417" s="14">
        <v>848.5</v>
      </c>
      <c r="AK417" s="14">
        <v>8894.91</v>
      </c>
      <c r="AL417" s="14">
        <v>62011.9</v>
      </c>
      <c r="AM417" s="14">
        <v>65820.479999999996</v>
      </c>
      <c r="AN417" s="14">
        <v>0</v>
      </c>
      <c r="AO417" s="14">
        <v>0</v>
      </c>
      <c r="AP417" s="14">
        <v>0</v>
      </c>
      <c r="AQ417" s="14" t="s">
        <v>104</v>
      </c>
      <c r="AR417" s="14">
        <v>0</v>
      </c>
      <c r="AS417" s="14">
        <v>0</v>
      </c>
      <c r="AT417" s="14">
        <v>0</v>
      </c>
      <c r="AU417" s="14">
        <v>0</v>
      </c>
      <c r="AV417" s="14">
        <v>0</v>
      </c>
      <c r="AW417" s="14">
        <v>0</v>
      </c>
      <c r="AX417" s="14">
        <v>0</v>
      </c>
      <c r="AY417" s="14">
        <v>0</v>
      </c>
      <c r="AZ417" s="14">
        <v>0</v>
      </c>
      <c r="BA417" s="14">
        <v>0</v>
      </c>
      <c r="BB417" s="14">
        <v>8663</v>
      </c>
      <c r="BC417" s="14">
        <v>67711</v>
      </c>
      <c r="BD417" s="14">
        <v>0</v>
      </c>
      <c r="BE417" s="14">
        <v>205</v>
      </c>
      <c r="BF417" s="14">
        <v>205</v>
      </c>
      <c r="BG417" s="14">
        <v>0</v>
      </c>
      <c r="BH417" s="14">
        <v>245</v>
      </c>
      <c r="BI417" s="14">
        <v>230</v>
      </c>
      <c r="BJ417" s="14">
        <v>0</v>
      </c>
      <c r="BK417" s="14">
        <v>17</v>
      </c>
      <c r="BL417" s="14">
        <v>156</v>
      </c>
      <c r="BM417" s="14">
        <v>0</v>
      </c>
      <c r="BN417" s="14">
        <v>0</v>
      </c>
      <c r="BO417" s="14">
        <v>0</v>
      </c>
      <c r="BP417" s="14">
        <v>0</v>
      </c>
      <c r="BQ417" s="14">
        <v>5.51</v>
      </c>
      <c r="BR417" s="14">
        <v>50.55</v>
      </c>
      <c r="BS417" s="14">
        <v>5411.49</v>
      </c>
      <c r="BT417" s="14">
        <v>29597.56</v>
      </c>
      <c r="BU417" s="14">
        <v>0</v>
      </c>
      <c r="BV417" s="14">
        <v>0</v>
      </c>
      <c r="BW417" s="14">
        <v>0</v>
      </c>
      <c r="BX417" s="14">
        <v>0</v>
      </c>
      <c r="BY417" s="14">
        <v>10778.39</v>
      </c>
      <c r="BZ417" s="14">
        <v>2984.7</v>
      </c>
      <c r="CA417" s="14">
        <v>0</v>
      </c>
      <c r="CB417" s="14">
        <v>0</v>
      </c>
      <c r="CC417" s="14">
        <v>0</v>
      </c>
      <c r="CD417" s="14">
        <v>0</v>
      </c>
      <c r="CE417" s="14">
        <v>245</v>
      </c>
      <c r="CF417" s="14">
        <v>230</v>
      </c>
      <c r="CG417" s="14">
        <v>103732</v>
      </c>
      <c r="CH417" s="14">
        <v>0.09</v>
      </c>
      <c r="CI417" s="14">
        <v>0.36</v>
      </c>
      <c r="CJ417" s="14">
        <v>0.09</v>
      </c>
      <c r="CK417" s="14">
        <v>0</v>
      </c>
      <c r="CL417" s="14">
        <v>488.28</v>
      </c>
      <c r="CM417" s="14">
        <v>2239.58</v>
      </c>
      <c r="CN417" s="14">
        <v>0</v>
      </c>
      <c r="CO417" s="14">
        <v>3818.68</v>
      </c>
      <c r="CP417" s="14">
        <v>0</v>
      </c>
      <c r="CQ417" s="14">
        <v>0</v>
      </c>
      <c r="CR417" s="14" t="s">
        <v>108</v>
      </c>
      <c r="CS417" s="14">
        <v>0</v>
      </c>
      <c r="CT417" s="14">
        <v>0</v>
      </c>
      <c r="CU417" s="14">
        <v>0</v>
      </c>
      <c r="CV417" s="14">
        <v>0</v>
      </c>
      <c r="CW417" s="14">
        <v>0</v>
      </c>
      <c r="CX417" s="14">
        <v>0</v>
      </c>
    </row>
    <row r="418" spans="1:102" x14ac:dyDescent="0.25">
      <c r="A418" s="14">
        <v>1089425</v>
      </c>
      <c r="B418" s="14">
        <v>65</v>
      </c>
      <c r="C418" s="14" t="s">
        <v>99</v>
      </c>
      <c r="D418" s="14" t="s">
        <v>100</v>
      </c>
      <c r="E418" s="14">
        <v>5302790001</v>
      </c>
      <c r="F418" s="14" t="s">
        <v>130</v>
      </c>
      <c r="G418" s="14" t="s">
        <v>102</v>
      </c>
      <c r="H418" s="14" t="s">
        <v>103</v>
      </c>
      <c r="I418" s="14">
        <v>73007990</v>
      </c>
      <c r="J418" s="14">
        <v>0</v>
      </c>
      <c r="K418" s="14">
        <v>1159901</v>
      </c>
      <c r="L418" s="14">
        <v>0</v>
      </c>
      <c r="M418" s="14">
        <v>201807</v>
      </c>
      <c r="N418" s="14">
        <v>20180614</v>
      </c>
      <c r="O418" s="14">
        <v>0</v>
      </c>
      <c r="P418" s="14">
        <v>20180714</v>
      </c>
      <c r="Q418" s="14">
        <v>0</v>
      </c>
      <c r="R418" s="14">
        <v>30</v>
      </c>
      <c r="S418" s="14">
        <v>20180727</v>
      </c>
      <c r="T418" s="14">
        <v>20180818</v>
      </c>
      <c r="U418" s="14">
        <v>119253</v>
      </c>
      <c r="V418" s="14">
        <v>21219.05</v>
      </c>
      <c r="W418" s="14">
        <v>25</v>
      </c>
      <c r="X418" s="14">
        <v>716.25</v>
      </c>
      <c r="Y418" s="14">
        <v>2546.2800000000002</v>
      </c>
      <c r="Z418" s="14">
        <v>1018.51</v>
      </c>
      <c r="AA418" s="14">
        <v>848.76</v>
      </c>
      <c r="AB418" s="14">
        <v>551.69000000000005</v>
      </c>
      <c r="AC418" s="14">
        <v>0</v>
      </c>
      <c r="AD418" s="14">
        <v>0</v>
      </c>
      <c r="AE418" s="14">
        <v>0</v>
      </c>
      <c r="AF418" s="14">
        <v>84876.26</v>
      </c>
      <c r="AG418" s="14">
        <v>24317.02</v>
      </c>
      <c r="AH418" s="14">
        <v>64869.77</v>
      </c>
      <c r="AI418" s="14">
        <v>14041.03</v>
      </c>
      <c r="AJ418" s="14">
        <v>1395.55</v>
      </c>
      <c r="AK418" s="14">
        <v>14629.63</v>
      </c>
      <c r="AL418" s="14">
        <v>80627.27</v>
      </c>
      <c r="AM418" s="14">
        <v>85592.51</v>
      </c>
      <c r="AN418" s="14">
        <v>0</v>
      </c>
      <c r="AO418" s="14">
        <v>0</v>
      </c>
      <c r="AP418" s="14">
        <v>0</v>
      </c>
      <c r="AQ418" s="14" t="s">
        <v>104</v>
      </c>
      <c r="AR418" s="14">
        <v>0</v>
      </c>
      <c r="AS418" s="14">
        <v>0</v>
      </c>
      <c r="AT418" s="14">
        <v>0</v>
      </c>
      <c r="AU418" s="14">
        <v>0</v>
      </c>
      <c r="AV418" s="14">
        <v>0</v>
      </c>
      <c r="AW418" s="14">
        <v>0</v>
      </c>
      <c r="AX418" s="14">
        <v>0</v>
      </c>
      <c r="AY418" s="14">
        <v>0</v>
      </c>
      <c r="AZ418" s="14">
        <v>0</v>
      </c>
      <c r="BA418" s="14">
        <v>0</v>
      </c>
      <c r="BB418" s="14">
        <v>11309</v>
      </c>
      <c r="BC418" s="14">
        <v>107944</v>
      </c>
      <c r="BD418" s="14">
        <v>0</v>
      </c>
      <c r="BE418" s="14">
        <v>185</v>
      </c>
      <c r="BF418" s="14">
        <v>183</v>
      </c>
      <c r="BG418" s="14">
        <v>0</v>
      </c>
      <c r="BH418" s="14">
        <v>350</v>
      </c>
      <c r="BI418" s="14">
        <v>350</v>
      </c>
      <c r="BJ418" s="14">
        <v>0</v>
      </c>
      <c r="BK418" s="14">
        <v>0</v>
      </c>
      <c r="BL418" s="14">
        <v>0</v>
      </c>
      <c r="BM418" s="14">
        <v>0</v>
      </c>
      <c r="BN418" s="14">
        <v>0</v>
      </c>
      <c r="BO418" s="14">
        <v>0</v>
      </c>
      <c r="BP418" s="14">
        <v>0</v>
      </c>
      <c r="BQ418" s="14">
        <v>0</v>
      </c>
      <c r="BR418" s="14">
        <v>0</v>
      </c>
      <c r="BS418" s="14">
        <v>6916.52</v>
      </c>
      <c r="BT418" s="14">
        <v>45258.559999999998</v>
      </c>
      <c r="BU418" s="14">
        <v>0</v>
      </c>
      <c r="BV418" s="14">
        <v>0</v>
      </c>
      <c r="BW418" s="14">
        <v>0</v>
      </c>
      <c r="BX418" s="14">
        <v>0</v>
      </c>
      <c r="BY418" s="14">
        <v>8220.1299999999992</v>
      </c>
      <c r="BZ418" s="14">
        <v>3262</v>
      </c>
      <c r="CA418" s="14">
        <v>0</v>
      </c>
      <c r="CB418" s="14">
        <v>0</v>
      </c>
      <c r="CC418" s="14">
        <v>0</v>
      </c>
      <c r="CD418" s="14">
        <v>0</v>
      </c>
      <c r="CE418" s="14">
        <v>350</v>
      </c>
      <c r="CF418" s="14">
        <v>350</v>
      </c>
      <c r="CG418" s="14">
        <v>107138</v>
      </c>
      <c r="CH418" s="14">
        <v>9.6000000000000002E-2</v>
      </c>
      <c r="CI418" s="14">
        <v>0.38400000000000001</v>
      </c>
      <c r="CJ418" s="14">
        <v>9.6000000000000002E-2</v>
      </c>
      <c r="CK418" s="14">
        <v>0</v>
      </c>
      <c r="CL418" s="14">
        <v>636.57000000000005</v>
      </c>
      <c r="CM418" s="14">
        <v>2919.74</v>
      </c>
      <c r="CN418" s="14">
        <v>0</v>
      </c>
      <c r="CO418" s="14">
        <v>5962.63</v>
      </c>
      <c r="CP418" s="14">
        <v>0</v>
      </c>
      <c r="CQ418" s="14">
        <v>0</v>
      </c>
      <c r="CR418" s="14" t="s">
        <v>108</v>
      </c>
      <c r="CS418" s="14">
        <v>0</v>
      </c>
      <c r="CT418" s="14">
        <v>0</v>
      </c>
      <c r="CU418" s="14">
        <v>0</v>
      </c>
      <c r="CV418" s="14">
        <v>0</v>
      </c>
      <c r="CW418" s="14">
        <v>0</v>
      </c>
      <c r="CX418" s="14">
        <v>0</v>
      </c>
    </row>
    <row r="419" spans="1:102" x14ac:dyDescent="0.25">
      <c r="A419" s="14">
        <v>1100496</v>
      </c>
      <c r="B419" s="14">
        <v>21</v>
      </c>
      <c r="C419" s="14" t="s">
        <v>105</v>
      </c>
      <c r="D419" s="14" t="s">
        <v>100</v>
      </c>
      <c r="E419" s="14">
        <v>5302790001</v>
      </c>
      <c r="F419" s="14" t="s">
        <v>131</v>
      </c>
      <c r="G419" s="14" t="s">
        <v>102</v>
      </c>
      <c r="H419" s="14" t="s">
        <v>103</v>
      </c>
      <c r="I419" s="14">
        <v>70300000</v>
      </c>
      <c r="J419" s="14">
        <v>0</v>
      </c>
      <c r="K419" s="14">
        <v>98380</v>
      </c>
      <c r="L419" s="14">
        <v>1</v>
      </c>
      <c r="M419" s="14">
        <v>201807</v>
      </c>
      <c r="N419" s="14">
        <v>20180611</v>
      </c>
      <c r="O419" s="14">
        <v>1891</v>
      </c>
      <c r="P419" s="14">
        <v>20180710</v>
      </c>
      <c r="Q419" s="14">
        <v>1891</v>
      </c>
      <c r="R419" s="14">
        <v>29</v>
      </c>
      <c r="S419" s="14">
        <v>20180803</v>
      </c>
      <c r="T419" s="14">
        <v>20180818</v>
      </c>
      <c r="U419" s="14">
        <v>17.649999999999999</v>
      </c>
      <c r="V419" s="14">
        <v>2.4</v>
      </c>
      <c r="W419" s="14">
        <v>12</v>
      </c>
      <c r="X419" s="14">
        <v>2.4</v>
      </c>
      <c r="Y419" s="14">
        <v>0.6</v>
      </c>
      <c r="Z419" s="14">
        <v>0.24</v>
      </c>
      <c r="AA419" s="14">
        <v>0.2</v>
      </c>
      <c r="AB419" s="14">
        <v>0.13</v>
      </c>
      <c r="AC419" s="14">
        <v>0</v>
      </c>
      <c r="AD419" s="14">
        <v>0</v>
      </c>
      <c r="AE419" s="14">
        <v>0</v>
      </c>
      <c r="AF419" s="14">
        <v>20.05</v>
      </c>
      <c r="AG419" s="14">
        <v>3.13</v>
      </c>
      <c r="AH419" s="14">
        <v>11.58</v>
      </c>
      <c r="AI419" s="14">
        <v>2.5</v>
      </c>
      <c r="AJ419" s="14">
        <v>0.24</v>
      </c>
      <c r="AK419" s="14">
        <v>2.6</v>
      </c>
      <c r="AL419" s="14">
        <v>21.28</v>
      </c>
      <c r="AM419" s="14">
        <v>22.45</v>
      </c>
      <c r="AN419" s="14">
        <v>0</v>
      </c>
      <c r="AO419" s="14">
        <v>30</v>
      </c>
      <c r="AP419" s="14">
        <v>10</v>
      </c>
      <c r="AQ419" s="14" t="s">
        <v>104</v>
      </c>
      <c r="AR419" s="14">
        <v>0</v>
      </c>
      <c r="AS419" s="14">
        <v>0</v>
      </c>
      <c r="AT419" s="14">
        <v>0</v>
      </c>
      <c r="AU419" s="14">
        <v>0</v>
      </c>
      <c r="AV419" s="14">
        <v>0</v>
      </c>
      <c r="AW419" s="14">
        <v>0</v>
      </c>
      <c r="AX419" s="14">
        <v>0</v>
      </c>
      <c r="AY419" s="14" t="s">
        <v>107</v>
      </c>
      <c r="AZ419" s="14" t="s">
        <v>107</v>
      </c>
      <c r="BA419" s="14" t="s">
        <v>107</v>
      </c>
      <c r="BB419" s="14">
        <v>0</v>
      </c>
      <c r="BC419" s="14">
        <v>0</v>
      </c>
      <c r="BD419" s="14">
        <v>0</v>
      </c>
      <c r="BE419" s="14">
        <v>0</v>
      </c>
      <c r="BF419" s="14">
        <v>0</v>
      </c>
      <c r="BG419" s="14">
        <v>0</v>
      </c>
      <c r="BH419" s="14">
        <v>0</v>
      </c>
      <c r="BI419" s="14">
        <v>0</v>
      </c>
      <c r="BJ419" s="14">
        <v>0</v>
      </c>
      <c r="BK419" s="14">
        <v>0</v>
      </c>
      <c r="BL419" s="14">
        <v>0</v>
      </c>
      <c r="BM419" s="14">
        <v>0</v>
      </c>
      <c r="BN419" s="14">
        <v>0</v>
      </c>
      <c r="BO419" s="14">
        <v>0</v>
      </c>
      <c r="BP419" s="14">
        <v>0</v>
      </c>
      <c r="BQ419" s="14">
        <v>0</v>
      </c>
      <c r="BR419" s="14">
        <v>0</v>
      </c>
      <c r="BS419" s="14">
        <v>0</v>
      </c>
      <c r="BT419" s="14">
        <v>0</v>
      </c>
      <c r="BU419" s="14">
        <v>0</v>
      </c>
      <c r="BV419" s="14">
        <v>0</v>
      </c>
      <c r="BW419" s="14">
        <v>0</v>
      </c>
      <c r="BX419" s="14">
        <v>0</v>
      </c>
      <c r="BY419" s="14">
        <v>0</v>
      </c>
      <c r="BZ419" s="14">
        <v>0</v>
      </c>
      <c r="CA419" s="14">
        <v>0</v>
      </c>
      <c r="CB419" s="14">
        <v>0</v>
      </c>
      <c r="CC419" s="14">
        <v>0</v>
      </c>
      <c r="CD419" s="14">
        <v>0</v>
      </c>
      <c r="CE419" s="14">
        <v>0</v>
      </c>
      <c r="CF419" s="14">
        <v>0</v>
      </c>
      <c r="CG419" s="14">
        <v>604332</v>
      </c>
      <c r="CH419" s="14">
        <v>1</v>
      </c>
      <c r="CI419" s="14">
        <v>0</v>
      </c>
      <c r="CJ419" s="14">
        <v>0</v>
      </c>
      <c r="CK419" s="14">
        <v>0</v>
      </c>
      <c r="CL419" s="14">
        <v>0.15</v>
      </c>
      <c r="CM419" s="14">
        <v>0.68</v>
      </c>
      <c r="CN419" s="14">
        <v>0</v>
      </c>
      <c r="CO419" s="14">
        <v>1.49</v>
      </c>
      <c r="CP419" s="14">
        <v>0</v>
      </c>
      <c r="CQ419" s="14">
        <v>0</v>
      </c>
      <c r="CR419" s="14" t="s">
        <v>108</v>
      </c>
      <c r="CS419" s="14">
        <v>220</v>
      </c>
      <c r="CT419" s="14" t="s">
        <v>109</v>
      </c>
      <c r="CU419" s="14">
        <v>201</v>
      </c>
      <c r="CV419" s="14" t="s">
        <v>109</v>
      </c>
      <c r="CW419" s="14">
        <v>231</v>
      </c>
      <c r="CX419" s="14" t="s">
        <v>109</v>
      </c>
    </row>
    <row r="420" spans="1:102" x14ac:dyDescent="0.25">
      <c r="A420" s="14">
        <v>466453</v>
      </c>
      <c r="B420" s="14">
        <v>75</v>
      </c>
      <c r="C420" s="14" t="s">
        <v>99</v>
      </c>
      <c r="D420" s="14" t="s">
        <v>100</v>
      </c>
      <c r="E420" s="14">
        <v>5302790001</v>
      </c>
      <c r="F420" s="14" t="s">
        <v>101</v>
      </c>
      <c r="G420" s="14" t="s">
        <v>102</v>
      </c>
      <c r="H420" s="14" t="s">
        <v>103</v>
      </c>
      <c r="I420" s="14">
        <v>70610000</v>
      </c>
      <c r="J420" s="14">
        <v>0</v>
      </c>
      <c r="K420" s="14">
        <v>1211223</v>
      </c>
      <c r="L420" s="14">
        <v>0</v>
      </c>
      <c r="M420" s="14">
        <v>201808</v>
      </c>
      <c r="N420" s="14">
        <v>20180710</v>
      </c>
      <c r="O420" s="14">
        <v>0</v>
      </c>
      <c r="P420" s="14">
        <v>20180810</v>
      </c>
      <c r="Q420" s="14">
        <v>0</v>
      </c>
      <c r="R420" s="14">
        <v>31</v>
      </c>
      <c r="S420" s="14">
        <v>20180820</v>
      </c>
      <c r="T420" s="14">
        <v>20180918</v>
      </c>
      <c r="U420" s="14">
        <v>13744</v>
      </c>
      <c r="V420" s="14">
        <v>2452.0700000000002</v>
      </c>
      <c r="W420" s="14">
        <v>25</v>
      </c>
      <c r="X420" s="14">
        <v>716.25</v>
      </c>
      <c r="Y420" s="14">
        <v>294.24</v>
      </c>
      <c r="Z420" s="14">
        <v>117.69</v>
      </c>
      <c r="AA420" s="14">
        <v>98.08</v>
      </c>
      <c r="AB420" s="14">
        <v>63.75</v>
      </c>
      <c r="AC420" s="14">
        <v>0</v>
      </c>
      <c r="AD420" s="14">
        <v>0</v>
      </c>
      <c r="AE420" s="14">
        <v>0</v>
      </c>
      <c r="AF420" s="14">
        <v>9808.32</v>
      </c>
      <c r="AG420" s="14">
        <v>2810.06</v>
      </c>
      <c r="AH420" s="14">
        <v>7922.4</v>
      </c>
      <c r="AI420" s="14">
        <v>1714.79</v>
      </c>
      <c r="AJ420" s="14">
        <v>170.43</v>
      </c>
      <c r="AK420" s="14">
        <v>1786.68</v>
      </c>
      <c r="AL420" s="14">
        <v>9950.81</v>
      </c>
      <c r="AM420" s="14">
        <v>10524.57</v>
      </c>
      <c r="AN420" s="14">
        <v>0</v>
      </c>
      <c r="AO420" s="14">
        <v>0</v>
      </c>
      <c r="AP420" s="14">
        <v>0</v>
      </c>
      <c r="AQ420" s="14" t="s">
        <v>104</v>
      </c>
      <c r="AR420" s="14">
        <v>0</v>
      </c>
      <c r="AS420" s="14">
        <v>0</v>
      </c>
      <c r="AT420" s="14">
        <v>0</v>
      </c>
      <c r="AU420" s="14">
        <v>0</v>
      </c>
      <c r="AV420" s="14">
        <v>0</v>
      </c>
      <c r="AW420" s="14">
        <v>0</v>
      </c>
      <c r="AX420" s="14">
        <v>0</v>
      </c>
      <c r="AY420" s="14">
        <v>0</v>
      </c>
      <c r="AZ420" s="14">
        <v>0</v>
      </c>
      <c r="BA420" s="14">
        <v>0</v>
      </c>
      <c r="BB420" s="14">
        <v>1569</v>
      </c>
      <c r="BC420" s="14">
        <v>12175</v>
      </c>
      <c r="BD420" s="14">
        <v>0</v>
      </c>
      <c r="BE420" s="14">
        <v>0</v>
      </c>
      <c r="BF420" s="14">
        <v>0</v>
      </c>
      <c r="BG420" s="14">
        <v>55</v>
      </c>
      <c r="BH420" s="14">
        <v>0</v>
      </c>
      <c r="BI420" s="14">
        <v>0</v>
      </c>
      <c r="BJ420" s="14">
        <v>0</v>
      </c>
      <c r="BK420" s="14">
        <v>0</v>
      </c>
      <c r="BL420" s="14">
        <v>0</v>
      </c>
      <c r="BM420" s="14">
        <v>0</v>
      </c>
      <c r="BN420" s="14">
        <v>0</v>
      </c>
      <c r="BO420" s="14">
        <v>0</v>
      </c>
      <c r="BP420" s="14">
        <v>0</v>
      </c>
      <c r="BQ420" s="14">
        <v>0</v>
      </c>
      <c r="BR420" s="14">
        <v>0</v>
      </c>
      <c r="BS420" s="14">
        <v>1818.03</v>
      </c>
      <c r="BT420" s="14">
        <v>5042.95</v>
      </c>
      <c r="BU420" s="14">
        <v>0</v>
      </c>
      <c r="BV420" s="14">
        <v>0</v>
      </c>
      <c r="BW420" s="14">
        <v>0</v>
      </c>
      <c r="BX420" s="14">
        <v>495.27</v>
      </c>
      <c r="BY420" s="14">
        <v>0</v>
      </c>
      <c r="BZ420" s="14">
        <v>0</v>
      </c>
      <c r="CA420" s="14">
        <v>0</v>
      </c>
      <c r="CB420" s="14">
        <v>0</v>
      </c>
      <c r="CC420" s="14">
        <v>0</v>
      </c>
      <c r="CD420" s="14">
        <v>55</v>
      </c>
      <c r="CE420" s="14">
        <v>0</v>
      </c>
      <c r="CF420" s="14">
        <v>0</v>
      </c>
      <c r="CG420" s="14">
        <v>123277</v>
      </c>
      <c r="CH420" s="14">
        <v>7.1999999999999995E-2</v>
      </c>
      <c r="CI420" s="14">
        <v>0.28799999999999998</v>
      </c>
      <c r="CJ420" s="14">
        <v>7.1999999999999995E-2</v>
      </c>
      <c r="CK420" s="14">
        <v>0</v>
      </c>
      <c r="CL420" s="14">
        <v>31.38</v>
      </c>
      <c r="CM420" s="14">
        <v>144.18</v>
      </c>
      <c r="CN420" s="14">
        <v>0</v>
      </c>
      <c r="CO420" s="14">
        <v>687.18</v>
      </c>
      <c r="CP420" s="14">
        <v>0</v>
      </c>
      <c r="CQ420" s="14">
        <v>0</v>
      </c>
      <c r="CR420" s="14">
        <v>495.27</v>
      </c>
      <c r="CS420" s="14">
        <v>0</v>
      </c>
      <c r="CT420" s="14">
        <v>0</v>
      </c>
      <c r="CU420" s="14">
        <v>0</v>
      </c>
      <c r="CV420" s="14">
        <v>0</v>
      </c>
      <c r="CW420" s="14">
        <v>0</v>
      </c>
      <c r="CX420" s="14">
        <v>0</v>
      </c>
    </row>
    <row r="421" spans="1:102" x14ac:dyDescent="0.25">
      <c r="A421" s="14">
        <v>471550</v>
      </c>
      <c r="B421" s="14">
        <v>21</v>
      </c>
      <c r="C421" s="14" t="s">
        <v>105</v>
      </c>
      <c r="D421" s="14" t="s">
        <v>100</v>
      </c>
      <c r="E421" s="14">
        <v>5302790001</v>
      </c>
      <c r="F421" s="14" t="s">
        <v>106</v>
      </c>
      <c r="G421" s="14" t="s">
        <v>102</v>
      </c>
      <c r="H421" s="14" t="s">
        <v>103</v>
      </c>
      <c r="I421" s="14">
        <v>70362070</v>
      </c>
      <c r="J421" s="14">
        <v>0</v>
      </c>
      <c r="K421" s="14">
        <v>76645</v>
      </c>
      <c r="L421" s="14">
        <v>1</v>
      </c>
      <c r="M421" s="14">
        <v>201808</v>
      </c>
      <c r="N421" s="14">
        <v>20180704</v>
      </c>
      <c r="O421" s="14">
        <v>216</v>
      </c>
      <c r="P421" s="14">
        <v>20180803</v>
      </c>
      <c r="Q421" s="14">
        <v>896</v>
      </c>
      <c r="R421" s="14">
        <v>30</v>
      </c>
      <c r="S421" s="14">
        <v>20180905</v>
      </c>
      <c r="T421" s="14">
        <v>20180918</v>
      </c>
      <c r="U421" s="14">
        <v>400.41</v>
      </c>
      <c r="V421" s="14">
        <v>133.47</v>
      </c>
      <c r="W421" s="14">
        <v>25</v>
      </c>
      <c r="X421" s="14">
        <v>49.16</v>
      </c>
      <c r="Y421" s="14">
        <v>16.010000000000002</v>
      </c>
      <c r="Z421" s="14">
        <v>6.4</v>
      </c>
      <c r="AA421" s="14">
        <v>5.33</v>
      </c>
      <c r="AB421" s="14">
        <v>3.47</v>
      </c>
      <c r="AC421" s="14">
        <v>0</v>
      </c>
      <c r="AD421" s="14">
        <v>0</v>
      </c>
      <c r="AE421" s="14">
        <v>0</v>
      </c>
      <c r="AF421" s="14">
        <v>533.88</v>
      </c>
      <c r="AG421" s="14">
        <v>152.94999999999999</v>
      </c>
      <c r="AH421" s="14">
        <v>260.31</v>
      </c>
      <c r="AI421" s="14">
        <v>56.33</v>
      </c>
      <c r="AJ421" s="14">
        <v>5.59</v>
      </c>
      <c r="AK421" s="14">
        <v>58.7</v>
      </c>
      <c r="AL421" s="14">
        <v>551.83000000000004</v>
      </c>
      <c r="AM421" s="14">
        <v>583.04</v>
      </c>
      <c r="AN421" s="14">
        <v>680</v>
      </c>
      <c r="AO421" s="14">
        <v>680</v>
      </c>
      <c r="AP421" s="14">
        <v>659</v>
      </c>
      <c r="AQ421" s="14" t="s">
        <v>104</v>
      </c>
      <c r="AR421" s="14">
        <v>0</v>
      </c>
      <c r="AS421" s="14">
        <v>0</v>
      </c>
      <c r="AT421" s="14">
        <v>0</v>
      </c>
      <c r="AU421" s="14">
        <v>0</v>
      </c>
      <c r="AV421" s="14">
        <v>0</v>
      </c>
      <c r="AW421" s="14">
        <v>0</v>
      </c>
      <c r="AX421" s="14">
        <v>0</v>
      </c>
      <c r="AY421" s="14" t="s">
        <v>107</v>
      </c>
      <c r="AZ421" s="14" t="s">
        <v>107</v>
      </c>
      <c r="BA421" s="14" t="s">
        <v>107</v>
      </c>
      <c r="BB421" s="14">
        <v>0</v>
      </c>
      <c r="BC421" s="14">
        <v>0</v>
      </c>
      <c r="BD421" s="14">
        <v>0</v>
      </c>
      <c r="BE421" s="14">
        <v>0</v>
      </c>
      <c r="BF421" s="14">
        <v>0</v>
      </c>
      <c r="BG421" s="14">
        <v>0</v>
      </c>
      <c r="BH421" s="14">
        <v>0</v>
      </c>
      <c r="BI421" s="14">
        <v>0</v>
      </c>
      <c r="BJ421" s="14">
        <v>0</v>
      </c>
      <c r="BK421" s="14">
        <v>0</v>
      </c>
      <c r="BL421" s="14">
        <v>0</v>
      </c>
      <c r="BM421" s="14">
        <v>0</v>
      </c>
      <c r="BN421" s="14">
        <v>0</v>
      </c>
      <c r="BO421" s="14">
        <v>0</v>
      </c>
      <c r="BP421" s="14">
        <v>0</v>
      </c>
      <c r="BQ421" s="14">
        <v>0</v>
      </c>
      <c r="BR421" s="14">
        <v>0</v>
      </c>
      <c r="BS421" s="14">
        <v>0</v>
      </c>
      <c r="BT421" s="14">
        <v>0</v>
      </c>
      <c r="BU421" s="14">
        <v>0</v>
      </c>
      <c r="BV421" s="14">
        <v>0</v>
      </c>
      <c r="BW421" s="14">
        <v>0</v>
      </c>
      <c r="BX421" s="14">
        <v>0</v>
      </c>
      <c r="BY421" s="14">
        <v>0</v>
      </c>
      <c r="BZ421" s="14">
        <v>0</v>
      </c>
      <c r="CA421" s="14">
        <v>0</v>
      </c>
      <c r="CB421" s="14">
        <v>0</v>
      </c>
      <c r="CC421" s="14">
        <v>0</v>
      </c>
      <c r="CD421" s="14">
        <v>0</v>
      </c>
      <c r="CE421" s="14">
        <v>0</v>
      </c>
      <c r="CF421" s="14">
        <v>0</v>
      </c>
      <c r="CG421" s="14">
        <v>682094</v>
      </c>
      <c r="CH421" s="14">
        <v>1</v>
      </c>
      <c r="CI421" s="14">
        <v>0</v>
      </c>
      <c r="CJ421" s="14">
        <v>0</v>
      </c>
      <c r="CK421" s="14">
        <v>0</v>
      </c>
      <c r="CL421" s="14">
        <v>1.7</v>
      </c>
      <c r="CM421" s="14">
        <v>7.84</v>
      </c>
      <c r="CN421" s="14">
        <v>0</v>
      </c>
      <c r="CO421" s="14">
        <v>33.99</v>
      </c>
      <c r="CP421" s="14">
        <v>0</v>
      </c>
      <c r="CQ421" s="14">
        <v>0</v>
      </c>
      <c r="CR421" s="14" t="s">
        <v>108</v>
      </c>
      <c r="CS421" s="14">
        <v>220</v>
      </c>
      <c r="CT421" s="14" t="s">
        <v>109</v>
      </c>
      <c r="CU421" s="14">
        <v>201</v>
      </c>
      <c r="CV421" s="14" t="s">
        <v>109</v>
      </c>
      <c r="CW421" s="14">
        <v>231</v>
      </c>
      <c r="CX421" s="14" t="s">
        <v>109</v>
      </c>
    </row>
    <row r="422" spans="1:102" x14ac:dyDescent="0.25">
      <c r="A422" s="14">
        <v>471551</v>
      </c>
      <c r="B422" s="14">
        <v>23</v>
      </c>
      <c r="C422" s="14" t="s">
        <v>110</v>
      </c>
      <c r="D422" s="14" t="s">
        <v>100</v>
      </c>
      <c r="E422" s="14">
        <v>5302790001</v>
      </c>
      <c r="F422" s="14" t="s">
        <v>111</v>
      </c>
      <c r="G422" s="14" t="s">
        <v>102</v>
      </c>
      <c r="H422" s="14" t="s">
        <v>103</v>
      </c>
      <c r="I422" s="14">
        <v>70362070</v>
      </c>
      <c r="J422" s="14">
        <v>0</v>
      </c>
      <c r="K422" s="14">
        <v>1229984</v>
      </c>
      <c r="L422" s="14">
        <v>40</v>
      </c>
      <c r="M422" s="14">
        <v>201808</v>
      </c>
      <c r="N422" s="14">
        <v>20180704</v>
      </c>
      <c r="O422" s="14">
        <v>19414</v>
      </c>
      <c r="P422" s="14">
        <v>20180803</v>
      </c>
      <c r="Q422" s="14">
        <v>19593</v>
      </c>
      <c r="R422" s="14">
        <v>30</v>
      </c>
      <c r="S422" s="14">
        <v>20180905</v>
      </c>
      <c r="T422" s="14">
        <v>20180918</v>
      </c>
      <c r="U422" s="14">
        <v>4216.12</v>
      </c>
      <c r="V422" s="14">
        <v>1405.37</v>
      </c>
      <c r="W422" s="14">
        <v>25</v>
      </c>
      <c r="X422" s="14">
        <v>601.25</v>
      </c>
      <c r="Y422" s="14">
        <v>168.64</v>
      </c>
      <c r="Z422" s="14">
        <v>67.45</v>
      </c>
      <c r="AA422" s="14">
        <v>56.21</v>
      </c>
      <c r="AB422" s="14">
        <v>36.53</v>
      </c>
      <c r="AC422" s="14">
        <v>0</v>
      </c>
      <c r="AD422" s="14">
        <v>0</v>
      </c>
      <c r="AE422" s="14">
        <v>0</v>
      </c>
      <c r="AF422" s="14">
        <v>5621.49</v>
      </c>
      <c r="AG422" s="14">
        <v>1610.54</v>
      </c>
      <c r="AH422" s="14">
        <v>2740.7</v>
      </c>
      <c r="AI422" s="14">
        <v>593.21</v>
      </c>
      <c r="AJ422" s="14">
        <v>58.96</v>
      </c>
      <c r="AK422" s="14">
        <v>618.08000000000004</v>
      </c>
      <c r="AL422" s="14">
        <v>5893.91</v>
      </c>
      <c r="AM422" s="14">
        <v>6222.74</v>
      </c>
      <c r="AN422" s="14">
        <v>7160</v>
      </c>
      <c r="AO422" s="14">
        <v>7160</v>
      </c>
      <c r="AP422" s="14">
        <v>7136</v>
      </c>
      <c r="AQ422" s="14" t="s">
        <v>104</v>
      </c>
      <c r="AR422" s="14">
        <v>0</v>
      </c>
      <c r="AS422" s="14">
        <v>0</v>
      </c>
      <c r="AT422" s="14">
        <v>0</v>
      </c>
      <c r="AU422" s="14">
        <v>0</v>
      </c>
      <c r="AV422" s="14">
        <v>0</v>
      </c>
      <c r="AW422" s="14">
        <v>0</v>
      </c>
      <c r="AX422" s="14">
        <v>0</v>
      </c>
      <c r="AY422" s="14" t="s">
        <v>107</v>
      </c>
      <c r="AZ422" s="14" t="s">
        <v>107</v>
      </c>
      <c r="BA422" s="14" t="s">
        <v>107</v>
      </c>
      <c r="BB422" s="14">
        <v>0</v>
      </c>
      <c r="BC422" s="14">
        <v>0</v>
      </c>
      <c r="BD422" s="14">
        <v>0</v>
      </c>
      <c r="BE422" s="14">
        <v>0</v>
      </c>
      <c r="BF422" s="14">
        <v>0</v>
      </c>
      <c r="BG422" s="14">
        <v>0</v>
      </c>
      <c r="BH422" s="14">
        <v>0</v>
      </c>
      <c r="BI422" s="14">
        <v>0</v>
      </c>
      <c r="BJ422" s="14">
        <v>0</v>
      </c>
      <c r="BK422" s="14">
        <v>0</v>
      </c>
      <c r="BL422" s="14">
        <v>0</v>
      </c>
      <c r="BM422" s="14">
        <v>0</v>
      </c>
      <c r="BN422" s="14">
        <v>0</v>
      </c>
      <c r="BO422" s="14">
        <v>0</v>
      </c>
      <c r="BP422" s="14">
        <v>0</v>
      </c>
      <c r="BQ422" s="14">
        <v>0</v>
      </c>
      <c r="BR422" s="14">
        <v>0</v>
      </c>
      <c r="BS422" s="14">
        <v>0</v>
      </c>
      <c r="BT422" s="14">
        <v>0</v>
      </c>
      <c r="BU422" s="14">
        <v>0</v>
      </c>
      <c r="BV422" s="14">
        <v>0</v>
      </c>
      <c r="BW422" s="14">
        <v>0</v>
      </c>
      <c r="BX422" s="14">
        <v>0</v>
      </c>
      <c r="BY422" s="14">
        <v>0</v>
      </c>
      <c r="BZ422" s="14">
        <v>0</v>
      </c>
      <c r="CA422" s="14">
        <v>0</v>
      </c>
      <c r="CB422" s="14">
        <v>0</v>
      </c>
      <c r="CC422" s="14">
        <v>0</v>
      </c>
      <c r="CD422" s="14">
        <v>0</v>
      </c>
      <c r="CE422" s="14">
        <v>0</v>
      </c>
      <c r="CF422" s="14">
        <v>0</v>
      </c>
      <c r="CG422" s="14">
        <v>682095</v>
      </c>
      <c r="CH422" s="14">
        <v>40</v>
      </c>
      <c r="CI422" s="14">
        <v>0</v>
      </c>
      <c r="CJ422" s="14">
        <v>40</v>
      </c>
      <c r="CK422" s="14">
        <v>0</v>
      </c>
      <c r="CL422" s="14">
        <v>17.98</v>
      </c>
      <c r="CM422" s="14">
        <v>82.63</v>
      </c>
      <c r="CN422" s="14">
        <v>0</v>
      </c>
      <c r="CO422" s="14">
        <v>357.99</v>
      </c>
      <c r="CP422" s="14">
        <v>0</v>
      </c>
      <c r="CQ422" s="14">
        <v>0</v>
      </c>
      <c r="CR422" s="14" t="s">
        <v>108</v>
      </c>
      <c r="CS422" s="14">
        <v>220</v>
      </c>
      <c r="CT422" s="14">
        <v>380</v>
      </c>
      <c r="CU422" s="14">
        <v>201</v>
      </c>
      <c r="CV422" s="14">
        <v>348</v>
      </c>
      <c r="CW422" s="14">
        <v>231</v>
      </c>
      <c r="CX422" s="14">
        <v>399</v>
      </c>
    </row>
    <row r="423" spans="1:102" x14ac:dyDescent="0.25">
      <c r="A423" s="14">
        <v>471552</v>
      </c>
      <c r="B423" s="14">
        <v>21</v>
      </c>
      <c r="C423" s="14" t="s">
        <v>105</v>
      </c>
      <c r="D423" s="14" t="s">
        <v>100</v>
      </c>
      <c r="E423" s="14">
        <v>5302790001</v>
      </c>
      <c r="F423" s="14" t="s">
        <v>112</v>
      </c>
      <c r="G423" s="14" t="s">
        <v>102</v>
      </c>
      <c r="H423" s="14" t="s">
        <v>103</v>
      </c>
      <c r="I423" s="14">
        <v>70362030</v>
      </c>
      <c r="J423" s="14">
        <v>0</v>
      </c>
      <c r="K423" s="14">
        <v>525960</v>
      </c>
      <c r="L423" s="14">
        <v>1</v>
      </c>
      <c r="M423" s="14">
        <v>201808</v>
      </c>
      <c r="N423" s="14">
        <v>20180704</v>
      </c>
      <c r="O423" s="14">
        <v>1388</v>
      </c>
      <c r="P423" s="14">
        <v>20180803</v>
      </c>
      <c r="Q423" s="14">
        <v>1485</v>
      </c>
      <c r="R423" s="14">
        <v>30</v>
      </c>
      <c r="S423" s="14">
        <v>20180905</v>
      </c>
      <c r="T423" s="14">
        <v>20180918</v>
      </c>
      <c r="U423" s="14">
        <v>56.91</v>
      </c>
      <c r="V423" s="14">
        <v>7.76</v>
      </c>
      <c r="W423" s="14">
        <v>12</v>
      </c>
      <c r="X423" s="14">
        <v>40.97</v>
      </c>
      <c r="Y423" s="14">
        <v>1.94</v>
      </c>
      <c r="Z423" s="14">
        <v>0.77</v>
      </c>
      <c r="AA423" s="14">
        <v>0.64</v>
      </c>
      <c r="AB423" s="14">
        <v>0.42</v>
      </c>
      <c r="AC423" s="14">
        <v>0</v>
      </c>
      <c r="AD423" s="14">
        <v>0</v>
      </c>
      <c r="AE423" s="14">
        <v>0</v>
      </c>
      <c r="AF423" s="14">
        <v>64.67</v>
      </c>
      <c r="AG423" s="14">
        <v>10.119999999999999</v>
      </c>
      <c r="AH423" s="14">
        <v>37.29</v>
      </c>
      <c r="AI423" s="14">
        <v>8.06</v>
      </c>
      <c r="AJ423" s="14">
        <v>0.8</v>
      </c>
      <c r="AK423" s="14">
        <v>8.4</v>
      </c>
      <c r="AL423" s="14">
        <v>101.87</v>
      </c>
      <c r="AM423" s="14">
        <v>105.64</v>
      </c>
      <c r="AN423" s="14">
        <v>97</v>
      </c>
      <c r="AO423" s="14">
        <v>97</v>
      </c>
      <c r="AP423" s="14">
        <v>431</v>
      </c>
      <c r="AQ423" s="14" t="s">
        <v>104</v>
      </c>
      <c r="AR423" s="14">
        <v>0</v>
      </c>
      <c r="AS423" s="14">
        <v>0</v>
      </c>
      <c r="AT423" s="14">
        <v>0</v>
      </c>
      <c r="AU423" s="14">
        <v>0</v>
      </c>
      <c r="AV423" s="14">
        <v>0</v>
      </c>
      <c r="AW423" s="14">
        <v>0</v>
      </c>
      <c r="AX423" s="14">
        <v>0</v>
      </c>
      <c r="AY423" s="14" t="s">
        <v>107</v>
      </c>
      <c r="AZ423" s="14" t="s">
        <v>107</v>
      </c>
      <c r="BA423" s="14" t="s">
        <v>107</v>
      </c>
      <c r="BB423" s="14">
        <v>0</v>
      </c>
      <c r="BC423" s="14">
        <v>0</v>
      </c>
      <c r="BD423" s="14">
        <v>0</v>
      </c>
      <c r="BE423" s="14">
        <v>0</v>
      </c>
      <c r="BF423" s="14">
        <v>0</v>
      </c>
      <c r="BG423" s="14">
        <v>0</v>
      </c>
      <c r="BH423" s="14">
        <v>0</v>
      </c>
      <c r="BI423" s="14">
        <v>0</v>
      </c>
      <c r="BJ423" s="14">
        <v>0</v>
      </c>
      <c r="BK423" s="14">
        <v>0</v>
      </c>
      <c r="BL423" s="14">
        <v>0</v>
      </c>
      <c r="BM423" s="14">
        <v>0</v>
      </c>
      <c r="BN423" s="14">
        <v>0</v>
      </c>
      <c r="BO423" s="14">
        <v>0</v>
      </c>
      <c r="BP423" s="14">
        <v>0</v>
      </c>
      <c r="BQ423" s="14">
        <v>0</v>
      </c>
      <c r="BR423" s="14">
        <v>0</v>
      </c>
      <c r="BS423" s="14">
        <v>0</v>
      </c>
      <c r="BT423" s="14">
        <v>0</v>
      </c>
      <c r="BU423" s="14">
        <v>0</v>
      </c>
      <c r="BV423" s="14">
        <v>0</v>
      </c>
      <c r="BW423" s="14">
        <v>0</v>
      </c>
      <c r="BX423" s="14">
        <v>0</v>
      </c>
      <c r="BY423" s="14">
        <v>0</v>
      </c>
      <c r="BZ423" s="14">
        <v>0</v>
      </c>
      <c r="CA423" s="14">
        <v>0</v>
      </c>
      <c r="CB423" s="14">
        <v>0</v>
      </c>
      <c r="CC423" s="14">
        <v>0</v>
      </c>
      <c r="CD423" s="14">
        <v>0</v>
      </c>
      <c r="CE423" s="14">
        <v>0</v>
      </c>
      <c r="CF423" s="14">
        <v>0</v>
      </c>
      <c r="CG423" s="14">
        <v>682120</v>
      </c>
      <c r="CH423" s="14">
        <v>1</v>
      </c>
      <c r="CI423" s="14">
        <v>0</v>
      </c>
      <c r="CJ423" s="14">
        <v>0</v>
      </c>
      <c r="CK423" s="14">
        <v>0</v>
      </c>
      <c r="CL423" s="14">
        <v>0.2</v>
      </c>
      <c r="CM423" s="14">
        <v>0.95</v>
      </c>
      <c r="CN423" s="14">
        <v>0</v>
      </c>
      <c r="CO423" s="14">
        <v>4.84</v>
      </c>
      <c r="CP423" s="14">
        <v>0</v>
      </c>
      <c r="CQ423" s="14">
        <v>0</v>
      </c>
      <c r="CR423" s="14" t="s">
        <v>108</v>
      </c>
      <c r="CS423" s="14">
        <v>220</v>
      </c>
      <c r="CT423" s="14" t="s">
        <v>109</v>
      </c>
      <c r="CU423" s="14">
        <v>201</v>
      </c>
      <c r="CV423" s="14" t="s">
        <v>109</v>
      </c>
      <c r="CW423" s="14">
        <v>231</v>
      </c>
      <c r="CX423" s="14" t="s">
        <v>109</v>
      </c>
    </row>
    <row r="424" spans="1:102" x14ac:dyDescent="0.25">
      <c r="A424" s="14">
        <v>471553</v>
      </c>
      <c r="B424" s="14">
        <v>23</v>
      </c>
      <c r="C424" s="14" t="s">
        <v>110</v>
      </c>
      <c r="D424" s="14" t="s">
        <v>100</v>
      </c>
      <c r="E424" s="14">
        <v>5302790001</v>
      </c>
      <c r="F424" s="14" t="s">
        <v>113</v>
      </c>
      <c r="G424" s="14" t="s">
        <v>102</v>
      </c>
      <c r="H424" s="14" t="s">
        <v>103</v>
      </c>
      <c r="I424" s="14">
        <v>70362030</v>
      </c>
      <c r="J424" s="14">
        <v>0</v>
      </c>
      <c r="K424" s="14">
        <v>1230287</v>
      </c>
      <c r="L424" s="14">
        <v>40</v>
      </c>
      <c r="M424" s="14">
        <v>201808</v>
      </c>
      <c r="N424" s="14">
        <v>20180704</v>
      </c>
      <c r="O424" s="14">
        <v>19344</v>
      </c>
      <c r="P424" s="14">
        <v>20180803</v>
      </c>
      <c r="Q424" s="14">
        <v>19532</v>
      </c>
      <c r="R424" s="14">
        <v>30</v>
      </c>
      <c r="S424" s="14">
        <v>20180905</v>
      </c>
      <c r="T424" s="14">
        <v>20180918</v>
      </c>
      <c r="U424" s="14">
        <v>4428.1000000000004</v>
      </c>
      <c r="V424" s="14">
        <v>1476.03</v>
      </c>
      <c r="W424" s="14">
        <v>25</v>
      </c>
      <c r="X424" s="14">
        <v>706.62</v>
      </c>
      <c r="Y424" s="14">
        <v>177.12</v>
      </c>
      <c r="Z424" s="14">
        <v>70.84</v>
      </c>
      <c r="AA424" s="14">
        <v>59.04</v>
      </c>
      <c r="AB424" s="14">
        <v>38.369999999999997</v>
      </c>
      <c r="AC424" s="14">
        <v>0</v>
      </c>
      <c r="AD424" s="14">
        <v>0</v>
      </c>
      <c r="AE424" s="14">
        <v>0</v>
      </c>
      <c r="AF424" s="14">
        <v>5904.13</v>
      </c>
      <c r="AG424" s="14">
        <v>1691.52</v>
      </c>
      <c r="AH424" s="14">
        <v>2878.49</v>
      </c>
      <c r="AI424" s="14">
        <v>623.04</v>
      </c>
      <c r="AJ424" s="14">
        <v>61.92</v>
      </c>
      <c r="AK424" s="14">
        <v>649.16</v>
      </c>
      <c r="AL424" s="14">
        <v>6265.38</v>
      </c>
      <c r="AM424" s="14">
        <v>6610.75</v>
      </c>
      <c r="AN424" s="14">
        <v>7520</v>
      </c>
      <c r="AO424" s="14">
        <v>7520</v>
      </c>
      <c r="AP424" s="14">
        <v>8126</v>
      </c>
      <c r="AQ424" s="14" t="s">
        <v>104</v>
      </c>
      <c r="AR424" s="14">
        <v>0</v>
      </c>
      <c r="AS424" s="14">
        <v>0</v>
      </c>
      <c r="AT424" s="14">
        <v>0</v>
      </c>
      <c r="AU424" s="14">
        <v>0</v>
      </c>
      <c r="AV424" s="14">
        <v>0</v>
      </c>
      <c r="AW424" s="14">
        <v>0</v>
      </c>
      <c r="AX424" s="14">
        <v>0</v>
      </c>
      <c r="AY424" s="14" t="s">
        <v>107</v>
      </c>
      <c r="AZ424" s="14" t="s">
        <v>107</v>
      </c>
      <c r="BA424" s="14" t="s">
        <v>107</v>
      </c>
      <c r="BB424" s="14">
        <v>0</v>
      </c>
      <c r="BC424" s="14">
        <v>0</v>
      </c>
      <c r="BD424" s="14">
        <v>0</v>
      </c>
      <c r="BE424" s="14">
        <v>0</v>
      </c>
      <c r="BF424" s="14">
        <v>0</v>
      </c>
      <c r="BG424" s="14">
        <v>0</v>
      </c>
      <c r="BH424" s="14">
        <v>0</v>
      </c>
      <c r="BI424" s="14">
        <v>0</v>
      </c>
      <c r="BJ424" s="14">
        <v>0</v>
      </c>
      <c r="BK424" s="14">
        <v>0</v>
      </c>
      <c r="BL424" s="14">
        <v>0</v>
      </c>
      <c r="BM424" s="14">
        <v>0</v>
      </c>
      <c r="BN424" s="14">
        <v>0</v>
      </c>
      <c r="BO424" s="14">
        <v>0</v>
      </c>
      <c r="BP424" s="14">
        <v>0</v>
      </c>
      <c r="BQ424" s="14">
        <v>0</v>
      </c>
      <c r="BR424" s="14">
        <v>0</v>
      </c>
      <c r="BS424" s="14">
        <v>0</v>
      </c>
      <c r="BT424" s="14">
        <v>0</v>
      </c>
      <c r="BU424" s="14">
        <v>0</v>
      </c>
      <c r="BV424" s="14">
        <v>0</v>
      </c>
      <c r="BW424" s="14">
        <v>0</v>
      </c>
      <c r="BX424" s="14">
        <v>0</v>
      </c>
      <c r="BY424" s="14">
        <v>0</v>
      </c>
      <c r="BZ424" s="14">
        <v>0</v>
      </c>
      <c r="CA424" s="14">
        <v>0</v>
      </c>
      <c r="CB424" s="14">
        <v>0</v>
      </c>
      <c r="CC424" s="14">
        <v>0</v>
      </c>
      <c r="CD424" s="14">
        <v>0</v>
      </c>
      <c r="CE424" s="14">
        <v>0</v>
      </c>
      <c r="CF424" s="14">
        <v>0</v>
      </c>
      <c r="CG424" s="14">
        <v>682122</v>
      </c>
      <c r="CH424" s="14">
        <v>40</v>
      </c>
      <c r="CI424" s="14">
        <v>0</v>
      </c>
      <c r="CJ424" s="14">
        <v>40</v>
      </c>
      <c r="CK424" s="14">
        <v>0</v>
      </c>
      <c r="CL424" s="14">
        <v>18.89</v>
      </c>
      <c r="CM424" s="14">
        <v>86.79</v>
      </c>
      <c r="CN424" s="14">
        <v>0</v>
      </c>
      <c r="CO424" s="14">
        <v>375.99</v>
      </c>
      <c r="CP424" s="14">
        <v>0</v>
      </c>
      <c r="CQ424" s="14">
        <v>0</v>
      </c>
      <c r="CR424" s="14" t="s">
        <v>108</v>
      </c>
      <c r="CS424" s="14">
        <v>220</v>
      </c>
      <c r="CT424" s="14">
        <v>380</v>
      </c>
      <c r="CU424" s="14">
        <v>201</v>
      </c>
      <c r="CV424" s="14">
        <v>348</v>
      </c>
      <c r="CW424" s="14">
        <v>231</v>
      </c>
      <c r="CX424" s="14">
        <v>399</v>
      </c>
    </row>
    <row r="425" spans="1:102" x14ac:dyDescent="0.25">
      <c r="A425" s="14">
        <v>471554</v>
      </c>
      <c r="B425" s="14">
        <v>21</v>
      </c>
      <c r="C425" s="14" t="s">
        <v>105</v>
      </c>
      <c r="D425" s="14" t="s">
        <v>100</v>
      </c>
      <c r="E425" s="14">
        <v>5302790001</v>
      </c>
      <c r="F425" s="14" t="s">
        <v>114</v>
      </c>
      <c r="G425" s="14" t="s">
        <v>102</v>
      </c>
      <c r="H425" s="14" t="s">
        <v>103</v>
      </c>
      <c r="I425" s="14">
        <v>70362040</v>
      </c>
      <c r="J425" s="14">
        <v>0</v>
      </c>
      <c r="K425" s="14">
        <v>77130</v>
      </c>
      <c r="L425" s="14">
        <v>1</v>
      </c>
      <c r="M425" s="14">
        <v>201808</v>
      </c>
      <c r="N425" s="14">
        <v>20180704</v>
      </c>
      <c r="O425" s="14">
        <v>6836</v>
      </c>
      <c r="P425" s="14">
        <v>20180803</v>
      </c>
      <c r="Q425" s="14">
        <v>7212</v>
      </c>
      <c r="R425" s="14">
        <v>30</v>
      </c>
      <c r="S425" s="14">
        <v>20180905</v>
      </c>
      <c r="T425" s="14">
        <v>20180918</v>
      </c>
      <c r="U425" s="14">
        <v>220.95</v>
      </c>
      <c r="V425" s="14">
        <v>48.49</v>
      </c>
      <c r="W425" s="14">
        <v>18</v>
      </c>
      <c r="X425" s="14">
        <v>58.34</v>
      </c>
      <c r="Y425" s="14">
        <v>8.08</v>
      </c>
      <c r="Z425" s="14">
        <v>3.23</v>
      </c>
      <c r="AA425" s="14">
        <v>2.69</v>
      </c>
      <c r="AB425" s="14">
        <v>1.75</v>
      </c>
      <c r="AC425" s="14">
        <v>0</v>
      </c>
      <c r="AD425" s="14">
        <v>0</v>
      </c>
      <c r="AE425" s="14">
        <v>0</v>
      </c>
      <c r="AF425" s="14">
        <v>269.44</v>
      </c>
      <c r="AG425" s="14">
        <v>58.32</v>
      </c>
      <c r="AH425" s="14">
        <v>144.27000000000001</v>
      </c>
      <c r="AI425" s="14">
        <v>31.22</v>
      </c>
      <c r="AJ425" s="14">
        <v>3.1</v>
      </c>
      <c r="AK425" s="14">
        <v>32.53</v>
      </c>
      <c r="AL425" s="14">
        <v>312.02999999999997</v>
      </c>
      <c r="AM425" s="14">
        <v>327.78</v>
      </c>
      <c r="AN425" s="14">
        <v>376</v>
      </c>
      <c r="AO425" s="14">
        <v>376</v>
      </c>
      <c r="AP425" s="14">
        <v>676</v>
      </c>
      <c r="AQ425" s="14" t="s">
        <v>104</v>
      </c>
      <c r="AR425" s="14">
        <v>0</v>
      </c>
      <c r="AS425" s="14">
        <v>0</v>
      </c>
      <c r="AT425" s="14">
        <v>0</v>
      </c>
      <c r="AU425" s="14">
        <v>0</v>
      </c>
      <c r="AV425" s="14">
        <v>0</v>
      </c>
      <c r="AW425" s="14">
        <v>0</v>
      </c>
      <c r="AX425" s="14">
        <v>0</v>
      </c>
      <c r="AY425" s="14" t="s">
        <v>107</v>
      </c>
      <c r="AZ425" s="14" t="s">
        <v>107</v>
      </c>
      <c r="BA425" s="14" t="s">
        <v>107</v>
      </c>
      <c r="BB425" s="14">
        <v>0</v>
      </c>
      <c r="BC425" s="14">
        <v>0</v>
      </c>
      <c r="BD425" s="14">
        <v>0</v>
      </c>
      <c r="BE425" s="14">
        <v>0</v>
      </c>
      <c r="BF425" s="14">
        <v>0</v>
      </c>
      <c r="BG425" s="14">
        <v>0</v>
      </c>
      <c r="BH425" s="14">
        <v>0</v>
      </c>
      <c r="BI425" s="14">
        <v>0</v>
      </c>
      <c r="BJ425" s="14">
        <v>0</v>
      </c>
      <c r="BK425" s="14">
        <v>0</v>
      </c>
      <c r="BL425" s="14">
        <v>0</v>
      </c>
      <c r="BM425" s="14">
        <v>0</v>
      </c>
      <c r="BN425" s="14">
        <v>0</v>
      </c>
      <c r="BO425" s="14">
        <v>0</v>
      </c>
      <c r="BP425" s="14">
        <v>0</v>
      </c>
      <c r="BQ425" s="14">
        <v>0</v>
      </c>
      <c r="BR425" s="14">
        <v>0</v>
      </c>
      <c r="BS425" s="14">
        <v>0</v>
      </c>
      <c r="BT425" s="14">
        <v>0</v>
      </c>
      <c r="BU425" s="14">
        <v>0</v>
      </c>
      <c r="BV425" s="14">
        <v>0</v>
      </c>
      <c r="BW425" s="14">
        <v>0</v>
      </c>
      <c r="BX425" s="14">
        <v>0</v>
      </c>
      <c r="BY425" s="14">
        <v>0</v>
      </c>
      <c r="BZ425" s="14">
        <v>0</v>
      </c>
      <c r="CA425" s="14">
        <v>0</v>
      </c>
      <c r="CB425" s="14">
        <v>0</v>
      </c>
      <c r="CC425" s="14">
        <v>0</v>
      </c>
      <c r="CD425" s="14">
        <v>0</v>
      </c>
      <c r="CE425" s="14">
        <v>0</v>
      </c>
      <c r="CF425" s="14">
        <v>0</v>
      </c>
      <c r="CG425" s="14">
        <v>682153</v>
      </c>
      <c r="CH425" s="14">
        <v>1</v>
      </c>
      <c r="CI425" s="14">
        <v>0</v>
      </c>
      <c r="CJ425" s="14">
        <v>0</v>
      </c>
      <c r="CK425" s="14">
        <v>0</v>
      </c>
      <c r="CL425" s="14">
        <v>0.86</v>
      </c>
      <c r="CM425" s="14">
        <v>3.96</v>
      </c>
      <c r="CN425" s="14">
        <v>0</v>
      </c>
      <c r="CO425" s="14">
        <v>18.79</v>
      </c>
      <c r="CP425" s="14">
        <v>0</v>
      </c>
      <c r="CQ425" s="14">
        <v>0</v>
      </c>
      <c r="CR425" s="14" t="s">
        <v>108</v>
      </c>
      <c r="CS425" s="14">
        <v>220</v>
      </c>
      <c r="CT425" s="14" t="s">
        <v>109</v>
      </c>
      <c r="CU425" s="14">
        <v>201</v>
      </c>
      <c r="CV425" s="14" t="s">
        <v>109</v>
      </c>
      <c r="CW425" s="14">
        <v>231</v>
      </c>
      <c r="CX425" s="14" t="s">
        <v>109</v>
      </c>
    </row>
    <row r="426" spans="1:102" x14ac:dyDescent="0.25">
      <c r="A426" s="14">
        <v>471555</v>
      </c>
      <c r="B426" s="14">
        <v>23</v>
      </c>
      <c r="C426" s="14" t="s">
        <v>110</v>
      </c>
      <c r="D426" s="14" t="s">
        <v>100</v>
      </c>
      <c r="E426" s="14">
        <v>5302790001</v>
      </c>
      <c r="F426" s="14" t="s">
        <v>115</v>
      </c>
      <c r="G426" s="14" t="s">
        <v>102</v>
      </c>
      <c r="H426" s="14" t="s">
        <v>103</v>
      </c>
      <c r="I426" s="14">
        <v>70362040</v>
      </c>
      <c r="J426" s="14">
        <v>0</v>
      </c>
      <c r="K426" s="14">
        <v>1230258</v>
      </c>
      <c r="L426" s="14">
        <v>60</v>
      </c>
      <c r="M426" s="14">
        <v>201808</v>
      </c>
      <c r="N426" s="14">
        <v>20180704</v>
      </c>
      <c r="O426" s="14">
        <v>11215</v>
      </c>
      <c r="P426" s="14">
        <v>20180803</v>
      </c>
      <c r="Q426" s="14">
        <v>11323</v>
      </c>
      <c r="R426" s="14">
        <v>30</v>
      </c>
      <c r="S426" s="14">
        <v>20180905</v>
      </c>
      <c r="T426" s="14">
        <v>20180918</v>
      </c>
      <c r="U426" s="14">
        <v>3815.7</v>
      </c>
      <c r="V426" s="14">
        <v>1271.9000000000001</v>
      </c>
      <c r="W426" s="14">
        <v>25</v>
      </c>
      <c r="X426" s="14">
        <v>706.62</v>
      </c>
      <c r="Y426" s="14">
        <v>152.62</v>
      </c>
      <c r="Z426" s="14">
        <v>61.05</v>
      </c>
      <c r="AA426" s="14">
        <v>50.87</v>
      </c>
      <c r="AB426" s="14">
        <v>33.06</v>
      </c>
      <c r="AC426" s="14">
        <v>0</v>
      </c>
      <c r="AD426" s="14">
        <v>0</v>
      </c>
      <c r="AE426" s="14">
        <v>0</v>
      </c>
      <c r="AF426" s="14">
        <v>5087.6000000000004</v>
      </c>
      <c r="AG426" s="14">
        <v>1457.58</v>
      </c>
      <c r="AH426" s="14">
        <v>2480.41</v>
      </c>
      <c r="AI426" s="14">
        <v>536.87</v>
      </c>
      <c r="AJ426" s="14">
        <v>53.36</v>
      </c>
      <c r="AK426" s="14">
        <v>559.38</v>
      </c>
      <c r="AL426" s="14">
        <v>5496.62</v>
      </c>
      <c r="AM426" s="14">
        <v>5794.22</v>
      </c>
      <c r="AN426" s="14">
        <v>6480</v>
      </c>
      <c r="AO426" s="14">
        <v>6480</v>
      </c>
      <c r="AP426" s="14">
        <v>6780</v>
      </c>
      <c r="AQ426" s="14" t="s">
        <v>104</v>
      </c>
      <c r="AR426" s="14">
        <v>0</v>
      </c>
      <c r="AS426" s="14">
        <v>0</v>
      </c>
      <c r="AT426" s="14">
        <v>0</v>
      </c>
      <c r="AU426" s="14">
        <v>0</v>
      </c>
      <c r="AV426" s="14">
        <v>0</v>
      </c>
      <c r="AW426" s="14">
        <v>0</v>
      </c>
      <c r="AX426" s="14">
        <v>0</v>
      </c>
      <c r="AY426" s="14" t="s">
        <v>107</v>
      </c>
      <c r="AZ426" s="14" t="s">
        <v>107</v>
      </c>
      <c r="BA426" s="14" t="s">
        <v>107</v>
      </c>
      <c r="BB426" s="14">
        <v>0</v>
      </c>
      <c r="BC426" s="14">
        <v>0</v>
      </c>
      <c r="BD426" s="14">
        <v>0</v>
      </c>
      <c r="BE426" s="14">
        <v>0</v>
      </c>
      <c r="BF426" s="14">
        <v>0</v>
      </c>
      <c r="BG426" s="14">
        <v>0</v>
      </c>
      <c r="BH426" s="14">
        <v>0</v>
      </c>
      <c r="BI426" s="14">
        <v>0</v>
      </c>
      <c r="BJ426" s="14">
        <v>0</v>
      </c>
      <c r="BK426" s="14">
        <v>0</v>
      </c>
      <c r="BL426" s="14">
        <v>0</v>
      </c>
      <c r="BM426" s="14">
        <v>0</v>
      </c>
      <c r="BN426" s="14">
        <v>0</v>
      </c>
      <c r="BO426" s="14">
        <v>0</v>
      </c>
      <c r="BP426" s="14">
        <v>0</v>
      </c>
      <c r="BQ426" s="14">
        <v>0</v>
      </c>
      <c r="BR426" s="14">
        <v>0</v>
      </c>
      <c r="BS426" s="14">
        <v>0</v>
      </c>
      <c r="BT426" s="14">
        <v>0</v>
      </c>
      <c r="BU426" s="14">
        <v>0</v>
      </c>
      <c r="BV426" s="14">
        <v>0</v>
      </c>
      <c r="BW426" s="14">
        <v>0</v>
      </c>
      <c r="BX426" s="14">
        <v>0</v>
      </c>
      <c r="BY426" s="14">
        <v>0</v>
      </c>
      <c r="BZ426" s="14">
        <v>0</v>
      </c>
      <c r="CA426" s="14">
        <v>0</v>
      </c>
      <c r="CB426" s="14">
        <v>0</v>
      </c>
      <c r="CC426" s="14">
        <v>0</v>
      </c>
      <c r="CD426" s="14">
        <v>0</v>
      </c>
      <c r="CE426" s="14">
        <v>0</v>
      </c>
      <c r="CF426" s="14">
        <v>0</v>
      </c>
      <c r="CG426" s="14">
        <v>682154</v>
      </c>
      <c r="CH426" s="14">
        <v>60</v>
      </c>
      <c r="CI426" s="14">
        <v>0</v>
      </c>
      <c r="CJ426" s="14">
        <v>60</v>
      </c>
      <c r="CK426" s="14">
        <v>0</v>
      </c>
      <c r="CL426" s="14">
        <v>16.28</v>
      </c>
      <c r="CM426" s="14">
        <v>74.78</v>
      </c>
      <c r="CN426" s="14">
        <v>0</v>
      </c>
      <c r="CO426" s="14">
        <v>323.99</v>
      </c>
      <c r="CP426" s="14">
        <v>0</v>
      </c>
      <c r="CQ426" s="14">
        <v>0</v>
      </c>
      <c r="CR426" s="14" t="s">
        <v>108</v>
      </c>
      <c r="CS426" s="14">
        <v>220</v>
      </c>
      <c r="CT426" s="14">
        <v>380</v>
      </c>
      <c r="CU426" s="14">
        <v>201</v>
      </c>
      <c r="CV426" s="14">
        <v>348</v>
      </c>
      <c r="CW426" s="14">
        <v>231</v>
      </c>
      <c r="CX426" s="14">
        <v>399</v>
      </c>
    </row>
    <row r="427" spans="1:102" x14ac:dyDescent="0.25">
      <c r="A427" s="14">
        <v>472913</v>
      </c>
      <c r="B427" s="14">
        <v>23</v>
      </c>
      <c r="C427" s="14" t="s">
        <v>110</v>
      </c>
      <c r="D427" s="14" t="s">
        <v>100</v>
      </c>
      <c r="E427" s="14">
        <v>5302790001</v>
      </c>
      <c r="F427" s="14" t="s">
        <v>116</v>
      </c>
      <c r="G427" s="14" t="s">
        <v>102</v>
      </c>
      <c r="H427" s="14" t="s">
        <v>103</v>
      </c>
      <c r="I427" s="14">
        <v>71630315</v>
      </c>
      <c r="J427" s="14">
        <v>0</v>
      </c>
      <c r="K427" s="14">
        <v>147550</v>
      </c>
      <c r="L427" s="14">
        <v>10</v>
      </c>
      <c r="M427" s="14">
        <v>201808</v>
      </c>
      <c r="N427" s="14">
        <v>20180720</v>
      </c>
      <c r="O427" s="14">
        <v>5060</v>
      </c>
      <c r="P427" s="14">
        <v>20180821</v>
      </c>
      <c r="Q427" s="14">
        <v>5588</v>
      </c>
      <c r="R427" s="14">
        <v>32</v>
      </c>
      <c r="S427" s="14">
        <v>20180905</v>
      </c>
      <c r="T427" s="14">
        <v>20180918</v>
      </c>
      <c r="U427" s="14">
        <v>3109.09</v>
      </c>
      <c r="V427" s="14">
        <v>1036.3599999999999</v>
      </c>
      <c r="W427" s="14">
        <v>25</v>
      </c>
      <c r="X427" s="14">
        <v>601.25</v>
      </c>
      <c r="Y427" s="14">
        <v>124.36</v>
      </c>
      <c r="Z427" s="14">
        <v>49.74</v>
      </c>
      <c r="AA427" s="14">
        <v>41.45</v>
      </c>
      <c r="AB427" s="14">
        <v>26.94</v>
      </c>
      <c r="AC427" s="14">
        <v>0</v>
      </c>
      <c r="AD427" s="14">
        <v>0</v>
      </c>
      <c r="AE427" s="14">
        <v>0</v>
      </c>
      <c r="AF427" s="14">
        <v>4145.45</v>
      </c>
      <c r="AG427" s="14">
        <v>1187.6600000000001</v>
      </c>
      <c r="AH427" s="14">
        <v>2021.08</v>
      </c>
      <c r="AI427" s="14">
        <v>437.45</v>
      </c>
      <c r="AJ427" s="14">
        <v>43.47</v>
      </c>
      <c r="AK427" s="14">
        <v>455.79</v>
      </c>
      <c r="AL427" s="14">
        <v>4504.21</v>
      </c>
      <c r="AM427" s="14">
        <v>4746.7</v>
      </c>
      <c r="AN427" s="14">
        <v>5280</v>
      </c>
      <c r="AO427" s="14">
        <v>5280</v>
      </c>
      <c r="AP427" s="14">
        <v>6380</v>
      </c>
      <c r="AQ427" s="14" t="s">
        <v>104</v>
      </c>
      <c r="AR427" s="14">
        <v>0</v>
      </c>
      <c r="AS427" s="14">
        <v>0</v>
      </c>
      <c r="AT427" s="14">
        <v>0</v>
      </c>
      <c r="AU427" s="14">
        <v>0</v>
      </c>
      <c r="AV427" s="14">
        <v>0</v>
      </c>
      <c r="AW427" s="14">
        <v>0</v>
      </c>
      <c r="AX427" s="14">
        <v>0</v>
      </c>
      <c r="AY427" s="14" t="s">
        <v>107</v>
      </c>
      <c r="AZ427" s="14" t="s">
        <v>107</v>
      </c>
      <c r="BA427" s="14" t="s">
        <v>107</v>
      </c>
      <c r="BB427" s="14">
        <v>0</v>
      </c>
      <c r="BC427" s="14">
        <v>0</v>
      </c>
      <c r="BD427" s="14">
        <v>0</v>
      </c>
      <c r="BE427" s="14">
        <v>0</v>
      </c>
      <c r="BF427" s="14">
        <v>0</v>
      </c>
      <c r="BG427" s="14">
        <v>0</v>
      </c>
      <c r="BH427" s="14">
        <v>0</v>
      </c>
      <c r="BI427" s="14">
        <v>0</v>
      </c>
      <c r="BJ427" s="14">
        <v>0</v>
      </c>
      <c r="BK427" s="14">
        <v>0</v>
      </c>
      <c r="BL427" s="14">
        <v>0</v>
      </c>
      <c r="BM427" s="14">
        <v>0</v>
      </c>
      <c r="BN427" s="14">
        <v>0</v>
      </c>
      <c r="BO427" s="14">
        <v>0</v>
      </c>
      <c r="BP427" s="14">
        <v>0</v>
      </c>
      <c r="BQ427" s="14">
        <v>0</v>
      </c>
      <c r="BR427" s="14">
        <v>0</v>
      </c>
      <c r="BS427" s="14">
        <v>0</v>
      </c>
      <c r="BT427" s="14">
        <v>0</v>
      </c>
      <c r="BU427" s="14">
        <v>0</v>
      </c>
      <c r="BV427" s="14">
        <v>0</v>
      </c>
      <c r="BW427" s="14">
        <v>0</v>
      </c>
      <c r="BX427" s="14">
        <v>0</v>
      </c>
      <c r="BY427" s="14">
        <v>0</v>
      </c>
      <c r="BZ427" s="14">
        <v>0</v>
      </c>
      <c r="CA427" s="14">
        <v>0</v>
      </c>
      <c r="CB427" s="14">
        <v>0</v>
      </c>
      <c r="CC427" s="14">
        <v>0</v>
      </c>
      <c r="CD427" s="14">
        <v>0</v>
      </c>
      <c r="CE427" s="14">
        <v>0</v>
      </c>
      <c r="CF427" s="14">
        <v>0</v>
      </c>
      <c r="CG427" s="14">
        <v>755315</v>
      </c>
      <c r="CH427" s="14">
        <v>10</v>
      </c>
      <c r="CI427" s="14">
        <v>0</v>
      </c>
      <c r="CJ427" s="14">
        <v>0</v>
      </c>
      <c r="CK427" s="14">
        <v>0</v>
      </c>
      <c r="CL427" s="14">
        <v>13.26</v>
      </c>
      <c r="CM427" s="14">
        <v>60.93</v>
      </c>
      <c r="CN427" s="14">
        <v>0</v>
      </c>
      <c r="CO427" s="14">
        <v>263.99</v>
      </c>
      <c r="CP427" s="14">
        <v>0</v>
      </c>
      <c r="CQ427" s="14">
        <v>0</v>
      </c>
      <c r="CR427" s="14" t="s">
        <v>108</v>
      </c>
      <c r="CS427" s="14">
        <v>220</v>
      </c>
      <c r="CT427" s="14">
        <v>380</v>
      </c>
      <c r="CU427" s="14">
        <v>201</v>
      </c>
      <c r="CV427" s="14">
        <v>348</v>
      </c>
      <c r="CW427" s="14">
        <v>231</v>
      </c>
      <c r="CX427" s="14">
        <v>399</v>
      </c>
    </row>
    <row r="428" spans="1:102" x14ac:dyDescent="0.25">
      <c r="A428" s="14">
        <v>491042</v>
      </c>
      <c r="B428" s="14">
        <v>76</v>
      </c>
      <c r="C428" s="14" t="s">
        <v>117</v>
      </c>
      <c r="D428" s="14" t="s">
        <v>100</v>
      </c>
      <c r="E428" s="14">
        <v>5302790001</v>
      </c>
      <c r="F428" s="14" t="s">
        <v>118</v>
      </c>
      <c r="G428" s="14" t="s">
        <v>102</v>
      </c>
      <c r="H428" s="14" t="s">
        <v>103</v>
      </c>
      <c r="I428" s="14">
        <v>70800000</v>
      </c>
      <c r="J428" s="14">
        <v>0</v>
      </c>
      <c r="K428" s="14">
        <v>1511930</v>
      </c>
      <c r="L428" s="14">
        <v>0</v>
      </c>
      <c r="M428" s="14">
        <v>201808</v>
      </c>
      <c r="N428" s="14">
        <v>20180710</v>
      </c>
      <c r="O428" s="14">
        <v>0</v>
      </c>
      <c r="P428" s="14">
        <v>20180810</v>
      </c>
      <c r="Q428" s="14">
        <v>0</v>
      </c>
      <c r="R428" s="14">
        <v>31</v>
      </c>
      <c r="S428" s="14">
        <v>20180820</v>
      </c>
      <c r="T428" s="14">
        <v>20180918</v>
      </c>
      <c r="U428" s="14">
        <v>161734</v>
      </c>
      <c r="V428" s="14">
        <v>35565.74</v>
      </c>
      <c r="W428" s="14">
        <v>25</v>
      </c>
      <c r="X428" s="14">
        <v>716.25</v>
      </c>
      <c r="Y428" s="14">
        <v>4267.8900000000003</v>
      </c>
      <c r="Z428" s="14">
        <v>1707.15</v>
      </c>
      <c r="AA428" s="14">
        <v>1422.63</v>
      </c>
      <c r="AB428" s="14">
        <v>924.7</v>
      </c>
      <c r="AC428" s="14">
        <v>0</v>
      </c>
      <c r="AD428" s="14">
        <v>0</v>
      </c>
      <c r="AE428" s="14">
        <v>0</v>
      </c>
      <c r="AF428" s="14">
        <v>142263.03</v>
      </c>
      <c r="AG428" s="14">
        <v>40758.33</v>
      </c>
      <c r="AH428" s="14">
        <v>91280.85</v>
      </c>
      <c r="AI428" s="14">
        <v>19757.689999999999</v>
      </c>
      <c r="AJ428" s="14">
        <v>1963.74</v>
      </c>
      <c r="AK428" s="14">
        <v>20585.939999999999</v>
      </c>
      <c r="AL428" s="14">
        <v>134656.91</v>
      </c>
      <c r="AM428" s="14">
        <v>142979.28</v>
      </c>
      <c r="AN428" s="14">
        <v>0</v>
      </c>
      <c r="AO428" s="14">
        <v>0</v>
      </c>
      <c r="AP428" s="14">
        <v>0</v>
      </c>
      <c r="AQ428" s="14" t="s">
        <v>104</v>
      </c>
      <c r="AR428" s="14">
        <v>0</v>
      </c>
      <c r="AS428" s="14">
        <v>0</v>
      </c>
      <c r="AT428" s="14">
        <v>0</v>
      </c>
      <c r="AU428" s="14">
        <v>0</v>
      </c>
      <c r="AV428" s="14">
        <v>0</v>
      </c>
      <c r="AW428" s="14">
        <v>0</v>
      </c>
      <c r="AX428" s="14">
        <v>0</v>
      </c>
      <c r="AY428" s="14">
        <v>0</v>
      </c>
      <c r="AZ428" s="14">
        <v>0</v>
      </c>
      <c r="BA428" s="14">
        <v>0</v>
      </c>
      <c r="BB428" s="14">
        <v>21552</v>
      </c>
      <c r="BC428" s="14">
        <v>140182</v>
      </c>
      <c r="BD428" s="14">
        <v>0</v>
      </c>
      <c r="BE428" s="14">
        <v>0</v>
      </c>
      <c r="BF428" s="14">
        <v>550</v>
      </c>
      <c r="BG428" s="14">
        <v>755</v>
      </c>
      <c r="BH428" s="14">
        <v>0</v>
      </c>
      <c r="BI428" s="14">
        <v>0</v>
      </c>
      <c r="BJ428" s="14">
        <v>0</v>
      </c>
      <c r="BK428" s="14">
        <v>0</v>
      </c>
      <c r="BL428" s="14">
        <v>0</v>
      </c>
      <c r="BM428" s="14">
        <v>0</v>
      </c>
      <c r="BN428" s="14">
        <v>0</v>
      </c>
      <c r="BO428" s="14">
        <v>0</v>
      </c>
      <c r="BP428" s="14">
        <v>0</v>
      </c>
      <c r="BQ428" s="14">
        <v>0</v>
      </c>
      <c r="BR428" s="14">
        <v>0</v>
      </c>
      <c r="BS428" s="14">
        <v>35863.5</v>
      </c>
      <c r="BT428" s="14">
        <v>61374.37</v>
      </c>
      <c r="BU428" s="14">
        <v>0</v>
      </c>
      <c r="BV428" s="14">
        <v>0</v>
      </c>
      <c r="BW428" s="14">
        <v>0</v>
      </c>
      <c r="BX428" s="14">
        <v>9459.42</v>
      </c>
      <c r="BY428" s="14">
        <v>0</v>
      </c>
      <c r="BZ428" s="14">
        <v>0</v>
      </c>
      <c r="CA428" s="14">
        <v>0</v>
      </c>
      <c r="CB428" s="14">
        <v>0</v>
      </c>
      <c r="CC428" s="14">
        <v>0</v>
      </c>
      <c r="CD428" s="14">
        <v>755</v>
      </c>
      <c r="CE428" s="14">
        <v>650</v>
      </c>
      <c r="CF428" s="14">
        <v>730</v>
      </c>
      <c r="CG428" s="14">
        <v>123203</v>
      </c>
      <c r="CH428" s="14">
        <v>0.09</v>
      </c>
      <c r="CI428" s="14">
        <v>0.36</v>
      </c>
      <c r="CJ428" s="14">
        <v>0.09</v>
      </c>
      <c r="CK428" s="14">
        <v>0</v>
      </c>
      <c r="CL428" s="14">
        <v>455.24</v>
      </c>
      <c r="CM428" s="14">
        <v>2091.2600000000002</v>
      </c>
      <c r="CN428" s="14">
        <v>0</v>
      </c>
      <c r="CO428" s="14">
        <v>8086.68</v>
      </c>
      <c r="CP428" s="14">
        <v>0</v>
      </c>
      <c r="CQ428" s="14">
        <v>0</v>
      </c>
      <c r="CR428" s="14" t="s">
        <v>108</v>
      </c>
      <c r="CS428" s="14">
        <v>0</v>
      </c>
      <c r="CT428" s="14">
        <v>0</v>
      </c>
      <c r="CU428" s="14">
        <v>0</v>
      </c>
      <c r="CV428" s="14">
        <v>0</v>
      </c>
      <c r="CW428" s="14">
        <v>0</v>
      </c>
      <c r="CX428" s="14">
        <v>0</v>
      </c>
    </row>
    <row r="429" spans="1:102" x14ac:dyDescent="0.25">
      <c r="A429" s="14">
        <v>491747</v>
      </c>
      <c r="B429" s="14">
        <v>76</v>
      </c>
      <c r="C429" s="14" t="s">
        <v>117</v>
      </c>
      <c r="D429" s="14" t="s">
        <v>100</v>
      </c>
      <c r="E429" s="14">
        <v>5302790001</v>
      </c>
      <c r="F429" s="14" t="s">
        <v>119</v>
      </c>
      <c r="G429" s="14" t="s">
        <v>102</v>
      </c>
      <c r="H429" s="14" t="s">
        <v>103</v>
      </c>
      <c r="I429" s="14">
        <v>70800000</v>
      </c>
      <c r="J429" s="14">
        <v>0</v>
      </c>
      <c r="K429" s="14">
        <v>53166065</v>
      </c>
      <c r="L429" s="14">
        <v>0</v>
      </c>
      <c r="M429" s="14">
        <v>201808</v>
      </c>
      <c r="N429" s="14">
        <v>20180710</v>
      </c>
      <c r="O429" s="14">
        <v>0</v>
      </c>
      <c r="P429" s="14">
        <v>20180810</v>
      </c>
      <c r="Q429" s="14">
        <v>0</v>
      </c>
      <c r="R429" s="14">
        <v>31</v>
      </c>
      <c r="S429" s="14">
        <v>20180820</v>
      </c>
      <c r="T429" s="14">
        <v>20180918</v>
      </c>
      <c r="U429" s="14">
        <v>80145</v>
      </c>
      <c r="V429" s="14">
        <v>17766.8</v>
      </c>
      <c r="W429" s="14">
        <v>25</v>
      </c>
      <c r="X429" s="14">
        <v>716.25</v>
      </c>
      <c r="Y429" s="14">
        <v>2132.0100000000002</v>
      </c>
      <c r="Z429" s="14">
        <v>852.8</v>
      </c>
      <c r="AA429" s="14">
        <v>710.67</v>
      </c>
      <c r="AB429" s="14">
        <v>461.93</v>
      </c>
      <c r="AC429" s="14">
        <v>0</v>
      </c>
      <c r="AD429" s="14">
        <v>0</v>
      </c>
      <c r="AE429" s="14">
        <v>0</v>
      </c>
      <c r="AF429" s="14">
        <v>71067.240000000005</v>
      </c>
      <c r="AG429" s="14">
        <v>20360.740000000002</v>
      </c>
      <c r="AH429" s="14">
        <v>46443.839999999997</v>
      </c>
      <c r="AI429" s="14">
        <v>10052.74</v>
      </c>
      <c r="AJ429" s="14">
        <v>999.15</v>
      </c>
      <c r="AK429" s="14">
        <v>10474.16</v>
      </c>
      <c r="AL429" s="14">
        <v>67626.080000000002</v>
      </c>
      <c r="AM429" s="14">
        <v>71783.490000000005</v>
      </c>
      <c r="AN429" s="14">
        <v>0</v>
      </c>
      <c r="AO429" s="14">
        <v>0</v>
      </c>
      <c r="AP429" s="14">
        <v>0</v>
      </c>
      <c r="AQ429" s="14" t="s">
        <v>104</v>
      </c>
      <c r="AR429" s="14">
        <v>0</v>
      </c>
      <c r="AS429" s="14">
        <v>0</v>
      </c>
      <c r="AT429" s="14">
        <v>0</v>
      </c>
      <c r="AU429" s="14">
        <v>0</v>
      </c>
      <c r="AV429" s="14">
        <v>0</v>
      </c>
      <c r="AW429" s="14">
        <v>0</v>
      </c>
      <c r="AX429" s="14">
        <v>0</v>
      </c>
      <c r="AY429" s="14">
        <v>0</v>
      </c>
      <c r="AZ429" s="14">
        <v>0</v>
      </c>
      <c r="BA429" s="14">
        <v>0</v>
      </c>
      <c r="BB429" s="14">
        <v>9845</v>
      </c>
      <c r="BC429" s="14">
        <v>70300</v>
      </c>
      <c r="BD429" s="14">
        <v>0</v>
      </c>
      <c r="BE429" s="14">
        <v>0</v>
      </c>
      <c r="BF429" s="14">
        <v>320</v>
      </c>
      <c r="BG429" s="14">
        <v>490</v>
      </c>
      <c r="BH429" s="14">
        <v>0</v>
      </c>
      <c r="BI429" s="14">
        <v>0</v>
      </c>
      <c r="BJ429" s="14">
        <v>0</v>
      </c>
      <c r="BK429" s="14">
        <v>0</v>
      </c>
      <c r="BL429" s="14">
        <v>0</v>
      </c>
      <c r="BM429" s="14">
        <v>0</v>
      </c>
      <c r="BN429" s="14">
        <v>0</v>
      </c>
      <c r="BO429" s="14">
        <v>0</v>
      </c>
      <c r="BP429" s="14">
        <v>0</v>
      </c>
      <c r="BQ429" s="14">
        <v>0</v>
      </c>
      <c r="BR429" s="14">
        <v>0</v>
      </c>
      <c r="BS429" s="14">
        <v>16382.52</v>
      </c>
      <c r="BT429" s="14">
        <v>30778.69</v>
      </c>
      <c r="BU429" s="14">
        <v>0</v>
      </c>
      <c r="BV429" s="14">
        <v>0</v>
      </c>
      <c r="BW429" s="14">
        <v>0</v>
      </c>
      <c r="BX429" s="14">
        <v>6139.23</v>
      </c>
      <c r="BY429" s="14">
        <v>0</v>
      </c>
      <c r="BZ429" s="14">
        <v>0</v>
      </c>
      <c r="CA429" s="14">
        <v>0</v>
      </c>
      <c r="CB429" s="14">
        <v>0</v>
      </c>
      <c r="CC429" s="14">
        <v>0</v>
      </c>
      <c r="CD429" s="14">
        <v>490</v>
      </c>
      <c r="CE429" s="14">
        <v>410</v>
      </c>
      <c r="CF429" s="14">
        <v>450</v>
      </c>
      <c r="CG429" s="14">
        <v>123265</v>
      </c>
      <c r="CH429" s="14">
        <v>0.09</v>
      </c>
      <c r="CI429" s="14">
        <v>0.36</v>
      </c>
      <c r="CJ429" s="14">
        <v>0.09</v>
      </c>
      <c r="CK429" s="14">
        <v>0</v>
      </c>
      <c r="CL429" s="14">
        <v>227.41</v>
      </c>
      <c r="CM429" s="14">
        <v>1044.68</v>
      </c>
      <c r="CN429" s="14">
        <v>0</v>
      </c>
      <c r="CO429" s="14">
        <v>4007.23</v>
      </c>
      <c r="CP429" s="14">
        <v>0</v>
      </c>
      <c r="CQ429" s="14">
        <v>0</v>
      </c>
      <c r="CR429" s="14" t="s">
        <v>108</v>
      </c>
      <c r="CS429" s="14">
        <v>0</v>
      </c>
      <c r="CT429" s="14">
        <v>0</v>
      </c>
      <c r="CU429" s="14">
        <v>0</v>
      </c>
      <c r="CV429" s="14">
        <v>0</v>
      </c>
      <c r="CW429" s="14">
        <v>0</v>
      </c>
      <c r="CX429" s="14">
        <v>0</v>
      </c>
    </row>
    <row r="430" spans="1:102" x14ac:dyDescent="0.25">
      <c r="A430" s="14">
        <v>491750</v>
      </c>
      <c r="B430" s="14">
        <v>66</v>
      </c>
      <c r="C430" s="14" t="s">
        <v>117</v>
      </c>
      <c r="D430" s="14" t="s">
        <v>100</v>
      </c>
      <c r="E430" s="14">
        <v>5302790001</v>
      </c>
      <c r="F430" s="14" t="s">
        <v>120</v>
      </c>
      <c r="G430" s="14" t="s">
        <v>102</v>
      </c>
      <c r="H430" s="14" t="s">
        <v>103</v>
      </c>
      <c r="I430" s="14">
        <v>70800000</v>
      </c>
      <c r="J430" s="14">
        <v>0</v>
      </c>
      <c r="K430" s="14">
        <v>1439402</v>
      </c>
      <c r="L430" s="14">
        <v>0</v>
      </c>
      <c r="M430" s="14">
        <v>201808</v>
      </c>
      <c r="N430" s="14">
        <v>20180710</v>
      </c>
      <c r="O430" s="14">
        <v>0</v>
      </c>
      <c r="P430" s="14">
        <v>20180810</v>
      </c>
      <c r="Q430" s="14">
        <v>0</v>
      </c>
      <c r="R430" s="14">
        <v>31</v>
      </c>
      <c r="S430" s="14">
        <v>20180820</v>
      </c>
      <c r="T430" s="14">
        <v>20180918</v>
      </c>
      <c r="U430" s="14">
        <v>309303</v>
      </c>
      <c r="V430" s="14">
        <v>61958.93</v>
      </c>
      <c r="W430" s="14">
        <v>25</v>
      </c>
      <c r="X430" s="14">
        <v>716.25</v>
      </c>
      <c r="Y430" s="14">
        <v>7435.07</v>
      </c>
      <c r="Z430" s="14">
        <v>2974.02</v>
      </c>
      <c r="AA430" s="14">
        <v>2478.35</v>
      </c>
      <c r="AB430" s="14">
        <v>1610.93</v>
      </c>
      <c r="AC430" s="14">
        <v>0</v>
      </c>
      <c r="AD430" s="14">
        <v>0</v>
      </c>
      <c r="AE430" s="14">
        <v>0</v>
      </c>
      <c r="AF430" s="14">
        <v>247835.8</v>
      </c>
      <c r="AG430" s="14">
        <v>71004.929999999993</v>
      </c>
      <c r="AH430" s="14">
        <v>162829.07999999999</v>
      </c>
      <c r="AI430" s="14">
        <v>35244.28</v>
      </c>
      <c r="AJ430" s="14">
        <v>3502.98</v>
      </c>
      <c r="AK430" s="14">
        <v>36721.730000000003</v>
      </c>
      <c r="AL430" s="14">
        <v>234053.68</v>
      </c>
      <c r="AM430" s="14">
        <v>248552.05</v>
      </c>
      <c r="AN430" s="14">
        <v>0</v>
      </c>
      <c r="AO430" s="14">
        <v>0</v>
      </c>
      <c r="AP430" s="14">
        <v>0</v>
      </c>
      <c r="AQ430" s="14" t="s">
        <v>104</v>
      </c>
      <c r="AR430" s="14">
        <v>0</v>
      </c>
      <c r="AS430" s="14">
        <v>0</v>
      </c>
      <c r="AT430" s="14">
        <v>0</v>
      </c>
      <c r="AU430" s="14">
        <v>0</v>
      </c>
      <c r="AV430" s="14">
        <v>0</v>
      </c>
      <c r="AW430" s="14">
        <v>0</v>
      </c>
      <c r="AX430" s="14">
        <v>0</v>
      </c>
      <c r="AY430" s="14">
        <v>0</v>
      </c>
      <c r="AZ430" s="14">
        <v>0</v>
      </c>
      <c r="BA430" s="14">
        <v>0</v>
      </c>
      <c r="BB430" s="14">
        <v>33436</v>
      </c>
      <c r="BC430" s="14">
        <v>275867</v>
      </c>
      <c r="BD430" s="14">
        <v>0</v>
      </c>
      <c r="BE430" s="14">
        <v>707</v>
      </c>
      <c r="BF430" s="14">
        <v>774</v>
      </c>
      <c r="BG430" s="14">
        <v>0</v>
      </c>
      <c r="BH430" s="14">
        <v>785</v>
      </c>
      <c r="BI430" s="14">
        <v>845</v>
      </c>
      <c r="BJ430" s="14">
        <v>0</v>
      </c>
      <c r="BK430" s="14">
        <v>0</v>
      </c>
      <c r="BL430" s="14">
        <v>0</v>
      </c>
      <c r="BM430" s="14">
        <v>0</v>
      </c>
      <c r="BN430" s="14">
        <v>0</v>
      </c>
      <c r="BO430" s="14">
        <v>0</v>
      </c>
      <c r="BP430" s="14">
        <v>0</v>
      </c>
      <c r="BQ430" s="14">
        <v>0</v>
      </c>
      <c r="BR430" s="14">
        <v>0</v>
      </c>
      <c r="BS430" s="14">
        <v>21127.91</v>
      </c>
      <c r="BT430" s="14">
        <v>120779.86</v>
      </c>
      <c r="BU430" s="14">
        <v>0</v>
      </c>
      <c r="BV430" s="14">
        <v>0</v>
      </c>
      <c r="BW430" s="14">
        <v>0</v>
      </c>
      <c r="BX430" s="14">
        <v>0</v>
      </c>
      <c r="BY430" s="14">
        <v>33382.07</v>
      </c>
      <c r="BZ430" s="14">
        <v>10587.03</v>
      </c>
      <c r="CA430" s="14">
        <v>0</v>
      </c>
      <c r="CB430" s="14">
        <v>0</v>
      </c>
      <c r="CC430" s="14">
        <v>0</v>
      </c>
      <c r="CD430" s="14">
        <v>0</v>
      </c>
      <c r="CE430" s="14">
        <v>785</v>
      </c>
      <c r="CF430" s="14">
        <v>845</v>
      </c>
      <c r="CG430" s="14">
        <v>123284</v>
      </c>
      <c r="CH430" s="14">
        <v>0.09</v>
      </c>
      <c r="CI430" s="14">
        <v>0.36</v>
      </c>
      <c r="CJ430" s="14">
        <v>0.09</v>
      </c>
      <c r="CK430" s="14">
        <v>0</v>
      </c>
      <c r="CL430" s="14">
        <v>793.07</v>
      </c>
      <c r="CM430" s="14">
        <v>3643.18</v>
      </c>
      <c r="CN430" s="14">
        <v>0</v>
      </c>
      <c r="CO430" s="14">
        <v>15465.13</v>
      </c>
      <c r="CP430" s="14">
        <v>0</v>
      </c>
      <c r="CQ430" s="14">
        <v>0</v>
      </c>
      <c r="CR430" s="14" t="s">
        <v>108</v>
      </c>
      <c r="CS430" s="14">
        <v>0</v>
      </c>
      <c r="CT430" s="14">
        <v>0</v>
      </c>
      <c r="CU430" s="14">
        <v>0</v>
      </c>
      <c r="CV430" s="14">
        <v>0</v>
      </c>
      <c r="CW430" s="14">
        <v>0</v>
      </c>
      <c r="CX430" s="14">
        <v>0</v>
      </c>
    </row>
    <row r="431" spans="1:102" x14ac:dyDescent="0.25">
      <c r="A431" s="14">
        <v>493169</v>
      </c>
      <c r="B431" s="14">
        <v>76</v>
      </c>
      <c r="C431" s="14" t="s">
        <v>117</v>
      </c>
      <c r="D431" s="14" t="s">
        <v>100</v>
      </c>
      <c r="E431" s="14">
        <v>5302790001</v>
      </c>
      <c r="F431" s="14" t="s">
        <v>121</v>
      </c>
      <c r="G431" s="14" t="s">
        <v>102</v>
      </c>
      <c r="H431" s="14" t="s">
        <v>103</v>
      </c>
      <c r="I431" s="14">
        <v>70800000</v>
      </c>
      <c r="J431" s="14">
        <v>0</v>
      </c>
      <c r="K431" s="14">
        <v>1512131</v>
      </c>
      <c r="L431" s="14">
        <v>0</v>
      </c>
      <c r="M431" s="14">
        <v>201808</v>
      </c>
      <c r="N431" s="14">
        <v>20180710</v>
      </c>
      <c r="O431" s="14">
        <v>0</v>
      </c>
      <c r="P431" s="14">
        <v>20180810</v>
      </c>
      <c r="Q431" s="14">
        <v>0</v>
      </c>
      <c r="R431" s="14">
        <v>31</v>
      </c>
      <c r="S431" s="14">
        <v>20180820</v>
      </c>
      <c r="T431" s="14">
        <v>20180918</v>
      </c>
      <c r="U431" s="14">
        <v>162745</v>
      </c>
      <c r="V431" s="14">
        <v>32294.09</v>
      </c>
      <c r="W431" s="14">
        <v>25</v>
      </c>
      <c r="X431" s="14">
        <v>716.25</v>
      </c>
      <c r="Y431" s="14">
        <v>3875.29</v>
      </c>
      <c r="Z431" s="14">
        <v>1550.11</v>
      </c>
      <c r="AA431" s="14">
        <v>1291.76</v>
      </c>
      <c r="AB431" s="14">
        <v>839.64</v>
      </c>
      <c r="AC431" s="14">
        <v>0</v>
      </c>
      <c r="AD431" s="14">
        <v>0</v>
      </c>
      <c r="AE431" s="14">
        <v>0</v>
      </c>
      <c r="AF431" s="14">
        <v>129176.41</v>
      </c>
      <c r="AG431" s="14">
        <v>37009.019999999997</v>
      </c>
      <c r="AH431" s="14">
        <v>91166.2</v>
      </c>
      <c r="AI431" s="14">
        <v>19732.88</v>
      </c>
      <c r="AJ431" s="14">
        <v>1961.28</v>
      </c>
      <c r="AK431" s="14">
        <v>20560.080000000002</v>
      </c>
      <c r="AL431" s="14">
        <v>122335.86</v>
      </c>
      <c r="AM431" s="14">
        <v>129892.66</v>
      </c>
      <c r="AN431" s="14">
        <v>0</v>
      </c>
      <c r="AO431" s="14">
        <v>0</v>
      </c>
      <c r="AP431" s="14">
        <v>0</v>
      </c>
      <c r="AQ431" s="14" t="s">
        <v>104</v>
      </c>
      <c r="AR431" s="14">
        <v>0</v>
      </c>
      <c r="AS431" s="14">
        <v>0</v>
      </c>
      <c r="AT431" s="14">
        <v>0</v>
      </c>
      <c r="AU431" s="14">
        <v>0</v>
      </c>
      <c r="AV431" s="14">
        <v>0</v>
      </c>
      <c r="AW431" s="14">
        <v>0</v>
      </c>
      <c r="AX431" s="14">
        <v>0</v>
      </c>
      <c r="AY431" s="14">
        <v>0</v>
      </c>
      <c r="AZ431" s="14">
        <v>0</v>
      </c>
      <c r="BA431" s="14">
        <v>0</v>
      </c>
      <c r="BB431" s="14">
        <v>16201</v>
      </c>
      <c r="BC431" s="14">
        <v>146544</v>
      </c>
      <c r="BD431" s="14">
        <v>0</v>
      </c>
      <c r="BE431" s="14">
        <v>0</v>
      </c>
      <c r="BF431" s="14">
        <v>0</v>
      </c>
      <c r="BG431" s="14">
        <v>460</v>
      </c>
      <c r="BH431" s="14">
        <v>0</v>
      </c>
      <c r="BI431" s="14">
        <v>0</v>
      </c>
      <c r="BJ431" s="14">
        <v>0</v>
      </c>
      <c r="BK431" s="14">
        <v>0</v>
      </c>
      <c r="BL431" s="14">
        <v>0</v>
      </c>
      <c r="BM431" s="14">
        <v>0</v>
      </c>
      <c r="BN431" s="14">
        <v>0</v>
      </c>
      <c r="BO431" s="14">
        <v>0</v>
      </c>
      <c r="BP431" s="14">
        <v>0</v>
      </c>
      <c r="BQ431" s="14">
        <v>0</v>
      </c>
      <c r="BR431" s="14">
        <v>0</v>
      </c>
      <c r="BS431" s="14">
        <v>26959.200000000001</v>
      </c>
      <c r="BT431" s="14">
        <v>64159.77</v>
      </c>
      <c r="BU431" s="14">
        <v>0</v>
      </c>
      <c r="BV431" s="14">
        <v>0</v>
      </c>
      <c r="BW431" s="14">
        <v>0</v>
      </c>
      <c r="BX431" s="14">
        <v>5763.35</v>
      </c>
      <c r="BY431" s="14">
        <v>0</v>
      </c>
      <c r="BZ431" s="14">
        <v>0</v>
      </c>
      <c r="CA431" s="14">
        <v>0</v>
      </c>
      <c r="CB431" s="14">
        <v>0</v>
      </c>
      <c r="CC431" s="14">
        <v>0</v>
      </c>
      <c r="CD431" s="14">
        <v>460</v>
      </c>
      <c r="CE431" s="14">
        <v>380</v>
      </c>
      <c r="CF431" s="14">
        <v>410</v>
      </c>
      <c r="CG431" s="14">
        <v>123280</v>
      </c>
      <c r="CH431" s="14">
        <v>0.18</v>
      </c>
      <c r="CI431" s="14">
        <v>0.72</v>
      </c>
      <c r="CJ431" s="14">
        <v>0.18</v>
      </c>
      <c r="CK431" s="14">
        <v>0</v>
      </c>
      <c r="CL431" s="14">
        <v>413.36</v>
      </c>
      <c r="CM431" s="14">
        <v>1898.89</v>
      </c>
      <c r="CN431" s="14">
        <v>0</v>
      </c>
      <c r="CO431" s="14">
        <v>8137.23</v>
      </c>
      <c r="CP431" s="14">
        <v>0</v>
      </c>
      <c r="CQ431" s="14">
        <v>0</v>
      </c>
      <c r="CR431" s="14" t="s">
        <v>108</v>
      </c>
      <c r="CS431" s="14">
        <v>0</v>
      </c>
      <c r="CT431" s="14">
        <v>0</v>
      </c>
      <c r="CU431" s="14">
        <v>0</v>
      </c>
      <c r="CV431" s="14">
        <v>0</v>
      </c>
      <c r="CW431" s="14">
        <v>0</v>
      </c>
      <c r="CX431" s="14">
        <v>0</v>
      </c>
    </row>
    <row r="432" spans="1:102" x14ac:dyDescent="0.25">
      <c r="A432" s="14">
        <v>510213</v>
      </c>
      <c r="B432" s="14">
        <v>23</v>
      </c>
      <c r="C432" s="14" t="s">
        <v>110</v>
      </c>
      <c r="D432" s="14" t="s">
        <v>100</v>
      </c>
      <c r="E432" s="14">
        <v>5302790001</v>
      </c>
      <c r="F432" s="14" t="s">
        <v>122</v>
      </c>
      <c r="G432" s="14" t="s">
        <v>102</v>
      </c>
      <c r="H432" s="14" t="s">
        <v>103</v>
      </c>
      <c r="I432" s="14">
        <v>70070000</v>
      </c>
      <c r="J432" s="14">
        <v>0</v>
      </c>
      <c r="K432" s="14">
        <v>671714</v>
      </c>
      <c r="L432" s="14">
        <v>1</v>
      </c>
      <c r="M432" s="14">
        <v>201808</v>
      </c>
      <c r="N432" s="14">
        <v>20180704</v>
      </c>
      <c r="O432" s="14">
        <v>55683</v>
      </c>
      <c r="P432" s="14">
        <v>20180803</v>
      </c>
      <c r="Q432" s="14">
        <v>72932</v>
      </c>
      <c r="R432" s="14">
        <v>30</v>
      </c>
      <c r="S432" s="14">
        <v>20180905</v>
      </c>
      <c r="T432" s="14">
        <v>20180918</v>
      </c>
      <c r="U432" s="14">
        <v>10156.959999999999</v>
      </c>
      <c r="V432" s="14">
        <v>3385.65</v>
      </c>
      <c r="W432" s="14">
        <v>25</v>
      </c>
      <c r="X432" s="14">
        <v>716.25</v>
      </c>
      <c r="Y432" s="14">
        <v>406.27</v>
      </c>
      <c r="Z432" s="14">
        <v>162.51</v>
      </c>
      <c r="AA432" s="14">
        <v>135.41999999999999</v>
      </c>
      <c r="AB432" s="14">
        <v>88.02</v>
      </c>
      <c r="AC432" s="14">
        <v>0</v>
      </c>
      <c r="AD432" s="14">
        <v>0</v>
      </c>
      <c r="AE432" s="14">
        <v>0</v>
      </c>
      <c r="AF432" s="14">
        <v>13542.61</v>
      </c>
      <c r="AG432" s="14">
        <v>3879.94</v>
      </c>
      <c r="AH432" s="14">
        <v>6602.52</v>
      </c>
      <c r="AI432" s="14">
        <v>1429.1</v>
      </c>
      <c r="AJ432" s="14">
        <v>142.04</v>
      </c>
      <c r="AK432" s="14">
        <v>1489.01</v>
      </c>
      <c r="AL432" s="14">
        <v>13466.64</v>
      </c>
      <c r="AM432" s="14">
        <v>14258.86</v>
      </c>
      <c r="AN432" s="14">
        <v>17249</v>
      </c>
      <c r="AO432" s="14">
        <v>17249</v>
      </c>
      <c r="AP432" s="14">
        <v>18139</v>
      </c>
      <c r="AQ432" s="14" t="s">
        <v>104</v>
      </c>
      <c r="AR432" s="14">
        <v>0</v>
      </c>
      <c r="AS432" s="14">
        <v>0</v>
      </c>
      <c r="AT432" s="14">
        <v>0</v>
      </c>
      <c r="AU432" s="14">
        <v>0</v>
      </c>
      <c r="AV432" s="14">
        <v>0</v>
      </c>
      <c r="AW432" s="14">
        <v>0</v>
      </c>
      <c r="AX432" s="14">
        <v>0</v>
      </c>
      <c r="AY432" s="14" t="s">
        <v>107</v>
      </c>
      <c r="AZ432" s="14" t="s">
        <v>107</v>
      </c>
      <c r="BA432" s="14" t="s">
        <v>107</v>
      </c>
      <c r="BB432" s="14">
        <v>0</v>
      </c>
      <c r="BC432" s="14">
        <v>0</v>
      </c>
      <c r="BD432" s="14">
        <v>0</v>
      </c>
      <c r="BE432" s="14">
        <v>0</v>
      </c>
      <c r="BF432" s="14">
        <v>0</v>
      </c>
      <c r="BG432" s="14">
        <v>0</v>
      </c>
      <c r="BH432" s="14">
        <v>0</v>
      </c>
      <c r="BI432" s="14">
        <v>0</v>
      </c>
      <c r="BJ432" s="14">
        <v>0</v>
      </c>
      <c r="BK432" s="14">
        <v>0</v>
      </c>
      <c r="BL432" s="14">
        <v>0</v>
      </c>
      <c r="BM432" s="14">
        <v>0</v>
      </c>
      <c r="BN432" s="14">
        <v>0</v>
      </c>
      <c r="BO432" s="14">
        <v>0</v>
      </c>
      <c r="BP432" s="14">
        <v>0</v>
      </c>
      <c r="BQ432" s="14">
        <v>0</v>
      </c>
      <c r="BR432" s="14">
        <v>0</v>
      </c>
      <c r="BS432" s="14">
        <v>0</v>
      </c>
      <c r="BT432" s="14">
        <v>0</v>
      </c>
      <c r="BU432" s="14">
        <v>0</v>
      </c>
      <c r="BV432" s="14">
        <v>0</v>
      </c>
      <c r="BW432" s="14">
        <v>0</v>
      </c>
      <c r="BX432" s="14">
        <v>0</v>
      </c>
      <c r="BY432" s="14">
        <v>0</v>
      </c>
      <c r="BZ432" s="14">
        <v>0</v>
      </c>
      <c r="CA432" s="14">
        <v>0</v>
      </c>
      <c r="CB432" s="14">
        <v>0</v>
      </c>
      <c r="CC432" s="14">
        <v>0</v>
      </c>
      <c r="CD432" s="14">
        <v>0</v>
      </c>
      <c r="CE432" s="14">
        <v>0</v>
      </c>
      <c r="CF432" s="14">
        <v>0</v>
      </c>
      <c r="CG432" s="14">
        <v>682706</v>
      </c>
      <c r="CH432" s="14">
        <v>1</v>
      </c>
      <c r="CI432" s="14">
        <v>0</v>
      </c>
      <c r="CJ432" s="14">
        <v>0</v>
      </c>
      <c r="CK432" s="14">
        <v>0</v>
      </c>
      <c r="CL432" s="14">
        <v>43.33</v>
      </c>
      <c r="CM432" s="14">
        <v>199.07</v>
      </c>
      <c r="CN432" s="14">
        <v>0</v>
      </c>
      <c r="CO432" s="14">
        <v>862.44</v>
      </c>
      <c r="CP432" s="14">
        <v>0</v>
      </c>
      <c r="CQ432" s="14">
        <v>0</v>
      </c>
      <c r="CR432" s="14" t="s">
        <v>108</v>
      </c>
      <c r="CS432" s="14">
        <v>220</v>
      </c>
      <c r="CT432" s="14">
        <v>380</v>
      </c>
      <c r="CU432" s="14">
        <v>201</v>
      </c>
      <c r="CV432" s="14">
        <v>348</v>
      </c>
      <c r="CW432" s="14">
        <v>231</v>
      </c>
      <c r="CX432" s="14">
        <v>399</v>
      </c>
    </row>
    <row r="433" spans="1:102" x14ac:dyDescent="0.25">
      <c r="A433" s="14">
        <v>605120</v>
      </c>
      <c r="B433" s="14">
        <v>75</v>
      </c>
      <c r="C433" s="14" t="s">
        <v>99</v>
      </c>
      <c r="D433" s="14" t="s">
        <v>100</v>
      </c>
      <c r="E433" s="14">
        <v>5302790001</v>
      </c>
      <c r="F433" s="14" t="s">
        <v>303</v>
      </c>
      <c r="G433" s="14" t="s">
        <v>102</v>
      </c>
      <c r="H433" s="14" t="s">
        <v>103</v>
      </c>
      <c r="I433" s="14">
        <v>70800000</v>
      </c>
      <c r="J433" s="14">
        <v>0</v>
      </c>
      <c r="K433" s="14">
        <v>1167030</v>
      </c>
      <c r="L433" s="14">
        <v>0</v>
      </c>
      <c r="M433" s="14">
        <v>201808</v>
      </c>
      <c r="N433" s="14">
        <v>20180710</v>
      </c>
      <c r="O433" s="14">
        <v>0</v>
      </c>
      <c r="P433" s="14">
        <v>20180810</v>
      </c>
      <c r="Q433" s="14">
        <v>0</v>
      </c>
      <c r="R433" s="14">
        <v>31</v>
      </c>
      <c r="S433" s="14">
        <v>20180820</v>
      </c>
      <c r="T433" s="14">
        <v>20180918</v>
      </c>
      <c r="U433" s="14">
        <v>90554</v>
      </c>
      <c r="V433" s="14">
        <v>21814.82</v>
      </c>
      <c r="W433" s="14">
        <v>25</v>
      </c>
      <c r="X433" s="14">
        <v>716.25</v>
      </c>
      <c r="Y433" s="14">
        <v>2617.7800000000002</v>
      </c>
      <c r="Z433" s="14">
        <v>1047.1099999999999</v>
      </c>
      <c r="AA433" s="14">
        <v>872.59</v>
      </c>
      <c r="AB433" s="14">
        <v>567.17999999999995</v>
      </c>
      <c r="AC433" s="14">
        <v>0</v>
      </c>
      <c r="AD433" s="14">
        <v>0</v>
      </c>
      <c r="AE433" s="14">
        <v>0</v>
      </c>
      <c r="AF433" s="14">
        <v>87259.35</v>
      </c>
      <c r="AG433" s="14">
        <v>24999.78</v>
      </c>
      <c r="AH433" s="14">
        <v>52546.06</v>
      </c>
      <c r="AI433" s="14">
        <v>11373.57</v>
      </c>
      <c r="AJ433" s="14">
        <v>1130.43</v>
      </c>
      <c r="AK433" s="14">
        <v>11850.35</v>
      </c>
      <c r="AL433" s="14">
        <v>82870.94</v>
      </c>
      <c r="AM433" s="14">
        <v>87975.6</v>
      </c>
      <c r="AN433" s="14">
        <v>0</v>
      </c>
      <c r="AO433" s="14">
        <v>0</v>
      </c>
      <c r="AP433" s="14">
        <v>0</v>
      </c>
      <c r="AQ433" s="14" t="s">
        <v>104</v>
      </c>
      <c r="AR433" s="14">
        <v>0</v>
      </c>
      <c r="AS433" s="14">
        <v>0</v>
      </c>
      <c r="AT433" s="14">
        <v>0</v>
      </c>
      <c r="AU433" s="14">
        <v>0</v>
      </c>
      <c r="AV433" s="14">
        <v>0</v>
      </c>
      <c r="AW433" s="14">
        <v>0</v>
      </c>
      <c r="AX433" s="14">
        <v>0</v>
      </c>
      <c r="AY433" s="14">
        <v>0</v>
      </c>
      <c r="AZ433" s="14">
        <v>0</v>
      </c>
      <c r="BA433" s="14">
        <v>0</v>
      </c>
      <c r="BB433" s="14">
        <v>9276</v>
      </c>
      <c r="BC433" s="14">
        <v>81278</v>
      </c>
      <c r="BD433" s="14">
        <v>0</v>
      </c>
      <c r="BE433" s="14">
        <v>0</v>
      </c>
      <c r="BF433" s="14">
        <v>291</v>
      </c>
      <c r="BG433" s="14">
        <v>945</v>
      </c>
      <c r="BH433" s="14">
        <v>0</v>
      </c>
      <c r="BI433" s="14">
        <v>0</v>
      </c>
      <c r="BJ433" s="14">
        <v>0</v>
      </c>
      <c r="BK433" s="14">
        <v>4615</v>
      </c>
      <c r="BL433" s="14">
        <v>33737</v>
      </c>
      <c r="BM433" s="14">
        <v>0</v>
      </c>
      <c r="BN433" s="14">
        <v>0</v>
      </c>
      <c r="BO433" s="14">
        <v>0</v>
      </c>
      <c r="BP433" s="14">
        <v>0</v>
      </c>
      <c r="BQ433" s="14">
        <v>1506.66</v>
      </c>
      <c r="BR433" s="14">
        <v>11014.17</v>
      </c>
      <c r="BS433" s="14">
        <v>10748.24</v>
      </c>
      <c r="BT433" s="14">
        <v>33665.81</v>
      </c>
      <c r="BU433" s="14">
        <v>0</v>
      </c>
      <c r="BV433" s="14">
        <v>0</v>
      </c>
      <c r="BW433" s="14">
        <v>0</v>
      </c>
      <c r="BX433" s="14">
        <v>8509.65</v>
      </c>
      <c r="BY433" s="14">
        <v>0</v>
      </c>
      <c r="BZ433" s="14">
        <v>0</v>
      </c>
      <c r="CA433" s="14">
        <v>0</v>
      </c>
      <c r="CB433" s="14">
        <v>0</v>
      </c>
      <c r="CC433" s="14">
        <v>0</v>
      </c>
      <c r="CD433" s="14">
        <v>945</v>
      </c>
      <c r="CE433" s="14">
        <v>870</v>
      </c>
      <c r="CF433" s="14">
        <v>990</v>
      </c>
      <c r="CG433" s="14">
        <v>123272</v>
      </c>
      <c r="CH433" s="14">
        <v>0.36</v>
      </c>
      <c r="CI433" s="14">
        <v>1.44</v>
      </c>
      <c r="CJ433" s="14">
        <v>0.36</v>
      </c>
      <c r="CK433" s="14">
        <v>0</v>
      </c>
      <c r="CL433" s="14">
        <v>279.22000000000003</v>
      </c>
      <c r="CM433" s="14">
        <v>1282.71</v>
      </c>
      <c r="CN433" s="14">
        <v>0</v>
      </c>
      <c r="CO433" s="14">
        <v>4527.68</v>
      </c>
      <c r="CP433" s="14">
        <v>0</v>
      </c>
      <c r="CQ433" s="14">
        <v>0</v>
      </c>
      <c r="CR433" s="14">
        <v>8509.65</v>
      </c>
      <c r="CS433" s="14">
        <v>0</v>
      </c>
      <c r="CT433" s="14">
        <v>0</v>
      </c>
      <c r="CU433" s="14">
        <v>0</v>
      </c>
      <c r="CV433" s="14">
        <v>0</v>
      </c>
      <c r="CW433" s="14">
        <v>0</v>
      </c>
      <c r="CX433" s="14">
        <v>0</v>
      </c>
    </row>
    <row r="434" spans="1:102" x14ac:dyDescent="0.25">
      <c r="A434" s="14">
        <v>623849</v>
      </c>
      <c r="B434" s="14">
        <v>76</v>
      </c>
      <c r="C434" s="14" t="s">
        <v>117</v>
      </c>
      <c r="D434" s="14" t="s">
        <v>100</v>
      </c>
      <c r="E434" s="14">
        <v>5302790001</v>
      </c>
      <c r="F434" s="14" t="s">
        <v>124</v>
      </c>
      <c r="G434" s="14" t="s">
        <v>102</v>
      </c>
      <c r="H434" s="14" t="s">
        <v>103</v>
      </c>
      <c r="I434" s="14">
        <v>70800000</v>
      </c>
      <c r="J434" s="14">
        <v>0</v>
      </c>
      <c r="K434" s="14">
        <v>1512297</v>
      </c>
      <c r="L434" s="14">
        <v>0</v>
      </c>
      <c r="M434" s="14">
        <v>201808</v>
      </c>
      <c r="N434" s="14">
        <v>20180710</v>
      </c>
      <c r="O434" s="14">
        <v>0</v>
      </c>
      <c r="P434" s="14">
        <v>20180810</v>
      </c>
      <c r="Q434" s="14">
        <v>0</v>
      </c>
      <c r="R434" s="14">
        <v>31</v>
      </c>
      <c r="S434" s="14">
        <v>20180820</v>
      </c>
      <c r="T434" s="14">
        <v>20180918</v>
      </c>
      <c r="U434" s="14">
        <v>159816</v>
      </c>
      <c r="V434" s="14">
        <v>39076</v>
      </c>
      <c r="W434" s="14">
        <v>25</v>
      </c>
      <c r="X434" s="14">
        <v>716.25</v>
      </c>
      <c r="Y434" s="14">
        <v>4689.12</v>
      </c>
      <c r="Z434" s="14">
        <v>1875.64</v>
      </c>
      <c r="AA434" s="14">
        <v>1563.04</v>
      </c>
      <c r="AB434" s="14">
        <v>1015.97</v>
      </c>
      <c r="AC434" s="14">
        <v>0</v>
      </c>
      <c r="AD434" s="14">
        <v>0</v>
      </c>
      <c r="AE434" s="14">
        <v>0</v>
      </c>
      <c r="AF434" s="14">
        <v>156304.03</v>
      </c>
      <c r="AG434" s="14">
        <v>44781.09</v>
      </c>
      <c r="AH434" s="14">
        <v>88362.99</v>
      </c>
      <c r="AI434" s="14">
        <v>19126.13</v>
      </c>
      <c r="AJ434" s="14">
        <v>1900.97</v>
      </c>
      <c r="AK434" s="14">
        <v>19927.900000000001</v>
      </c>
      <c r="AL434" s="14">
        <v>147876.51</v>
      </c>
      <c r="AM434" s="14">
        <v>157020.28</v>
      </c>
      <c r="AN434" s="14">
        <v>0</v>
      </c>
      <c r="AO434" s="14">
        <v>0</v>
      </c>
      <c r="AP434" s="14">
        <v>0</v>
      </c>
      <c r="AQ434" s="14" t="s">
        <v>104</v>
      </c>
      <c r="AR434" s="14">
        <v>0</v>
      </c>
      <c r="AS434" s="14">
        <v>0</v>
      </c>
      <c r="AT434" s="14">
        <v>0</v>
      </c>
      <c r="AU434" s="14">
        <v>0</v>
      </c>
      <c r="AV434" s="14">
        <v>0</v>
      </c>
      <c r="AW434" s="14">
        <v>0</v>
      </c>
      <c r="AX434" s="14">
        <v>0</v>
      </c>
      <c r="AY434" s="14">
        <v>0</v>
      </c>
      <c r="AZ434" s="14">
        <v>0</v>
      </c>
      <c r="BA434" s="14">
        <v>0</v>
      </c>
      <c r="BB434" s="14">
        <v>29803</v>
      </c>
      <c r="BC434" s="14">
        <v>130013</v>
      </c>
      <c r="BD434" s="14">
        <v>0</v>
      </c>
      <c r="BE434" s="14">
        <v>0</v>
      </c>
      <c r="BF434" s="14">
        <v>800</v>
      </c>
      <c r="BG434" s="14">
        <v>855</v>
      </c>
      <c r="BH434" s="14">
        <v>0</v>
      </c>
      <c r="BI434" s="14">
        <v>0</v>
      </c>
      <c r="BJ434" s="14">
        <v>0</v>
      </c>
      <c r="BK434" s="14">
        <v>0</v>
      </c>
      <c r="BL434" s="14">
        <v>0</v>
      </c>
      <c r="BM434" s="14">
        <v>0</v>
      </c>
      <c r="BN434" s="14">
        <v>0</v>
      </c>
      <c r="BO434" s="14">
        <v>0</v>
      </c>
      <c r="BP434" s="14">
        <v>0</v>
      </c>
      <c r="BQ434" s="14">
        <v>0</v>
      </c>
      <c r="BR434" s="14">
        <v>0</v>
      </c>
      <c r="BS434" s="14">
        <v>49593.54</v>
      </c>
      <c r="BT434" s="14">
        <v>56922.18</v>
      </c>
      <c r="BU434" s="14">
        <v>0</v>
      </c>
      <c r="BV434" s="14">
        <v>0</v>
      </c>
      <c r="BW434" s="14">
        <v>0</v>
      </c>
      <c r="BX434" s="14">
        <v>10712.31</v>
      </c>
      <c r="BY434" s="14">
        <v>0</v>
      </c>
      <c r="BZ434" s="14">
        <v>0</v>
      </c>
      <c r="CA434" s="14">
        <v>0</v>
      </c>
      <c r="CB434" s="14">
        <v>0</v>
      </c>
      <c r="CC434" s="14">
        <v>0</v>
      </c>
      <c r="CD434" s="14">
        <v>855</v>
      </c>
      <c r="CE434" s="14">
        <v>730</v>
      </c>
      <c r="CF434" s="14">
        <v>850</v>
      </c>
      <c r="CG434" s="14">
        <v>123204</v>
      </c>
      <c r="CH434" s="14">
        <v>0.15</v>
      </c>
      <c r="CI434" s="14">
        <v>0.6</v>
      </c>
      <c r="CJ434" s="14">
        <v>0.15</v>
      </c>
      <c r="CK434" s="14">
        <v>0</v>
      </c>
      <c r="CL434" s="14">
        <v>500.17</v>
      </c>
      <c r="CM434" s="14">
        <v>2297.66</v>
      </c>
      <c r="CN434" s="14">
        <v>0</v>
      </c>
      <c r="CO434" s="14">
        <v>7990.78</v>
      </c>
      <c r="CP434" s="14">
        <v>0</v>
      </c>
      <c r="CQ434" s="14">
        <v>0</v>
      </c>
      <c r="CR434" s="14" t="s">
        <v>108</v>
      </c>
      <c r="CS434" s="14">
        <v>0</v>
      </c>
      <c r="CT434" s="14">
        <v>0</v>
      </c>
      <c r="CU434" s="14">
        <v>0</v>
      </c>
      <c r="CV434" s="14">
        <v>0</v>
      </c>
      <c r="CW434" s="14">
        <v>0</v>
      </c>
      <c r="CX434" s="14">
        <v>0</v>
      </c>
    </row>
    <row r="435" spans="1:102" x14ac:dyDescent="0.25">
      <c r="A435" s="14">
        <v>675051</v>
      </c>
      <c r="B435" s="14">
        <v>66</v>
      </c>
      <c r="C435" s="14" t="s">
        <v>117</v>
      </c>
      <c r="D435" s="14" t="s">
        <v>100</v>
      </c>
      <c r="E435" s="14">
        <v>5302790001</v>
      </c>
      <c r="F435" s="14" t="s">
        <v>125</v>
      </c>
      <c r="G435" s="14" t="s">
        <v>102</v>
      </c>
      <c r="H435" s="14" t="s">
        <v>103</v>
      </c>
      <c r="I435" s="14">
        <v>70800000</v>
      </c>
      <c r="J435" s="14">
        <v>0</v>
      </c>
      <c r="K435" s="14">
        <v>1159616</v>
      </c>
      <c r="L435" s="14">
        <v>0</v>
      </c>
      <c r="M435" s="14">
        <v>201808</v>
      </c>
      <c r="N435" s="14">
        <v>20180710</v>
      </c>
      <c r="O435" s="14">
        <v>0</v>
      </c>
      <c r="P435" s="14">
        <v>20180810</v>
      </c>
      <c r="Q435" s="14">
        <v>0</v>
      </c>
      <c r="R435" s="14">
        <v>31</v>
      </c>
      <c r="S435" s="14">
        <v>20180820</v>
      </c>
      <c r="T435" s="14">
        <v>20180918</v>
      </c>
      <c r="U435" s="14">
        <v>198261</v>
      </c>
      <c r="V435" s="14">
        <v>38412.15</v>
      </c>
      <c r="W435" s="14">
        <v>25</v>
      </c>
      <c r="X435" s="14">
        <v>716.25</v>
      </c>
      <c r="Y435" s="14">
        <v>4609.46</v>
      </c>
      <c r="Z435" s="14">
        <v>1843.78</v>
      </c>
      <c r="AA435" s="14">
        <v>1536.48</v>
      </c>
      <c r="AB435" s="14">
        <v>998.71</v>
      </c>
      <c r="AC435" s="14">
        <v>0</v>
      </c>
      <c r="AD435" s="14">
        <v>0</v>
      </c>
      <c r="AE435" s="14">
        <v>0</v>
      </c>
      <c r="AF435" s="14">
        <v>153648.67000000001</v>
      </c>
      <c r="AG435" s="14">
        <v>44020.32</v>
      </c>
      <c r="AH435" s="14">
        <v>105392.68</v>
      </c>
      <c r="AI435" s="14">
        <v>22812.19</v>
      </c>
      <c r="AJ435" s="14">
        <v>2267.33</v>
      </c>
      <c r="AK435" s="14">
        <v>23768.48</v>
      </c>
      <c r="AL435" s="14">
        <v>145376.49</v>
      </c>
      <c r="AM435" s="14">
        <v>154364.92000000001</v>
      </c>
      <c r="AN435" s="14">
        <v>0</v>
      </c>
      <c r="AO435" s="14">
        <v>0</v>
      </c>
      <c r="AP435" s="14">
        <v>0</v>
      </c>
      <c r="AQ435" s="14" t="s">
        <v>104</v>
      </c>
      <c r="AR435" s="14">
        <v>0</v>
      </c>
      <c r="AS435" s="14">
        <v>0</v>
      </c>
      <c r="AT435" s="14">
        <v>0</v>
      </c>
      <c r="AU435" s="14">
        <v>0</v>
      </c>
      <c r="AV435" s="14">
        <v>0</v>
      </c>
      <c r="AW435" s="14">
        <v>0</v>
      </c>
      <c r="AX435" s="14">
        <v>0</v>
      </c>
      <c r="AY435" s="14">
        <v>0</v>
      </c>
      <c r="AZ435" s="14">
        <v>0</v>
      </c>
      <c r="BA435" s="14">
        <v>0</v>
      </c>
      <c r="BB435" s="14">
        <v>19699</v>
      </c>
      <c r="BC435" s="14">
        <v>178562</v>
      </c>
      <c r="BD435" s="14">
        <v>0</v>
      </c>
      <c r="BE435" s="14">
        <v>350</v>
      </c>
      <c r="BF435" s="14">
        <v>408</v>
      </c>
      <c r="BG435" s="14">
        <v>0</v>
      </c>
      <c r="BH435" s="14">
        <v>455</v>
      </c>
      <c r="BI435" s="14">
        <v>420</v>
      </c>
      <c r="BJ435" s="14">
        <v>0</v>
      </c>
      <c r="BK435" s="14">
        <v>0</v>
      </c>
      <c r="BL435" s="14">
        <v>0</v>
      </c>
      <c r="BM435" s="14">
        <v>0</v>
      </c>
      <c r="BN435" s="14">
        <v>0</v>
      </c>
      <c r="BO435" s="14">
        <v>0</v>
      </c>
      <c r="BP435" s="14">
        <v>0</v>
      </c>
      <c r="BQ435" s="14">
        <v>0</v>
      </c>
      <c r="BR435" s="14">
        <v>0</v>
      </c>
      <c r="BS435" s="14">
        <v>12447.62</v>
      </c>
      <c r="BT435" s="14">
        <v>78177.87</v>
      </c>
      <c r="BU435" s="14">
        <v>0</v>
      </c>
      <c r="BV435" s="14">
        <v>0</v>
      </c>
      <c r="BW435" s="14">
        <v>0</v>
      </c>
      <c r="BX435" s="14">
        <v>0</v>
      </c>
      <c r="BY435" s="14">
        <v>19348.84</v>
      </c>
      <c r="BZ435" s="14">
        <v>5262.19</v>
      </c>
      <c r="CA435" s="14">
        <v>0</v>
      </c>
      <c r="CB435" s="14">
        <v>0</v>
      </c>
      <c r="CC435" s="14">
        <v>0</v>
      </c>
      <c r="CD435" s="14">
        <v>0</v>
      </c>
      <c r="CE435" s="14">
        <v>455</v>
      </c>
      <c r="CF435" s="14">
        <v>420</v>
      </c>
      <c r="CG435" s="14">
        <v>123243</v>
      </c>
      <c r="CH435" s="14">
        <v>0.06</v>
      </c>
      <c r="CI435" s="14">
        <v>0.24</v>
      </c>
      <c r="CJ435" s="14">
        <v>0.06</v>
      </c>
      <c r="CK435" s="14">
        <v>0</v>
      </c>
      <c r="CL435" s="14">
        <v>491.67</v>
      </c>
      <c r="CM435" s="14">
        <v>2258.63</v>
      </c>
      <c r="CN435" s="14">
        <v>0</v>
      </c>
      <c r="CO435" s="14">
        <v>9913.0300000000007</v>
      </c>
      <c r="CP435" s="14">
        <v>0</v>
      </c>
      <c r="CQ435" s="14">
        <v>0</v>
      </c>
      <c r="CR435" s="14" t="s">
        <v>108</v>
      </c>
      <c r="CS435" s="14">
        <v>0</v>
      </c>
      <c r="CT435" s="14">
        <v>0</v>
      </c>
      <c r="CU435" s="14">
        <v>0</v>
      </c>
      <c r="CV435" s="14">
        <v>0</v>
      </c>
      <c r="CW435" s="14">
        <v>0</v>
      </c>
      <c r="CX435" s="14">
        <v>0</v>
      </c>
    </row>
    <row r="436" spans="1:102" x14ac:dyDescent="0.25">
      <c r="A436" s="14">
        <v>856960</v>
      </c>
      <c r="B436" s="14">
        <v>23</v>
      </c>
      <c r="C436" s="14" t="s">
        <v>110</v>
      </c>
      <c r="D436" s="14" t="s">
        <v>100</v>
      </c>
      <c r="E436" s="14">
        <v>5302790001</v>
      </c>
      <c r="F436" s="14" t="s">
        <v>126</v>
      </c>
      <c r="G436" s="14" t="s">
        <v>102</v>
      </c>
      <c r="H436" s="14" t="s">
        <v>103</v>
      </c>
      <c r="I436" s="14">
        <v>70362030</v>
      </c>
      <c r="J436" s="14">
        <v>0</v>
      </c>
      <c r="K436" s="14">
        <v>1010284</v>
      </c>
      <c r="L436" s="14">
        <v>1</v>
      </c>
      <c r="M436" s="14">
        <v>201808</v>
      </c>
      <c r="N436" s="14">
        <v>20180704</v>
      </c>
      <c r="O436" s="14">
        <v>398</v>
      </c>
      <c r="P436" s="14">
        <v>20180803</v>
      </c>
      <c r="Q436" s="14">
        <v>398</v>
      </c>
      <c r="R436" s="14">
        <v>30</v>
      </c>
      <c r="S436" s="14">
        <v>20180905</v>
      </c>
      <c r="T436" s="14">
        <v>20180918</v>
      </c>
      <c r="U436" s="14">
        <v>58.67</v>
      </c>
      <c r="V436" s="14">
        <v>8</v>
      </c>
      <c r="W436" s="14">
        <v>12</v>
      </c>
      <c r="X436" s="14">
        <v>2.4</v>
      </c>
      <c r="Y436" s="14">
        <v>2</v>
      </c>
      <c r="Z436" s="14">
        <v>0.8</v>
      </c>
      <c r="AA436" s="14">
        <v>0.66</v>
      </c>
      <c r="AB436" s="14">
        <v>0.43</v>
      </c>
      <c r="AC436" s="14">
        <v>0</v>
      </c>
      <c r="AD436" s="14">
        <v>0</v>
      </c>
      <c r="AE436" s="14">
        <v>0</v>
      </c>
      <c r="AF436" s="14">
        <v>66.67</v>
      </c>
      <c r="AG436" s="14">
        <v>10.43</v>
      </c>
      <c r="AH436" s="14">
        <v>38.450000000000003</v>
      </c>
      <c r="AI436" s="14">
        <v>8.31</v>
      </c>
      <c r="AJ436" s="14">
        <v>0.82</v>
      </c>
      <c r="AK436" s="14">
        <v>8.66</v>
      </c>
      <c r="AL436" s="14">
        <v>65.180000000000007</v>
      </c>
      <c r="AM436" s="14">
        <v>69.069999999999993</v>
      </c>
      <c r="AN436" s="14">
        <v>0</v>
      </c>
      <c r="AO436" s="14">
        <v>100</v>
      </c>
      <c r="AP436" s="14">
        <v>1</v>
      </c>
      <c r="AQ436" s="14" t="s">
        <v>104</v>
      </c>
      <c r="AR436" s="14">
        <v>0</v>
      </c>
      <c r="AS436" s="14">
        <v>0</v>
      </c>
      <c r="AT436" s="14">
        <v>0</v>
      </c>
      <c r="AU436" s="14">
        <v>0</v>
      </c>
      <c r="AV436" s="14">
        <v>0</v>
      </c>
      <c r="AW436" s="14">
        <v>0</v>
      </c>
      <c r="AX436" s="14">
        <v>0</v>
      </c>
      <c r="AY436" s="14" t="s">
        <v>107</v>
      </c>
      <c r="AZ436" s="14" t="s">
        <v>107</v>
      </c>
      <c r="BA436" s="14" t="s">
        <v>107</v>
      </c>
      <c r="BB436" s="14">
        <v>0</v>
      </c>
      <c r="BC436" s="14">
        <v>0</v>
      </c>
      <c r="BD436" s="14">
        <v>0</v>
      </c>
      <c r="BE436" s="14">
        <v>0</v>
      </c>
      <c r="BF436" s="14">
        <v>0</v>
      </c>
      <c r="BG436" s="14">
        <v>0</v>
      </c>
      <c r="BH436" s="14">
        <v>0</v>
      </c>
      <c r="BI436" s="14">
        <v>0</v>
      </c>
      <c r="BJ436" s="14">
        <v>0</v>
      </c>
      <c r="BK436" s="14">
        <v>0</v>
      </c>
      <c r="BL436" s="14">
        <v>0</v>
      </c>
      <c r="BM436" s="14">
        <v>0</v>
      </c>
      <c r="BN436" s="14">
        <v>0</v>
      </c>
      <c r="BO436" s="14">
        <v>0</v>
      </c>
      <c r="BP436" s="14">
        <v>0</v>
      </c>
      <c r="BQ436" s="14">
        <v>0</v>
      </c>
      <c r="BR436" s="14">
        <v>0</v>
      </c>
      <c r="BS436" s="14">
        <v>0</v>
      </c>
      <c r="BT436" s="14">
        <v>0</v>
      </c>
      <c r="BU436" s="14">
        <v>0</v>
      </c>
      <c r="BV436" s="14">
        <v>0</v>
      </c>
      <c r="BW436" s="14">
        <v>0</v>
      </c>
      <c r="BX436" s="14">
        <v>0</v>
      </c>
      <c r="BY436" s="14">
        <v>0</v>
      </c>
      <c r="BZ436" s="14">
        <v>0</v>
      </c>
      <c r="CA436" s="14">
        <v>0</v>
      </c>
      <c r="CB436" s="14">
        <v>0</v>
      </c>
      <c r="CC436" s="14">
        <v>0</v>
      </c>
      <c r="CD436" s="14">
        <v>0</v>
      </c>
      <c r="CE436" s="14">
        <v>0</v>
      </c>
      <c r="CF436" s="14">
        <v>0</v>
      </c>
      <c r="CG436" s="14">
        <v>682119</v>
      </c>
      <c r="CH436" s="14">
        <v>1</v>
      </c>
      <c r="CI436" s="14">
        <v>0</v>
      </c>
      <c r="CJ436" s="14">
        <v>0</v>
      </c>
      <c r="CK436" s="14">
        <v>0</v>
      </c>
      <c r="CL436" s="14">
        <v>0.21</v>
      </c>
      <c r="CM436" s="14">
        <v>0.98</v>
      </c>
      <c r="CN436" s="14">
        <v>0</v>
      </c>
      <c r="CO436" s="14">
        <v>4.99</v>
      </c>
      <c r="CP436" s="14">
        <v>0</v>
      </c>
      <c r="CQ436" s="14">
        <v>0</v>
      </c>
      <c r="CR436" s="14" t="s">
        <v>108</v>
      </c>
      <c r="CS436" s="14">
        <v>220</v>
      </c>
      <c r="CT436" s="14">
        <v>380</v>
      </c>
      <c r="CU436" s="14">
        <v>201</v>
      </c>
      <c r="CV436" s="14">
        <v>348</v>
      </c>
      <c r="CW436" s="14">
        <v>231</v>
      </c>
      <c r="CX436" s="14">
        <v>399</v>
      </c>
    </row>
    <row r="437" spans="1:102" x14ac:dyDescent="0.25">
      <c r="A437" s="14">
        <v>856967</v>
      </c>
      <c r="B437" s="14">
        <v>23</v>
      </c>
      <c r="C437" s="14" t="s">
        <v>110</v>
      </c>
      <c r="D437" s="14" t="s">
        <v>100</v>
      </c>
      <c r="E437" s="14">
        <v>5302790001</v>
      </c>
      <c r="F437" s="14" t="s">
        <v>127</v>
      </c>
      <c r="G437" s="14" t="s">
        <v>102</v>
      </c>
      <c r="H437" s="14" t="s">
        <v>103</v>
      </c>
      <c r="I437" s="14">
        <v>70362040</v>
      </c>
      <c r="J437" s="14">
        <v>0</v>
      </c>
      <c r="K437" s="14">
        <v>1010286</v>
      </c>
      <c r="L437" s="14">
        <v>1</v>
      </c>
      <c r="M437" s="14">
        <v>201808</v>
      </c>
      <c r="N437" s="14">
        <v>20180704</v>
      </c>
      <c r="O437" s="14">
        <v>91</v>
      </c>
      <c r="P437" s="14">
        <v>20180803</v>
      </c>
      <c r="Q437" s="14">
        <v>91</v>
      </c>
      <c r="R437" s="14">
        <v>30</v>
      </c>
      <c r="S437" s="14">
        <v>20180905</v>
      </c>
      <c r="T437" s="14">
        <v>20180918</v>
      </c>
      <c r="U437" s="14">
        <v>58.67</v>
      </c>
      <c r="V437" s="14">
        <v>8</v>
      </c>
      <c r="W437" s="14">
        <v>12</v>
      </c>
      <c r="X437" s="14">
        <v>2.4</v>
      </c>
      <c r="Y437" s="14">
        <v>2</v>
      </c>
      <c r="Z437" s="14">
        <v>0.8</v>
      </c>
      <c r="AA437" s="14">
        <v>0.66</v>
      </c>
      <c r="AB437" s="14">
        <v>0.43</v>
      </c>
      <c r="AC437" s="14">
        <v>0</v>
      </c>
      <c r="AD437" s="14">
        <v>0</v>
      </c>
      <c r="AE437" s="14">
        <v>0</v>
      </c>
      <c r="AF437" s="14">
        <v>66.67</v>
      </c>
      <c r="AG437" s="14">
        <v>10.43</v>
      </c>
      <c r="AH437" s="14">
        <v>38.450000000000003</v>
      </c>
      <c r="AI437" s="14">
        <v>8.31</v>
      </c>
      <c r="AJ437" s="14">
        <v>0.82</v>
      </c>
      <c r="AK437" s="14">
        <v>8.66</v>
      </c>
      <c r="AL437" s="14">
        <v>65.180000000000007</v>
      </c>
      <c r="AM437" s="14">
        <v>69.069999999999993</v>
      </c>
      <c r="AN437" s="14">
        <v>0</v>
      </c>
      <c r="AO437" s="14">
        <v>100</v>
      </c>
      <c r="AP437" s="14">
        <v>2</v>
      </c>
      <c r="AQ437" s="14" t="s">
        <v>104</v>
      </c>
      <c r="AR437" s="14">
        <v>0</v>
      </c>
      <c r="AS437" s="14">
        <v>0</v>
      </c>
      <c r="AT437" s="14">
        <v>0</v>
      </c>
      <c r="AU437" s="14">
        <v>0</v>
      </c>
      <c r="AV437" s="14">
        <v>0</v>
      </c>
      <c r="AW437" s="14">
        <v>0</v>
      </c>
      <c r="AX437" s="14">
        <v>0</v>
      </c>
      <c r="AY437" s="14" t="s">
        <v>107</v>
      </c>
      <c r="AZ437" s="14" t="s">
        <v>107</v>
      </c>
      <c r="BA437" s="14" t="s">
        <v>107</v>
      </c>
      <c r="BB437" s="14">
        <v>0</v>
      </c>
      <c r="BC437" s="14">
        <v>0</v>
      </c>
      <c r="BD437" s="14">
        <v>0</v>
      </c>
      <c r="BE437" s="14">
        <v>0</v>
      </c>
      <c r="BF437" s="14">
        <v>0</v>
      </c>
      <c r="BG437" s="14">
        <v>0</v>
      </c>
      <c r="BH437" s="14">
        <v>0</v>
      </c>
      <c r="BI437" s="14">
        <v>0</v>
      </c>
      <c r="BJ437" s="14">
        <v>0</v>
      </c>
      <c r="BK437" s="14">
        <v>0</v>
      </c>
      <c r="BL437" s="14">
        <v>0</v>
      </c>
      <c r="BM437" s="14">
        <v>0</v>
      </c>
      <c r="BN437" s="14">
        <v>0</v>
      </c>
      <c r="BO437" s="14">
        <v>0</v>
      </c>
      <c r="BP437" s="14">
        <v>0</v>
      </c>
      <c r="BQ437" s="14">
        <v>0</v>
      </c>
      <c r="BR437" s="14">
        <v>0</v>
      </c>
      <c r="BS437" s="14">
        <v>0</v>
      </c>
      <c r="BT437" s="14">
        <v>0</v>
      </c>
      <c r="BU437" s="14">
        <v>0</v>
      </c>
      <c r="BV437" s="14">
        <v>0</v>
      </c>
      <c r="BW437" s="14">
        <v>0</v>
      </c>
      <c r="BX437" s="14">
        <v>0</v>
      </c>
      <c r="BY437" s="14">
        <v>0</v>
      </c>
      <c r="BZ437" s="14">
        <v>0</v>
      </c>
      <c r="CA437" s="14">
        <v>0</v>
      </c>
      <c r="CB437" s="14">
        <v>0</v>
      </c>
      <c r="CC437" s="14">
        <v>0</v>
      </c>
      <c r="CD437" s="14">
        <v>0</v>
      </c>
      <c r="CE437" s="14">
        <v>0</v>
      </c>
      <c r="CF437" s="14">
        <v>0</v>
      </c>
      <c r="CG437" s="14">
        <v>682152</v>
      </c>
      <c r="CH437" s="14">
        <v>1</v>
      </c>
      <c r="CI437" s="14">
        <v>0</v>
      </c>
      <c r="CJ437" s="14">
        <v>0</v>
      </c>
      <c r="CK437" s="14">
        <v>0</v>
      </c>
      <c r="CL437" s="14">
        <v>0.21</v>
      </c>
      <c r="CM437" s="14">
        <v>0.98</v>
      </c>
      <c r="CN437" s="14">
        <v>0</v>
      </c>
      <c r="CO437" s="14">
        <v>4.99</v>
      </c>
      <c r="CP437" s="14">
        <v>0</v>
      </c>
      <c r="CQ437" s="14">
        <v>0</v>
      </c>
      <c r="CR437" s="14" t="s">
        <v>108</v>
      </c>
      <c r="CS437" s="14">
        <v>220</v>
      </c>
      <c r="CT437" s="14">
        <v>380</v>
      </c>
      <c r="CU437" s="14">
        <v>201</v>
      </c>
      <c r="CV437" s="14">
        <v>348</v>
      </c>
      <c r="CW437" s="14">
        <v>231</v>
      </c>
      <c r="CX437" s="14">
        <v>399</v>
      </c>
    </row>
    <row r="438" spans="1:102" x14ac:dyDescent="0.25">
      <c r="A438" s="14">
        <v>856969</v>
      </c>
      <c r="B438" s="14">
        <v>23</v>
      </c>
      <c r="C438" s="14" t="s">
        <v>110</v>
      </c>
      <c r="D438" s="14" t="s">
        <v>100</v>
      </c>
      <c r="E438" s="14">
        <v>5302790001</v>
      </c>
      <c r="F438" s="14" t="s">
        <v>128</v>
      </c>
      <c r="G438" s="14" t="s">
        <v>102</v>
      </c>
      <c r="H438" s="14" t="s">
        <v>103</v>
      </c>
      <c r="I438" s="14">
        <v>70362070</v>
      </c>
      <c r="J438" s="14">
        <v>0</v>
      </c>
      <c r="K438" s="14">
        <v>1116288</v>
      </c>
      <c r="L438" s="14">
        <v>1</v>
      </c>
      <c r="M438" s="14">
        <v>201808</v>
      </c>
      <c r="N438" s="14">
        <v>20180704</v>
      </c>
      <c r="O438" s="14">
        <v>12276</v>
      </c>
      <c r="P438" s="14">
        <v>20180803</v>
      </c>
      <c r="Q438" s="14">
        <v>12276</v>
      </c>
      <c r="R438" s="14">
        <v>30</v>
      </c>
      <c r="S438" s="14">
        <v>20180905</v>
      </c>
      <c r="T438" s="14">
        <v>20180918</v>
      </c>
      <c r="U438" s="14">
        <v>58.67</v>
      </c>
      <c r="V438" s="14">
        <v>8</v>
      </c>
      <c r="W438" s="14">
        <v>12</v>
      </c>
      <c r="X438" s="14">
        <v>2.4</v>
      </c>
      <c r="Y438" s="14">
        <v>2</v>
      </c>
      <c r="Z438" s="14">
        <v>0.8</v>
      </c>
      <c r="AA438" s="14">
        <v>0.66</v>
      </c>
      <c r="AB438" s="14">
        <v>0.43</v>
      </c>
      <c r="AC438" s="14">
        <v>0</v>
      </c>
      <c r="AD438" s="14">
        <v>0</v>
      </c>
      <c r="AE438" s="14">
        <v>0</v>
      </c>
      <c r="AF438" s="14">
        <v>66.67</v>
      </c>
      <c r="AG438" s="14">
        <v>10.43</v>
      </c>
      <c r="AH438" s="14">
        <v>38.450000000000003</v>
      </c>
      <c r="AI438" s="14">
        <v>8.31</v>
      </c>
      <c r="AJ438" s="14">
        <v>0.82</v>
      </c>
      <c r="AK438" s="14">
        <v>8.66</v>
      </c>
      <c r="AL438" s="14">
        <v>65.180000000000007</v>
      </c>
      <c r="AM438" s="14">
        <v>69.069999999999993</v>
      </c>
      <c r="AN438" s="14">
        <v>0</v>
      </c>
      <c r="AO438" s="14">
        <v>100</v>
      </c>
      <c r="AP438" s="14">
        <v>0</v>
      </c>
      <c r="AQ438" s="14" t="s">
        <v>104</v>
      </c>
      <c r="AR438" s="14">
        <v>0</v>
      </c>
      <c r="AS438" s="14">
        <v>0</v>
      </c>
      <c r="AT438" s="14">
        <v>0</v>
      </c>
      <c r="AU438" s="14">
        <v>0</v>
      </c>
      <c r="AV438" s="14">
        <v>0</v>
      </c>
      <c r="AW438" s="14">
        <v>0</v>
      </c>
      <c r="AX438" s="14">
        <v>0</v>
      </c>
      <c r="AY438" s="14" t="s">
        <v>107</v>
      </c>
      <c r="AZ438" s="14" t="s">
        <v>107</v>
      </c>
      <c r="BA438" s="14" t="s">
        <v>107</v>
      </c>
      <c r="BB438" s="14">
        <v>0</v>
      </c>
      <c r="BC438" s="14">
        <v>0</v>
      </c>
      <c r="BD438" s="14">
        <v>0</v>
      </c>
      <c r="BE438" s="14">
        <v>0</v>
      </c>
      <c r="BF438" s="14">
        <v>0</v>
      </c>
      <c r="BG438" s="14">
        <v>0</v>
      </c>
      <c r="BH438" s="14">
        <v>0</v>
      </c>
      <c r="BI438" s="14">
        <v>0</v>
      </c>
      <c r="BJ438" s="14">
        <v>0</v>
      </c>
      <c r="BK438" s="14">
        <v>0</v>
      </c>
      <c r="BL438" s="14">
        <v>0</v>
      </c>
      <c r="BM438" s="14">
        <v>0</v>
      </c>
      <c r="BN438" s="14">
        <v>0</v>
      </c>
      <c r="BO438" s="14">
        <v>0</v>
      </c>
      <c r="BP438" s="14">
        <v>0</v>
      </c>
      <c r="BQ438" s="14">
        <v>0</v>
      </c>
      <c r="BR438" s="14">
        <v>0</v>
      </c>
      <c r="BS438" s="14">
        <v>0</v>
      </c>
      <c r="BT438" s="14">
        <v>0</v>
      </c>
      <c r="BU438" s="14">
        <v>0</v>
      </c>
      <c r="BV438" s="14">
        <v>0</v>
      </c>
      <c r="BW438" s="14">
        <v>0</v>
      </c>
      <c r="BX438" s="14">
        <v>0</v>
      </c>
      <c r="BY438" s="14">
        <v>0</v>
      </c>
      <c r="BZ438" s="14">
        <v>0</v>
      </c>
      <c r="CA438" s="14">
        <v>0</v>
      </c>
      <c r="CB438" s="14">
        <v>0</v>
      </c>
      <c r="CC438" s="14">
        <v>0</v>
      </c>
      <c r="CD438" s="14">
        <v>0</v>
      </c>
      <c r="CE438" s="14">
        <v>0</v>
      </c>
      <c r="CF438" s="14">
        <v>0</v>
      </c>
      <c r="CG438" s="14">
        <v>682093</v>
      </c>
      <c r="CH438" s="14">
        <v>1</v>
      </c>
      <c r="CI438" s="14">
        <v>0</v>
      </c>
      <c r="CJ438" s="14">
        <v>0</v>
      </c>
      <c r="CK438" s="14">
        <v>0</v>
      </c>
      <c r="CL438" s="14">
        <v>0.21</v>
      </c>
      <c r="CM438" s="14">
        <v>0.98</v>
      </c>
      <c r="CN438" s="14">
        <v>0</v>
      </c>
      <c r="CO438" s="14">
        <v>4.99</v>
      </c>
      <c r="CP438" s="14">
        <v>0</v>
      </c>
      <c r="CQ438" s="14">
        <v>0</v>
      </c>
      <c r="CR438" s="14" t="s">
        <v>108</v>
      </c>
      <c r="CS438" s="14">
        <v>220</v>
      </c>
      <c r="CT438" s="14">
        <v>380</v>
      </c>
      <c r="CU438" s="14">
        <v>201</v>
      </c>
      <c r="CV438" s="14">
        <v>348</v>
      </c>
      <c r="CW438" s="14">
        <v>231</v>
      </c>
      <c r="CX438" s="14">
        <v>399</v>
      </c>
    </row>
    <row r="439" spans="1:102" x14ac:dyDescent="0.25">
      <c r="A439" s="14">
        <v>966027</v>
      </c>
      <c r="B439" s="14">
        <v>66</v>
      </c>
      <c r="C439" s="14" t="s">
        <v>117</v>
      </c>
      <c r="D439" s="14" t="s">
        <v>100</v>
      </c>
      <c r="E439" s="14">
        <v>5302790001</v>
      </c>
      <c r="F439" s="14" t="s">
        <v>129</v>
      </c>
      <c r="G439" s="14" t="s">
        <v>102</v>
      </c>
      <c r="H439" s="14" t="s">
        <v>103</v>
      </c>
      <c r="I439" s="14">
        <v>70000000</v>
      </c>
      <c r="J439" s="14">
        <v>0</v>
      </c>
      <c r="K439" s="14">
        <v>53155342</v>
      </c>
      <c r="L439" s="14">
        <v>0</v>
      </c>
      <c r="M439" s="14">
        <v>201808</v>
      </c>
      <c r="N439" s="14">
        <v>20180710</v>
      </c>
      <c r="O439" s="14">
        <v>0</v>
      </c>
      <c r="P439" s="14">
        <v>20180810</v>
      </c>
      <c r="Q439" s="14">
        <v>0</v>
      </c>
      <c r="R439" s="14">
        <v>31</v>
      </c>
      <c r="S439" s="14">
        <v>20180820</v>
      </c>
      <c r="T439" s="14">
        <v>20180918</v>
      </c>
      <c r="U439" s="14">
        <v>77769</v>
      </c>
      <c r="V439" s="14">
        <v>16377.31</v>
      </c>
      <c r="W439" s="14">
        <v>25</v>
      </c>
      <c r="X439" s="14">
        <v>716.25</v>
      </c>
      <c r="Y439" s="14">
        <v>1965.28</v>
      </c>
      <c r="Z439" s="14">
        <v>786.11</v>
      </c>
      <c r="AA439" s="14">
        <v>655.09</v>
      </c>
      <c r="AB439" s="14">
        <v>425.81</v>
      </c>
      <c r="AC439" s="14">
        <v>0</v>
      </c>
      <c r="AD439" s="14">
        <v>0</v>
      </c>
      <c r="AE439" s="14">
        <v>0</v>
      </c>
      <c r="AF439" s="14">
        <v>65509.35</v>
      </c>
      <c r="AG439" s="14">
        <v>18768.400000000001</v>
      </c>
      <c r="AH439" s="14">
        <v>40315.129999999997</v>
      </c>
      <c r="AI439" s="14">
        <v>8726.18</v>
      </c>
      <c r="AJ439" s="14">
        <v>867.3</v>
      </c>
      <c r="AK439" s="14">
        <v>9091.99</v>
      </c>
      <c r="AL439" s="14">
        <v>62393.31</v>
      </c>
      <c r="AM439" s="14">
        <v>66225.600000000006</v>
      </c>
      <c r="AN439" s="14">
        <v>0</v>
      </c>
      <c r="AO439" s="14">
        <v>0</v>
      </c>
      <c r="AP439" s="14">
        <v>0</v>
      </c>
      <c r="AQ439" s="14" t="s">
        <v>104</v>
      </c>
      <c r="AR439" s="14">
        <v>0</v>
      </c>
      <c r="AS439" s="14">
        <v>0</v>
      </c>
      <c r="AT439" s="14">
        <v>0</v>
      </c>
      <c r="AU439" s="14">
        <v>0</v>
      </c>
      <c r="AV439" s="14">
        <v>0</v>
      </c>
      <c r="AW439" s="14">
        <v>0</v>
      </c>
      <c r="AX439" s="14">
        <v>0</v>
      </c>
      <c r="AY439" s="14">
        <v>0</v>
      </c>
      <c r="AZ439" s="14">
        <v>0</v>
      </c>
      <c r="BA439" s="14">
        <v>0</v>
      </c>
      <c r="BB439" s="14">
        <v>8871</v>
      </c>
      <c r="BC439" s="14">
        <v>68898</v>
      </c>
      <c r="BD439" s="14">
        <v>0</v>
      </c>
      <c r="BE439" s="14">
        <v>209</v>
      </c>
      <c r="BF439" s="14">
        <v>209</v>
      </c>
      <c r="BG439" s="14">
        <v>0</v>
      </c>
      <c r="BH439" s="14">
        <v>245</v>
      </c>
      <c r="BI439" s="14">
        <v>230</v>
      </c>
      <c r="BJ439" s="14">
        <v>0</v>
      </c>
      <c r="BK439" s="14">
        <v>19</v>
      </c>
      <c r="BL439" s="14">
        <v>169</v>
      </c>
      <c r="BM439" s="14">
        <v>0</v>
      </c>
      <c r="BN439" s="14">
        <v>0</v>
      </c>
      <c r="BO439" s="14">
        <v>0</v>
      </c>
      <c r="BP439" s="14">
        <v>0</v>
      </c>
      <c r="BQ439" s="14">
        <v>6.21</v>
      </c>
      <c r="BR439" s="14">
        <v>55.17</v>
      </c>
      <c r="BS439" s="14">
        <v>5605.5</v>
      </c>
      <c r="BT439" s="14">
        <v>30164.87</v>
      </c>
      <c r="BU439" s="14">
        <v>0</v>
      </c>
      <c r="BV439" s="14">
        <v>0</v>
      </c>
      <c r="BW439" s="14">
        <v>0</v>
      </c>
      <c r="BX439" s="14">
        <v>0</v>
      </c>
      <c r="BY439" s="14">
        <v>10418.61</v>
      </c>
      <c r="BZ439" s="14">
        <v>2881.68</v>
      </c>
      <c r="CA439" s="14">
        <v>0</v>
      </c>
      <c r="CB439" s="14">
        <v>0</v>
      </c>
      <c r="CC439" s="14">
        <v>0</v>
      </c>
      <c r="CD439" s="14">
        <v>0</v>
      </c>
      <c r="CE439" s="14">
        <v>245</v>
      </c>
      <c r="CF439" s="14">
        <v>230</v>
      </c>
      <c r="CG439" s="14">
        <v>123285</v>
      </c>
      <c r="CH439" s="14">
        <v>0.09</v>
      </c>
      <c r="CI439" s="14">
        <v>0.36</v>
      </c>
      <c r="CJ439" s="14">
        <v>0.09</v>
      </c>
      <c r="CK439" s="14">
        <v>0</v>
      </c>
      <c r="CL439" s="14">
        <v>209.62</v>
      </c>
      <c r="CM439" s="14">
        <v>962.98</v>
      </c>
      <c r="CN439" s="14">
        <v>0</v>
      </c>
      <c r="CO439" s="14">
        <v>3888.43</v>
      </c>
      <c r="CP439" s="14">
        <v>0</v>
      </c>
      <c r="CQ439" s="14">
        <v>0</v>
      </c>
      <c r="CR439" s="14" t="s">
        <v>108</v>
      </c>
      <c r="CS439" s="14">
        <v>0</v>
      </c>
      <c r="CT439" s="14">
        <v>0</v>
      </c>
      <c r="CU439" s="14">
        <v>0</v>
      </c>
      <c r="CV439" s="14">
        <v>0</v>
      </c>
      <c r="CW439" s="14">
        <v>0</v>
      </c>
      <c r="CX439" s="14">
        <v>0</v>
      </c>
    </row>
    <row r="440" spans="1:102" x14ac:dyDescent="0.25">
      <c r="A440" s="14">
        <v>1089425</v>
      </c>
      <c r="B440" s="14">
        <v>65</v>
      </c>
      <c r="C440" s="14" t="s">
        <v>99</v>
      </c>
      <c r="D440" s="14" t="s">
        <v>100</v>
      </c>
      <c r="E440" s="14">
        <v>5302790001</v>
      </c>
      <c r="F440" s="14" t="s">
        <v>130</v>
      </c>
      <c r="G440" s="14" t="s">
        <v>102</v>
      </c>
      <c r="H440" s="14" t="s">
        <v>103</v>
      </c>
      <c r="I440" s="14">
        <v>73007990</v>
      </c>
      <c r="J440" s="14">
        <v>0</v>
      </c>
      <c r="K440" s="14">
        <v>1159901</v>
      </c>
      <c r="L440" s="14">
        <v>0</v>
      </c>
      <c r="M440" s="14">
        <v>201808</v>
      </c>
      <c r="N440" s="14">
        <v>20180714</v>
      </c>
      <c r="O440" s="14">
        <v>0</v>
      </c>
      <c r="P440" s="14">
        <v>20180814</v>
      </c>
      <c r="Q440" s="14">
        <v>0</v>
      </c>
      <c r="R440" s="14">
        <v>31</v>
      </c>
      <c r="S440" s="14">
        <v>20180824</v>
      </c>
      <c r="T440" s="14">
        <v>20180918</v>
      </c>
      <c r="U440" s="14">
        <v>127280</v>
      </c>
      <c r="V440" s="14">
        <v>21999.65</v>
      </c>
      <c r="W440" s="14">
        <v>25</v>
      </c>
      <c r="X440" s="14">
        <v>716.25</v>
      </c>
      <c r="Y440" s="14">
        <v>2639.96</v>
      </c>
      <c r="Z440" s="14">
        <v>1055.98</v>
      </c>
      <c r="AA440" s="14">
        <v>879.98</v>
      </c>
      <c r="AB440" s="14">
        <v>571.99</v>
      </c>
      <c r="AC440" s="14">
        <v>0</v>
      </c>
      <c r="AD440" s="14">
        <v>0</v>
      </c>
      <c r="AE440" s="14">
        <v>0</v>
      </c>
      <c r="AF440" s="14">
        <v>87998.67</v>
      </c>
      <c r="AG440" s="14">
        <v>25211.599999999999</v>
      </c>
      <c r="AH440" s="14">
        <v>69743.350000000006</v>
      </c>
      <c r="AI440" s="14">
        <v>15095.91</v>
      </c>
      <c r="AJ440" s="14">
        <v>1500.4</v>
      </c>
      <c r="AK440" s="14">
        <v>15728.74</v>
      </c>
      <c r="AL440" s="14">
        <v>83567.009999999995</v>
      </c>
      <c r="AM440" s="14">
        <v>88714.92</v>
      </c>
      <c r="AN440" s="14">
        <v>0</v>
      </c>
      <c r="AO440" s="14">
        <v>0</v>
      </c>
      <c r="AP440" s="14">
        <v>0</v>
      </c>
      <c r="AQ440" s="14" t="s">
        <v>104</v>
      </c>
      <c r="AR440" s="14">
        <v>0</v>
      </c>
      <c r="AS440" s="14">
        <v>0</v>
      </c>
      <c r="AT440" s="14">
        <v>0</v>
      </c>
      <c r="AU440" s="14">
        <v>0</v>
      </c>
      <c r="AV440" s="14">
        <v>0</v>
      </c>
      <c r="AW440" s="14">
        <v>0</v>
      </c>
      <c r="AX440" s="14">
        <v>0</v>
      </c>
      <c r="AY440" s="14">
        <v>0</v>
      </c>
      <c r="AZ440" s="14">
        <v>0</v>
      </c>
      <c r="BA440" s="14">
        <v>0</v>
      </c>
      <c r="BB440" s="14">
        <v>11241</v>
      </c>
      <c r="BC440" s="14">
        <v>116039</v>
      </c>
      <c r="BD440" s="14">
        <v>0</v>
      </c>
      <c r="BE440" s="14">
        <v>198</v>
      </c>
      <c r="BF440" s="14">
        <v>206</v>
      </c>
      <c r="BG440" s="14">
        <v>0</v>
      </c>
      <c r="BH440" s="14">
        <v>350</v>
      </c>
      <c r="BI440" s="14">
        <v>350</v>
      </c>
      <c r="BJ440" s="14">
        <v>0</v>
      </c>
      <c r="BK440" s="14">
        <v>0</v>
      </c>
      <c r="BL440" s="14">
        <v>0</v>
      </c>
      <c r="BM440" s="14">
        <v>0</v>
      </c>
      <c r="BN440" s="14">
        <v>0</v>
      </c>
      <c r="BO440" s="14">
        <v>0</v>
      </c>
      <c r="BP440" s="14">
        <v>0</v>
      </c>
      <c r="BQ440" s="14">
        <v>0</v>
      </c>
      <c r="BR440" s="14">
        <v>0</v>
      </c>
      <c r="BS440" s="14">
        <v>6837.65</v>
      </c>
      <c r="BT440" s="14">
        <v>48064.01</v>
      </c>
      <c r="BU440" s="14">
        <v>0</v>
      </c>
      <c r="BV440" s="14">
        <v>0</v>
      </c>
      <c r="BW440" s="14">
        <v>0</v>
      </c>
      <c r="BX440" s="14">
        <v>0</v>
      </c>
      <c r="BY440" s="14">
        <v>7945.64</v>
      </c>
      <c r="BZ440" s="14">
        <v>3151.72</v>
      </c>
      <c r="CA440" s="14">
        <v>0</v>
      </c>
      <c r="CB440" s="14">
        <v>0</v>
      </c>
      <c r="CC440" s="14">
        <v>0</v>
      </c>
      <c r="CD440" s="14">
        <v>0</v>
      </c>
      <c r="CE440" s="14">
        <v>350</v>
      </c>
      <c r="CF440" s="14">
        <v>350</v>
      </c>
      <c r="CG440" s="14">
        <v>125343</v>
      </c>
      <c r="CH440" s="14">
        <v>9.6000000000000002E-2</v>
      </c>
      <c r="CI440" s="14">
        <v>0.38400000000000001</v>
      </c>
      <c r="CJ440" s="14">
        <v>9.6000000000000002E-2</v>
      </c>
      <c r="CK440" s="14">
        <v>0</v>
      </c>
      <c r="CL440" s="14">
        <v>281.58999999999997</v>
      </c>
      <c r="CM440" s="14">
        <v>1293.58</v>
      </c>
      <c r="CN440" s="14">
        <v>0</v>
      </c>
      <c r="CO440" s="14">
        <v>6363.98</v>
      </c>
      <c r="CP440" s="14">
        <v>0</v>
      </c>
      <c r="CQ440" s="14">
        <v>0</v>
      </c>
      <c r="CR440" s="14" t="s">
        <v>108</v>
      </c>
      <c r="CS440" s="14">
        <v>0</v>
      </c>
      <c r="CT440" s="14">
        <v>0</v>
      </c>
      <c r="CU440" s="14">
        <v>0</v>
      </c>
      <c r="CV440" s="14">
        <v>0</v>
      </c>
      <c r="CW440" s="14">
        <v>0</v>
      </c>
      <c r="CX440" s="14">
        <v>0</v>
      </c>
    </row>
    <row r="441" spans="1:102" x14ac:dyDescent="0.25">
      <c r="A441" s="14">
        <v>1100496</v>
      </c>
      <c r="B441" s="14">
        <v>21</v>
      </c>
      <c r="C441" s="14" t="s">
        <v>105</v>
      </c>
      <c r="D441" s="14" t="s">
        <v>100</v>
      </c>
      <c r="E441" s="14">
        <v>5302790001</v>
      </c>
      <c r="F441" s="14" t="s">
        <v>131</v>
      </c>
      <c r="G441" s="14" t="s">
        <v>102</v>
      </c>
      <c r="H441" s="14" t="s">
        <v>103</v>
      </c>
      <c r="I441" s="14">
        <v>70300000</v>
      </c>
      <c r="J441" s="14">
        <v>0</v>
      </c>
      <c r="K441" s="14">
        <v>98380</v>
      </c>
      <c r="L441" s="14">
        <v>1</v>
      </c>
      <c r="M441" s="14">
        <v>201808</v>
      </c>
      <c r="N441" s="14">
        <v>20180710</v>
      </c>
      <c r="O441" s="14">
        <v>1830</v>
      </c>
      <c r="P441" s="14">
        <v>20180809</v>
      </c>
      <c r="Q441" s="14">
        <v>1830</v>
      </c>
      <c r="R441" s="14">
        <v>30</v>
      </c>
      <c r="S441" s="14">
        <v>20180905</v>
      </c>
      <c r="T441" s="14">
        <v>20180918</v>
      </c>
      <c r="U441" s="14">
        <v>17.600000000000001</v>
      </c>
      <c r="V441" s="14">
        <v>2.4</v>
      </c>
      <c r="W441" s="14">
        <v>12</v>
      </c>
      <c r="X441" s="14">
        <v>2.4</v>
      </c>
      <c r="Y441" s="14">
        <v>0.6</v>
      </c>
      <c r="Z441" s="14">
        <v>0.24</v>
      </c>
      <c r="AA441" s="14">
        <v>0.2</v>
      </c>
      <c r="AB441" s="14">
        <v>0.13</v>
      </c>
      <c r="AC441" s="14">
        <v>0</v>
      </c>
      <c r="AD441" s="14">
        <v>0</v>
      </c>
      <c r="AE441" s="14">
        <v>0</v>
      </c>
      <c r="AF441" s="14">
        <v>20</v>
      </c>
      <c r="AG441" s="14">
        <v>3.13</v>
      </c>
      <c r="AH441" s="14">
        <v>11.55</v>
      </c>
      <c r="AI441" s="14">
        <v>2.4900000000000002</v>
      </c>
      <c r="AJ441" s="14">
        <v>0.24</v>
      </c>
      <c r="AK441" s="14">
        <v>2.59</v>
      </c>
      <c r="AL441" s="14">
        <v>21.23</v>
      </c>
      <c r="AM441" s="14">
        <v>22.4</v>
      </c>
      <c r="AN441" s="14">
        <v>0</v>
      </c>
      <c r="AO441" s="14">
        <v>30</v>
      </c>
      <c r="AP441" s="14">
        <v>10</v>
      </c>
      <c r="AQ441" s="14" t="s">
        <v>104</v>
      </c>
      <c r="AR441" s="14">
        <v>0</v>
      </c>
      <c r="AS441" s="14">
        <v>0</v>
      </c>
      <c r="AT441" s="14">
        <v>0</v>
      </c>
      <c r="AU441" s="14">
        <v>0</v>
      </c>
      <c r="AV441" s="14">
        <v>0</v>
      </c>
      <c r="AW441" s="14">
        <v>0</v>
      </c>
      <c r="AX441" s="14">
        <v>0</v>
      </c>
      <c r="AY441" s="14" t="s">
        <v>107</v>
      </c>
      <c r="AZ441" s="14" t="s">
        <v>107</v>
      </c>
      <c r="BA441" s="14" t="s">
        <v>107</v>
      </c>
      <c r="BB441" s="14">
        <v>0</v>
      </c>
      <c r="BC441" s="14">
        <v>0</v>
      </c>
      <c r="BD441" s="14">
        <v>0</v>
      </c>
      <c r="BE441" s="14">
        <v>0</v>
      </c>
      <c r="BF441" s="14">
        <v>0</v>
      </c>
      <c r="BG441" s="14">
        <v>0</v>
      </c>
      <c r="BH441" s="14">
        <v>0</v>
      </c>
      <c r="BI441" s="14">
        <v>0</v>
      </c>
      <c r="BJ441" s="14">
        <v>0</v>
      </c>
      <c r="BK441" s="14">
        <v>0</v>
      </c>
      <c r="BL441" s="14">
        <v>0</v>
      </c>
      <c r="BM441" s="14">
        <v>0</v>
      </c>
      <c r="BN441" s="14">
        <v>0</v>
      </c>
      <c r="BO441" s="14">
        <v>0</v>
      </c>
      <c r="BP441" s="14">
        <v>0</v>
      </c>
      <c r="BQ441" s="14">
        <v>0</v>
      </c>
      <c r="BR441" s="14">
        <v>0</v>
      </c>
      <c r="BS441" s="14">
        <v>0</v>
      </c>
      <c r="BT441" s="14">
        <v>0</v>
      </c>
      <c r="BU441" s="14">
        <v>0</v>
      </c>
      <c r="BV441" s="14">
        <v>0</v>
      </c>
      <c r="BW441" s="14">
        <v>0</v>
      </c>
      <c r="BX441" s="14">
        <v>0</v>
      </c>
      <c r="BY441" s="14">
        <v>0</v>
      </c>
      <c r="BZ441" s="14">
        <v>0</v>
      </c>
      <c r="CA441" s="14">
        <v>0</v>
      </c>
      <c r="CB441" s="14">
        <v>0</v>
      </c>
      <c r="CC441" s="14">
        <v>0</v>
      </c>
      <c r="CD441" s="14">
        <v>0</v>
      </c>
      <c r="CE441" s="14">
        <v>0</v>
      </c>
      <c r="CF441" s="14">
        <v>0</v>
      </c>
      <c r="CG441" s="14">
        <v>703829</v>
      </c>
      <c r="CH441" s="14">
        <v>1</v>
      </c>
      <c r="CI441" s="14">
        <v>0</v>
      </c>
      <c r="CJ441" s="14">
        <v>0</v>
      </c>
      <c r="CK441" s="14">
        <v>0</v>
      </c>
      <c r="CL441" s="14">
        <v>0.06</v>
      </c>
      <c r="CM441" s="14">
        <v>0.28999999999999998</v>
      </c>
      <c r="CN441" s="14">
        <v>0</v>
      </c>
      <c r="CO441" s="14">
        <v>1.49</v>
      </c>
      <c r="CP441" s="14">
        <v>0</v>
      </c>
      <c r="CQ441" s="14">
        <v>0</v>
      </c>
      <c r="CR441" s="14" t="s">
        <v>108</v>
      </c>
      <c r="CS441" s="14">
        <v>220</v>
      </c>
      <c r="CT441" s="14" t="s">
        <v>109</v>
      </c>
      <c r="CU441" s="14">
        <v>201</v>
      </c>
      <c r="CV441" s="14" t="s">
        <v>109</v>
      </c>
      <c r="CW441" s="14">
        <v>231</v>
      </c>
      <c r="CX441" s="14" t="s">
        <v>109</v>
      </c>
    </row>
    <row r="442" spans="1:102" x14ac:dyDescent="0.25">
      <c r="A442" s="14">
        <v>466453</v>
      </c>
      <c r="B442" s="14">
        <v>75</v>
      </c>
      <c r="C442" s="14" t="s">
        <v>99</v>
      </c>
      <c r="D442" s="14" t="s">
        <v>100</v>
      </c>
      <c r="E442" s="14">
        <v>5302790001</v>
      </c>
      <c r="F442" s="14" t="s">
        <v>101</v>
      </c>
      <c r="G442" s="14" t="s">
        <v>102</v>
      </c>
      <c r="H442" s="14" t="s">
        <v>103</v>
      </c>
      <c r="I442" s="14">
        <v>70610000</v>
      </c>
      <c r="J442" s="14">
        <v>0</v>
      </c>
      <c r="K442" s="14">
        <v>1211223</v>
      </c>
      <c r="L442" s="14">
        <v>0</v>
      </c>
      <c r="M442" s="14">
        <v>201809</v>
      </c>
      <c r="N442" s="14">
        <v>20180810</v>
      </c>
      <c r="O442" s="14">
        <v>0</v>
      </c>
      <c r="P442" s="14">
        <v>20180910</v>
      </c>
      <c r="Q442" s="14">
        <v>0</v>
      </c>
      <c r="R442" s="14">
        <v>31</v>
      </c>
      <c r="S442" s="14">
        <v>20180920</v>
      </c>
      <c r="T442" s="14">
        <v>20181018</v>
      </c>
      <c r="U442" s="14">
        <v>13347</v>
      </c>
      <c r="V442" s="14">
        <v>2501.83</v>
      </c>
      <c r="W442" s="14">
        <v>25</v>
      </c>
      <c r="X442" s="14">
        <v>716.25</v>
      </c>
      <c r="Y442" s="14">
        <v>300.22000000000003</v>
      </c>
      <c r="Z442" s="14">
        <v>120.08</v>
      </c>
      <c r="AA442" s="14">
        <v>100.07</v>
      </c>
      <c r="AB442" s="14">
        <v>65.040000000000006</v>
      </c>
      <c r="AC442" s="14">
        <v>0</v>
      </c>
      <c r="AD442" s="14">
        <v>0</v>
      </c>
      <c r="AE442" s="14">
        <v>0</v>
      </c>
      <c r="AF442" s="14">
        <v>10007.39</v>
      </c>
      <c r="AG442" s="14">
        <v>2867.09</v>
      </c>
      <c r="AH442" s="14">
        <v>7618.28</v>
      </c>
      <c r="AI442" s="14">
        <v>1648.97</v>
      </c>
      <c r="AJ442" s="14">
        <v>163.89</v>
      </c>
      <c r="AK442" s="14">
        <v>1718.09</v>
      </c>
      <c r="AL442" s="14">
        <v>10138.23</v>
      </c>
      <c r="AM442" s="14">
        <v>10723.64</v>
      </c>
      <c r="AN442" s="14">
        <v>0</v>
      </c>
      <c r="AO442" s="14">
        <v>0</v>
      </c>
      <c r="AP442" s="14">
        <v>0</v>
      </c>
      <c r="AQ442" s="14" t="s">
        <v>104</v>
      </c>
      <c r="AR442" s="14">
        <v>0</v>
      </c>
      <c r="AS442" s="14">
        <v>0</v>
      </c>
      <c r="AT442" s="14">
        <v>0</v>
      </c>
      <c r="AU442" s="14">
        <v>0</v>
      </c>
      <c r="AV442" s="14">
        <v>0</v>
      </c>
      <c r="AW442" s="14">
        <v>0</v>
      </c>
      <c r="AX442" s="14">
        <v>0</v>
      </c>
      <c r="AY442" s="14">
        <v>0</v>
      </c>
      <c r="AZ442" s="14">
        <v>0</v>
      </c>
      <c r="BA442" s="14">
        <v>0</v>
      </c>
      <c r="BB442" s="14">
        <v>1791</v>
      </c>
      <c r="BC442" s="14">
        <v>11556</v>
      </c>
      <c r="BD442" s="14">
        <v>0</v>
      </c>
      <c r="BE442" s="14">
        <v>0</v>
      </c>
      <c r="BF442" s="14">
        <v>41</v>
      </c>
      <c r="BG442" s="14">
        <v>55</v>
      </c>
      <c r="BH442" s="14">
        <v>0</v>
      </c>
      <c r="BI442" s="14">
        <v>0</v>
      </c>
      <c r="BJ442" s="14">
        <v>0</v>
      </c>
      <c r="BK442" s="14">
        <v>5</v>
      </c>
      <c r="BL442" s="14">
        <v>142</v>
      </c>
      <c r="BM442" s="14">
        <v>0</v>
      </c>
      <c r="BN442" s="14">
        <v>0</v>
      </c>
      <c r="BO442" s="14">
        <v>0</v>
      </c>
      <c r="BP442" s="14">
        <v>0</v>
      </c>
      <c r="BQ442" s="14">
        <v>1.65</v>
      </c>
      <c r="BR442" s="14">
        <v>46.99</v>
      </c>
      <c r="BS442" s="14">
        <v>2103.42</v>
      </c>
      <c r="BT442" s="14">
        <v>4851.51</v>
      </c>
      <c r="BU442" s="14">
        <v>0</v>
      </c>
      <c r="BV442" s="14">
        <v>0</v>
      </c>
      <c r="BW442" s="14">
        <v>0</v>
      </c>
      <c r="BX442" s="14">
        <v>501.99</v>
      </c>
      <c r="BY442" s="14">
        <v>0</v>
      </c>
      <c r="BZ442" s="14">
        <v>0</v>
      </c>
      <c r="CA442" s="14">
        <v>0</v>
      </c>
      <c r="CB442" s="14">
        <v>0</v>
      </c>
      <c r="CC442" s="14">
        <v>0</v>
      </c>
      <c r="CD442" s="14">
        <v>55</v>
      </c>
      <c r="CE442" s="14">
        <v>0</v>
      </c>
      <c r="CF442" s="14">
        <v>0</v>
      </c>
      <c r="CG442" s="14">
        <v>139156</v>
      </c>
      <c r="CH442" s="14">
        <v>7.1999999999999995E-2</v>
      </c>
      <c r="CI442" s="14">
        <v>0.28799999999999998</v>
      </c>
      <c r="CJ442" s="14">
        <v>7.1999999999999995E-2</v>
      </c>
      <c r="CK442" s="14">
        <v>0</v>
      </c>
      <c r="CL442" s="14">
        <v>49.03</v>
      </c>
      <c r="CM442" s="14">
        <v>228.16</v>
      </c>
      <c r="CN442" s="14">
        <v>0</v>
      </c>
      <c r="CO442" s="14">
        <v>667.33</v>
      </c>
      <c r="CP442" s="14">
        <v>0</v>
      </c>
      <c r="CQ442" s="14">
        <v>0</v>
      </c>
      <c r="CR442" s="14">
        <v>501.99</v>
      </c>
      <c r="CS442" s="14">
        <v>0</v>
      </c>
      <c r="CT442" s="14">
        <v>0</v>
      </c>
      <c r="CU442" s="14">
        <v>0</v>
      </c>
      <c r="CV442" s="14">
        <v>0</v>
      </c>
      <c r="CW442" s="14">
        <v>0</v>
      </c>
      <c r="CX442" s="14">
        <v>0</v>
      </c>
    </row>
    <row r="443" spans="1:102" x14ac:dyDescent="0.25">
      <c r="A443" s="14">
        <v>471550</v>
      </c>
      <c r="B443" s="14">
        <v>21</v>
      </c>
      <c r="C443" s="14" t="s">
        <v>105</v>
      </c>
      <c r="D443" s="14" t="s">
        <v>100</v>
      </c>
      <c r="E443" s="14">
        <v>5302790001</v>
      </c>
      <c r="F443" s="14" t="s">
        <v>106</v>
      </c>
      <c r="G443" s="14" t="s">
        <v>102</v>
      </c>
      <c r="H443" s="14" t="s">
        <v>103</v>
      </c>
      <c r="I443" s="14">
        <v>70362070</v>
      </c>
      <c r="J443" s="14">
        <v>0</v>
      </c>
      <c r="K443" s="14">
        <v>76645</v>
      </c>
      <c r="L443" s="14">
        <v>1</v>
      </c>
      <c r="M443" s="14">
        <v>201809</v>
      </c>
      <c r="N443" s="14">
        <v>20180803</v>
      </c>
      <c r="O443" s="14">
        <v>896</v>
      </c>
      <c r="P443" s="14">
        <v>20180904</v>
      </c>
      <c r="Q443" s="14">
        <v>1818</v>
      </c>
      <c r="R443" s="14">
        <v>32</v>
      </c>
      <c r="S443" s="14">
        <v>20181005</v>
      </c>
      <c r="T443" s="14">
        <v>20181018</v>
      </c>
      <c r="U443" s="14">
        <v>550.28</v>
      </c>
      <c r="V443" s="14">
        <v>183.42</v>
      </c>
      <c r="W443" s="14">
        <v>25</v>
      </c>
      <c r="X443" s="14">
        <v>49.16</v>
      </c>
      <c r="Y443" s="14">
        <v>22.01</v>
      </c>
      <c r="Z443" s="14">
        <v>8.8000000000000007</v>
      </c>
      <c r="AA443" s="14">
        <v>7.33</v>
      </c>
      <c r="AB443" s="14">
        <v>4.76</v>
      </c>
      <c r="AC443" s="14">
        <v>0</v>
      </c>
      <c r="AD443" s="14">
        <v>0</v>
      </c>
      <c r="AE443" s="14">
        <v>0</v>
      </c>
      <c r="AF443" s="14">
        <v>733.7</v>
      </c>
      <c r="AG443" s="14">
        <v>210.19</v>
      </c>
      <c r="AH443" s="14">
        <v>357.73</v>
      </c>
      <c r="AI443" s="14">
        <v>77.42</v>
      </c>
      <c r="AJ443" s="14">
        <v>7.69</v>
      </c>
      <c r="AK443" s="14">
        <v>80.67</v>
      </c>
      <c r="AL443" s="14">
        <v>739.96</v>
      </c>
      <c r="AM443" s="14">
        <v>782.86</v>
      </c>
      <c r="AN443" s="14">
        <v>922</v>
      </c>
      <c r="AO443" s="14">
        <v>922</v>
      </c>
      <c r="AP443" s="14">
        <v>680</v>
      </c>
      <c r="AQ443" s="14" t="s">
        <v>104</v>
      </c>
      <c r="AR443" s="14">
        <v>0</v>
      </c>
      <c r="AS443" s="14">
        <v>0</v>
      </c>
      <c r="AT443" s="14">
        <v>0</v>
      </c>
      <c r="AU443" s="14">
        <v>0</v>
      </c>
      <c r="AV443" s="14">
        <v>0</v>
      </c>
      <c r="AW443" s="14">
        <v>0</v>
      </c>
      <c r="AX443" s="14">
        <v>0</v>
      </c>
      <c r="AY443" s="14" t="s">
        <v>107</v>
      </c>
      <c r="AZ443" s="14" t="s">
        <v>107</v>
      </c>
      <c r="BA443" s="14" t="s">
        <v>107</v>
      </c>
      <c r="BB443" s="14">
        <v>0</v>
      </c>
      <c r="BC443" s="14">
        <v>0</v>
      </c>
      <c r="BD443" s="14">
        <v>0</v>
      </c>
      <c r="BE443" s="14">
        <v>0</v>
      </c>
      <c r="BF443" s="14">
        <v>0</v>
      </c>
      <c r="BG443" s="14">
        <v>0</v>
      </c>
      <c r="BH443" s="14">
        <v>0</v>
      </c>
      <c r="BI443" s="14">
        <v>0</v>
      </c>
      <c r="BJ443" s="14">
        <v>0</v>
      </c>
      <c r="BK443" s="14">
        <v>0</v>
      </c>
      <c r="BL443" s="14">
        <v>0</v>
      </c>
      <c r="BM443" s="14">
        <v>0</v>
      </c>
      <c r="BN443" s="14">
        <v>0</v>
      </c>
      <c r="BO443" s="14">
        <v>0</v>
      </c>
      <c r="BP443" s="14">
        <v>0</v>
      </c>
      <c r="BQ443" s="14">
        <v>0</v>
      </c>
      <c r="BR443" s="14">
        <v>0</v>
      </c>
      <c r="BS443" s="14">
        <v>0</v>
      </c>
      <c r="BT443" s="14">
        <v>0</v>
      </c>
      <c r="BU443" s="14">
        <v>0</v>
      </c>
      <c r="BV443" s="14">
        <v>0</v>
      </c>
      <c r="BW443" s="14">
        <v>0</v>
      </c>
      <c r="BX443" s="14">
        <v>0</v>
      </c>
      <c r="BY443" s="14">
        <v>0</v>
      </c>
      <c r="BZ443" s="14">
        <v>0</v>
      </c>
      <c r="CA443" s="14">
        <v>0</v>
      </c>
      <c r="CB443" s="14">
        <v>0</v>
      </c>
      <c r="CC443" s="14">
        <v>0</v>
      </c>
      <c r="CD443" s="14">
        <v>0</v>
      </c>
      <c r="CE443" s="14">
        <v>0</v>
      </c>
      <c r="CF443" s="14">
        <v>0</v>
      </c>
      <c r="CG443" s="14">
        <v>786573</v>
      </c>
      <c r="CH443" s="14">
        <v>1</v>
      </c>
      <c r="CI443" s="14">
        <v>0</v>
      </c>
      <c r="CJ443" s="14">
        <v>0</v>
      </c>
      <c r="CK443" s="14">
        <v>0</v>
      </c>
      <c r="CL443" s="14">
        <v>3.59</v>
      </c>
      <c r="CM443" s="14">
        <v>16.72</v>
      </c>
      <c r="CN443" s="14">
        <v>0</v>
      </c>
      <c r="CO443" s="14">
        <v>46.09</v>
      </c>
      <c r="CP443" s="14">
        <v>0</v>
      </c>
      <c r="CQ443" s="14">
        <v>0</v>
      </c>
      <c r="CR443" s="14" t="s">
        <v>108</v>
      </c>
      <c r="CS443" s="14">
        <v>220</v>
      </c>
      <c r="CT443" s="14" t="s">
        <v>109</v>
      </c>
      <c r="CU443" s="14">
        <v>201</v>
      </c>
      <c r="CV443" s="14" t="s">
        <v>109</v>
      </c>
      <c r="CW443" s="14">
        <v>231</v>
      </c>
      <c r="CX443" s="14" t="s">
        <v>109</v>
      </c>
    </row>
    <row r="444" spans="1:102" x14ac:dyDescent="0.25">
      <c r="A444" s="14">
        <v>471551</v>
      </c>
      <c r="B444" s="14">
        <v>23</v>
      </c>
      <c r="C444" s="14" t="s">
        <v>110</v>
      </c>
      <c r="D444" s="14" t="s">
        <v>100</v>
      </c>
      <c r="E444" s="14">
        <v>5302790001</v>
      </c>
      <c r="F444" s="14" t="s">
        <v>111</v>
      </c>
      <c r="G444" s="14" t="s">
        <v>102</v>
      </c>
      <c r="H444" s="14" t="s">
        <v>103</v>
      </c>
      <c r="I444" s="14">
        <v>70362070</v>
      </c>
      <c r="J444" s="14">
        <v>0</v>
      </c>
      <c r="K444" s="14">
        <v>1229984</v>
      </c>
      <c r="L444" s="14">
        <v>40</v>
      </c>
      <c r="M444" s="14">
        <v>201809</v>
      </c>
      <c r="N444" s="14">
        <v>20180803</v>
      </c>
      <c r="O444" s="14">
        <v>19593</v>
      </c>
      <c r="P444" s="14">
        <v>20180904</v>
      </c>
      <c r="Q444" s="14">
        <v>19799</v>
      </c>
      <c r="R444" s="14">
        <v>32</v>
      </c>
      <c r="S444" s="14">
        <v>20181005</v>
      </c>
      <c r="T444" s="14">
        <v>20181018</v>
      </c>
      <c r="U444" s="14">
        <v>4917.8999999999996</v>
      </c>
      <c r="V444" s="14">
        <v>1639.3</v>
      </c>
      <c r="W444" s="14">
        <v>25</v>
      </c>
      <c r="X444" s="14">
        <v>601.25</v>
      </c>
      <c r="Y444" s="14">
        <v>196.71</v>
      </c>
      <c r="Z444" s="14">
        <v>78.680000000000007</v>
      </c>
      <c r="AA444" s="14">
        <v>65.569999999999993</v>
      </c>
      <c r="AB444" s="14">
        <v>42.62</v>
      </c>
      <c r="AC444" s="14">
        <v>0</v>
      </c>
      <c r="AD444" s="14">
        <v>0</v>
      </c>
      <c r="AE444" s="14">
        <v>0</v>
      </c>
      <c r="AF444" s="14">
        <v>6557.2</v>
      </c>
      <c r="AG444" s="14">
        <v>1878.63</v>
      </c>
      <c r="AH444" s="14">
        <v>3196.88</v>
      </c>
      <c r="AI444" s="14">
        <v>691.96</v>
      </c>
      <c r="AJ444" s="14">
        <v>68.77</v>
      </c>
      <c r="AK444" s="14">
        <v>720.96</v>
      </c>
      <c r="AL444" s="14">
        <v>6774.87</v>
      </c>
      <c r="AM444" s="14">
        <v>7158.45</v>
      </c>
      <c r="AN444" s="14">
        <v>8240</v>
      </c>
      <c r="AO444" s="14">
        <v>8240</v>
      </c>
      <c r="AP444" s="14">
        <v>7166</v>
      </c>
      <c r="AQ444" s="14" t="s">
        <v>104</v>
      </c>
      <c r="AR444" s="14">
        <v>0</v>
      </c>
      <c r="AS444" s="14">
        <v>0</v>
      </c>
      <c r="AT444" s="14">
        <v>0</v>
      </c>
      <c r="AU444" s="14">
        <v>0</v>
      </c>
      <c r="AV444" s="14">
        <v>0</v>
      </c>
      <c r="AW444" s="14">
        <v>0</v>
      </c>
      <c r="AX444" s="14">
        <v>0</v>
      </c>
      <c r="AY444" s="14" t="s">
        <v>107</v>
      </c>
      <c r="AZ444" s="14" t="s">
        <v>107</v>
      </c>
      <c r="BA444" s="14" t="s">
        <v>107</v>
      </c>
      <c r="BB444" s="14">
        <v>0</v>
      </c>
      <c r="BC444" s="14">
        <v>0</v>
      </c>
      <c r="BD444" s="14">
        <v>0</v>
      </c>
      <c r="BE444" s="14">
        <v>0</v>
      </c>
      <c r="BF444" s="14">
        <v>0</v>
      </c>
      <c r="BG444" s="14">
        <v>0</v>
      </c>
      <c r="BH444" s="14">
        <v>0</v>
      </c>
      <c r="BI444" s="14">
        <v>0</v>
      </c>
      <c r="BJ444" s="14">
        <v>0</v>
      </c>
      <c r="BK444" s="14">
        <v>0</v>
      </c>
      <c r="BL444" s="14">
        <v>0</v>
      </c>
      <c r="BM444" s="14">
        <v>0</v>
      </c>
      <c r="BN444" s="14">
        <v>0</v>
      </c>
      <c r="BO444" s="14">
        <v>0</v>
      </c>
      <c r="BP444" s="14">
        <v>0</v>
      </c>
      <c r="BQ444" s="14">
        <v>0</v>
      </c>
      <c r="BR444" s="14">
        <v>0</v>
      </c>
      <c r="BS444" s="14">
        <v>0</v>
      </c>
      <c r="BT444" s="14">
        <v>0</v>
      </c>
      <c r="BU444" s="14">
        <v>0</v>
      </c>
      <c r="BV444" s="14">
        <v>0</v>
      </c>
      <c r="BW444" s="14">
        <v>0</v>
      </c>
      <c r="BX444" s="14">
        <v>0</v>
      </c>
      <c r="BY444" s="14">
        <v>0</v>
      </c>
      <c r="BZ444" s="14">
        <v>0</v>
      </c>
      <c r="CA444" s="14">
        <v>0</v>
      </c>
      <c r="CB444" s="14">
        <v>0</v>
      </c>
      <c r="CC444" s="14">
        <v>0</v>
      </c>
      <c r="CD444" s="14">
        <v>0</v>
      </c>
      <c r="CE444" s="14">
        <v>0</v>
      </c>
      <c r="CF444" s="14">
        <v>0</v>
      </c>
      <c r="CG444" s="14">
        <v>786574</v>
      </c>
      <c r="CH444" s="14">
        <v>40</v>
      </c>
      <c r="CI444" s="14">
        <v>0</v>
      </c>
      <c r="CJ444" s="14">
        <v>40</v>
      </c>
      <c r="CK444" s="14">
        <v>0</v>
      </c>
      <c r="CL444" s="14">
        <v>32.130000000000003</v>
      </c>
      <c r="CM444" s="14">
        <v>149.5</v>
      </c>
      <c r="CN444" s="14">
        <v>0</v>
      </c>
      <c r="CO444" s="14">
        <v>411.99</v>
      </c>
      <c r="CP444" s="14">
        <v>0</v>
      </c>
      <c r="CQ444" s="14">
        <v>0</v>
      </c>
      <c r="CR444" s="14" t="s">
        <v>108</v>
      </c>
      <c r="CS444" s="14">
        <v>220</v>
      </c>
      <c r="CT444" s="14">
        <v>380</v>
      </c>
      <c r="CU444" s="14">
        <v>201</v>
      </c>
      <c r="CV444" s="14">
        <v>348</v>
      </c>
      <c r="CW444" s="14">
        <v>231</v>
      </c>
      <c r="CX444" s="14">
        <v>399</v>
      </c>
    </row>
    <row r="445" spans="1:102" x14ac:dyDescent="0.25">
      <c r="A445" s="14">
        <v>471552</v>
      </c>
      <c r="B445" s="14">
        <v>21</v>
      </c>
      <c r="C445" s="14" t="s">
        <v>105</v>
      </c>
      <c r="D445" s="14" t="s">
        <v>100</v>
      </c>
      <c r="E445" s="14">
        <v>5302790001</v>
      </c>
      <c r="F445" s="14" t="s">
        <v>112</v>
      </c>
      <c r="G445" s="14" t="s">
        <v>102</v>
      </c>
      <c r="H445" s="14" t="s">
        <v>103</v>
      </c>
      <c r="I445" s="14">
        <v>70362030</v>
      </c>
      <c r="J445" s="14">
        <v>0</v>
      </c>
      <c r="K445" s="14">
        <v>525960</v>
      </c>
      <c r="L445" s="14">
        <v>1</v>
      </c>
      <c r="M445" s="14">
        <v>201809</v>
      </c>
      <c r="N445" s="14">
        <v>20180803</v>
      </c>
      <c r="O445" s="14">
        <v>1485</v>
      </c>
      <c r="P445" s="14">
        <v>20180904</v>
      </c>
      <c r="Q445" s="14">
        <v>1585</v>
      </c>
      <c r="R445" s="14">
        <v>32</v>
      </c>
      <c r="S445" s="14">
        <v>20181005</v>
      </c>
      <c r="T445" s="14">
        <v>20181018</v>
      </c>
      <c r="U445" s="14">
        <v>59.34</v>
      </c>
      <c r="V445" s="14">
        <v>8.09</v>
      </c>
      <c r="W445" s="14">
        <v>12</v>
      </c>
      <c r="X445" s="14">
        <v>40.97</v>
      </c>
      <c r="Y445" s="14">
        <v>2.02</v>
      </c>
      <c r="Z445" s="14">
        <v>0.8</v>
      </c>
      <c r="AA445" s="14">
        <v>0.67</v>
      </c>
      <c r="AB445" s="14">
        <v>0.43</v>
      </c>
      <c r="AC445" s="14">
        <v>0</v>
      </c>
      <c r="AD445" s="14">
        <v>0</v>
      </c>
      <c r="AE445" s="14">
        <v>0</v>
      </c>
      <c r="AF445" s="14">
        <v>67.430000000000007</v>
      </c>
      <c r="AG445" s="14">
        <v>10.54</v>
      </c>
      <c r="AH445" s="14">
        <v>38.89</v>
      </c>
      <c r="AI445" s="14">
        <v>8.41</v>
      </c>
      <c r="AJ445" s="14">
        <v>0.83</v>
      </c>
      <c r="AK445" s="14">
        <v>8.76</v>
      </c>
      <c r="AL445" s="14">
        <v>104.48</v>
      </c>
      <c r="AM445" s="14">
        <v>108.4</v>
      </c>
      <c r="AN445" s="14">
        <v>100</v>
      </c>
      <c r="AO445" s="14">
        <v>100</v>
      </c>
      <c r="AP445" s="14">
        <v>413</v>
      </c>
      <c r="AQ445" s="14" t="s">
        <v>104</v>
      </c>
      <c r="AR445" s="14">
        <v>0</v>
      </c>
      <c r="AS445" s="14">
        <v>0</v>
      </c>
      <c r="AT445" s="14">
        <v>0</v>
      </c>
      <c r="AU445" s="14">
        <v>0</v>
      </c>
      <c r="AV445" s="14">
        <v>0</v>
      </c>
      <c r="AW445" s="14">
        <v>0</v>
      </c>
      <c r="AX445" s="14">
        <v>0</v>
      </c>
      <c r="AY445" s="14" t="s">
        <v>107</v>
      </c>
      <c r="AZ445" s="14" t="s">
        <v>107</v>
      </c>
      <c r="BA445" s="14" t="s">
        <v>107</v>
      </c>
      <c r="BB445" s="14">
        <v>0</v>
      </c>
      <c r="BC445" s="14">
        <v>0</v>
      </c>
      <c r="BD445" s="14">
        <v>0</v>
      </c>
      <c r="BE445" s="14">
        <v>0</v>
      </c>
      <c r="BF445" s="14">
        <v>0</v>
      </c>
      <c r="BG445" s="14">
        <v>0</v>
      </c>
      <c r="BH445" s="14">
        <v>0</v>
      </c>
      <c r="BI445" s="14">
        <v>0</v>
      </c>
      <c r="BJ445" s="14">
        <v>0</v>
      </c>
      <c r="BK445" s="14">
        <v>0</v>
      </c>
      <c r="BL445" s="14">
        <v>0</v>
      </c>
      <c r="BM445" s="14">
        <v>0</v>
      </c>
      <c r="BN445" s="14">
        <v>0</v>
      </c>
      <c r="BO445" s="14">
        <v>0</v>
      </c>
      <c r="BP445" s="14">
        <v>0</v>
      </c>
      <c r="BQ445" s="14">
        <v>0</v>
      </c>
      <c r="BR445" s="14">
        <v>0</v>
      </c>
      <c r="BS445" s="14">
        <v>0</v>
      </c>
      <c r="BT445" s="14">
        <v>0</v>
      </c>
      <c r="BU445" s="14">
        <v>0</v>
      </c>
      <c r="BV445" s="14">
        <v>0</v>
      </c>
      <c r="BW445" s="14">
        <v>0</v>
      </c>
      <c r="BX445" s="14">
        <v>0</v>
      </c>
      <c r="BY445" s="14">
        <v>0</v>
      </c>
      <c r="BZ445" s="14">
        <v>0</v>
      </c>
      <c r="CA445" s="14">
        <v>0</v>
      </c>
      <c r="CB445" s="14">
        <v>0</v>
      </c>
      <c r="CC445" s="14">
        <v>0</v>
      </c>
      <c r="CD445" s="14">
        <v>0</v>
      </c>
      <c r="CE445" s="14">
        <v>0</v>
      </c>
      <c r="CF445" s="14">
        <v>0</v>
      </c>
      <c r="CG445" s="14">
        <v>786599</v>
      </c>
      <c r="CH445" s="14">
        <v>1</v>
      </c>
      <c r="CI445" s="14">
        <v>0</v>
      </c>
      <c r="CJ445" s="14">
        <v>0</v>
      </c>
      <c r="CK445" s="14">
        <v>0</v>
      </c>
      <c r="CL445" s="14">
        <v>0.33</v>
      </c>
      <c r="CM445" s="14">
        <v>1.53</v>
      </c>
      <c r="CN445" s="14">
        <v>0</v>
      </c>
      <c r="CO445" s="14">
        <v>4.99</v>
      </c>
      <c r="CP445" s="14">
        <v>0</v>
      </c>
      <c r="CQ445" s="14">
        <v>0</v>
      </c>
      <c r="CR445" s="14" t="s">
        <v>108</v>
      </c>
      <c r="CS445" s="14">
        <v>220</v>
      </c>
      <c r="CT445" s="14" t="s">
        <v>109</v>
      </c>
      <c r="CU445" s="14">
        <v>201</v>
      </c>
      <c r="CV445" s="14" t="s">
        <v>109</v>
      </c>
      <c r="CW445" s="14">
        <v>231</v>
      </c>
      <c r="CX445" s="14" t="s">
        <v>109</v>
      </c>
    </row>
    <row r="446" spans="1:102" x14ac:dyDescent="0.25">
      <c r="A446" s="14">
        <v>471553</v>
      </c>
      <c r="B446" s="14">
        <v>23</v>
      </c>
      <c r="C446" s="14" t="s">
        <v>110</v>
      </c>
      <c r="D446" s="14" t="s">
        <v>100</v>
      </c>
      <c r="E446" s="14">
        <v>5302790001</v>
      </c>
      <c r="F446" s="14" t="s">
        <v>113</v>
      </c>
      <c r="G446" s="14" t="s">
        <v>102</v>
      </c>
      <c r="H446" s="14" t="s">
        <v>103</v>
      </c>
      <c r="I446" s="14">
        <v>70362030</v>
      </c>
      <c r="J446" s="14">
        <v>0</v>
      </c>
      <c r="K446" s="14">
        <v>1230287</v>
      </c>
      <c r="L446" s="14">
        <v>40</v>
      </c>
      <c r="M446" s="14">
        <v>201809</v>
      </c>
      <c r="N446" s="14">
        <v>20180803</v>
      </c>
      <c r="O446" s="14">
        <v>19532</v>
      </c>
      <c r="P446" s="14">
        <v>20180904</v>
      </c>
      <c r="Q446" s="14">
        <v>19730</v>
      </c>
      <c r="R446" s="14">
        <v>32</v>
      </c>
      <c r="S446" s="14">
        <v>20181005</v>
      </c>
      <c r="T446" s="14">
        <v>20181018</v>
      </c>
      <c r="U446" s="14">
        <v>4726.92</v>
      </c>
      <c r="V446" s="14">
        <v>1575.63</v>
      </c>
      <c r="W446" s="14">
        <v>25</v>
      </c>
      <c r="X446" s="14">
        <v>706.62</v>
      </c>
      <c r="Y446" s="14">
        <v>189.07</v>
      </c>
      <c r="Z446" s="14">
        <v>75.63</v>
      </c>
      <c r="AA446" s="14">
        <v>63.02</v>
      </c>
      <c r="AB446" s="14">
        <v>40.96</v>
      </c>
      <c r="AC446" s="14">
        <v>0</v>
      </c>
      <c r="AD446" s="14">
        <v>0</v>
      </c>
      <c r="AE446" s="14">
        <v>0</v>
      </c>
      <c r="AF446" s="14">
        <v>6302.55</v>
      </c>
      <c r="AG446" s="14">
        <v>1805.66</v>
      </c>
      <c r="AH446" s="14">
        <v>3072.73</v>
      </c>
      <c r="AI446" s="14">
        <v>665.09</v>
      </c>
      <c r="AJ446" s="14">
        <v>66.099999999999994</v>
      </c>
      <c r="AK446" s="14">
        <v>692.97</v>
      </c>
      <c r="AL446" s="14">
        <v>6640.49</v>
      </c>
      <c r="AM446" s="14">
        <v>7009.17</v>
      </c>
      <c r="AN446" s="14">
        <v>7920</v>
      </c>
      <c r="AO446" s="14">
        <v>7920</v>
      </c>
      <c r="AP446" s="14">
        <v>8086</v>
      </c>
      <c r="AQ446" s="14" t="s">
        <v>104</v>
      </c>
      <c r="AR446" s="14">
        <v>0</v>
      </c>
      <c r="AS446" s="14">
        <v>0</v>
      </c>
      <c r="AT446" s="14">
        <v>0</v>
      </c>
      <c r="AU446" s="14">
        <v>0</v>
      </c>
      <c r="AV446" s="14">
        <v>0</v>
      </c>
      <c r="AW446" s="14">
        <v>0</v>
      </c>
      <c r="AX446" s="14">
        <v>0</v>
      </c>
      <c r="AY446" s="14" t="s">
        <v>107</v>
      </c>
      <c r="AZ446" s="14" t="s">
        <v>107</v>
      </c>
      <c r="BA446" s="14" t="s">
        <v>107</v>
      </c>
      <c r="BB446" s="14">
        <v>0</v>
      </c>
      <c r="BC446" s="14">
        <v>0</v>
      </c>
      <c r="BD446" s="14">
        <v>0</v>
      </c>
      <c r="BE446" s="14">
        <v>0</v>
      </c>
      <c r="BF446" s="14">
        <v>0</v>
      </c>
      <c r="BG446" s="14">
        <v>0</v>
      </c>
      <c r="BH446" s="14">
        <v>0</v>
      </c>
      <c r="BI446" s="14">
        <v>0</v>
      </c>
      <c r="BJ446" s="14">
        <v>0</v>
      </c>
      <c r="BK446" s="14">
        <v>0</v>
      </c>
      <c r="BL446" s="14">
        <v>0</v>
      </c>
      <c r="BM446" s="14">
        <v>0</v>
      </c>
      <c r="BN446" s="14">
        <v>0</v>
      </c>
      <c r="BO446" s="14">
        <v>0</v>
      </c>
      <c r="BP446" s="14">
        <v>0</v>
      </c>
      <c r="BQ446" s="14">
        <v>0</v>
      </c>
      <c r="BR446" s="14">
        <v>0</v>
      </c>
      <c r="BS446" s="14">
        <v>0</v>
      </c>
      <c r="BT446" s="14">
        <v>0</v>
      </c>
      <c r="BU446" s="14">
        <v>0</v>
      </c>
      <c r="BV446" s="14">
        <v>0</v>
      </c>
      <c r="BW446" s="14">
        <v>0</v>
      </c>
      <c r="BX446" s="14">
        <v>0</v>
      </c>
      <c r="BY446" s="14">
        <v>0</v>
      </c>
      <c r="BZ446" s="14">
        <v>0</v>
      </c>
      <c r="CA446" s="14">
        <v>0</v>
      </c>
      <c r="CB446" s="14">
        <v>0</v>
      </c>
      <c r="CC446" s="14">
        <v>0</v>
      </c>
      <c r="CD446" s="14">
        <v>0</v>
      </c>
      <c r="CE446" s="14">
        <v>0</v>
      </c>
      <c r="CF446" s="14">
        <v>0</v>
      </c>
      <c r="CG446" s="14">
        <v>786601</v>
      </c>
      <c r="CH446" s="14">
        <v>40</v>
      </c>
      <c r="CI446" s="14">
        <v>0</v>
      </c>
      <c r="CJ446" s="14">
        <v>40</v>
      </c>
      <c r="CK446" s="14">
        <v>0</v>
      </c>
      <c r="CL446" s="14">
        <v>30.88</v>
      </c>
      <c r="CM446" s="14">
        <v>143.69</v>
      </c>
      <c r="CN446" s="14">
        <v>0</v>
      </c>
      <c r="CO446" s="14">
        <v>395.99</v>
      </c>
      <c r="CP446" s="14">
        <v>0</v>
      </c>
      <c r="CQ446" s="14">
        <v>0</v>
      </c>
      <c r="CR446" s="14" t="s">
        <v>108</v>
      </c>
      <c r="CS446" s="14">
        <v>220</v>
      </c>
      <c r="CT446" s="14">
        <v>380</v>
      </c>
      <c r="CU446" s="14">
        <v>201</v>
      </c>
      <c r="CV446" s="14">
        <v>348</v>
      </c>
      <c r="CW446" s="14">
        <v>231</v>
      </c>
      <c r="CX446" s="14">
        <v>399</v>
      </c>
    </row>
    <row r="447" spans="1:102" x14ac:dyDescent="0.25">
      <c r="A447" s="14">
        <v>471554</v>
      </c>
      <c r="B447" s="14">
        <v>21</v>
      </c>
      <c r="C447" s="14" t="s">
        <v>105</v>
      </c>
      <c r="D447" s="14" t="s">
        <v>100</v>
      </c>
      <c r="E447" s="14">
        <v>5302790001</v>
      </c>
      <c r="F447" s="14" t="s">
        <v>114</v>
      </c>
      <c r="G447" s="14" t="s">
        <v>102</v>
      </c>
      <c r="H447" s="14" t="s">
        <v>103</v>
      </c>
      <c r="I447" s="14">
        <v>70362040</v>
      </c>
      <c r="J447" s="14">
        <v>0</v>
      </c>
      <c r="K447" s="14">
        <v>77130</v>
      </c>
      <c r="L447" s="14">
        <v>1</v>
      </c>
      <c r="M447" s="14">
        <v>201809</v>
      </c>
      <c r="N447" s="14">
        <v>20180803</v>
      </c>
      <c r="O447" s="14">
        <v>7212</v>
      </c>
      <c r="P447" s="14">
        <v>20180904</v>
      </c>
      <c r="Q447" s="14">
        <v>7666</v>
      </c>
      <c r="R447" s="14">
        <v>32</v>
      </c>
      <c r="S447" s="14">
        <v>20181005</v>
      </c>
      <c r="T447" s="14">
        <v>20181018</v>
      </c>
      <c r="U447" s="14">
        <v>270.08</v>
      </c>
      <c r="V447" s="14">
        <v>59.28</v>
      </c>
      <c r="W447" s="14">
        <v>18</v>
      </c>
      <c r="X447" s="14">
        <v>58.34</v>
      </c>
      <c r="Y447" s="14">
        <v>9.8800000000000008</v>
      </c>
      <c r="Z447" s="14">
        <v>3.95</v>
      </c>
      <c r="AA447" s="14">
        <v>3.29</v>
      </c>
      <c r="AB447" s="14">
        <v>2.14</v>
      </c>
      <c r="AC447" s="14">
        <v>0</v>
      </c>
      <c r="AD447" s="14">
        <v>0</v>
      </c>
      <c r="AE447" s="14">
        <v>0</v>
      </c>
      <c r="AF447" s="14">
        <v>329.36</v>
      </c>
      <c r="AG447" s="14">
        <v>71.3</v>
      </c>
      <c r="AH447" s="14">
        <v>176.35</v>
      </c>
      <c r="AI447" s="14">
        <v>38.159999999999997</v>
      </c>
      <c r="AJ447" s="14">
        <v>3.79</v>
      </c>
      <c r="AK447" s="14">
        <v>39.76</v>
      </c>
      <c r="AL447" s="14">
        <v>368.44</v>
      </c>
      <c r="AM447" s="14">
        <v>387.7</v>
      </c>
      <c r="AN447" s="14">
        <v>454</v>
      </c>
      <c r="AO447" s="14">
        <v>454</v>
      </c>
      <c r="AP447" s="14">
        <v>666</v>
      </c>
      <c r="AQ447" s="14" t="s">
        <v>104</v>
      </c>
      <c r="AR447" s="14">
        <v>0</v>
      </c>
      <c r="AS447" s="14">
        <v>0</v>
      </c>
      <c r="AT447" s="14">
        <v>0</v>
      </c>
      <c r="AU447" s="14">
        <v>0</v>
      </c>
      <c r="AV447" s="14">
        <v>0</v>
      </c>
      <c r="AW447" s="14">
        <v>0</v>
      </c>
      <c r="AX447" s="14">
        <v>0</v>
      </c>
      <c r="AY447" s="14" t="s">
        <v>107</v>
      </c>
      <c r="AZ447" s="14" t="s">
        <v>107</v>
      </c>
      <c r="BA447" s="14" t="s">
        <v>107</v>
      </c>
      <c r="BB447" s="14">
        <v>0</v>
      </c>
      <c r="BC447" s="14">
        <v>0</v>
      </c>
      <c r="BD447" s="14">
        <v>0</v>
      </c>
      <c r="BE447" s="14">
        <v>0</v>
      </c>
      <c r="BF447" s="14">
        <v>0</v>
      </c>
      <c r="BG447" s="14">
        <v>0</v>
      </c>
      <c r="BH447" s="14">
        <v>0</v>
      </c>
      <c r="BI447" s="14">
        <v>0</v>
      </c>
      <c r="BJ447" s="14">
        <v>0</v>
      </c>
      <c r="BK447" s="14">
        <v>0</v>
      </c>
      <c r="BL447" s="14">
        <v>0</v>
      </c>
      <c r="BM447" s="14">
        <v>0</v>
      </c>
      <c r="BN447" s="14">
        <v>0</v>
      </c>
      <c r="BO447" s="14">
        <v>0</v>
      </c>
      <c r="BP447" s="14">
        <v>0</v>
      </c>
      <c r="BQ447" s="14">
        <v>0</v>
      </c>
      <c r="BR447" s="14">
        <v>0</v>
      </c>
      <c r="BS447" s="14">
        <v>0</v>
      </c>
      <c r="BT447" s="14">
        <v>0</v>
      </c>
      <c r="BU447" s="14">
        <v>0</v>
      </c>
      <c r="BV447" s="14">
        <v>0</v>
      </c>
      <c r="BW447" s="14">
        <v>0</v>
      </c>
      <c r="BX447" s="14">
        <v>0</v>
      </c>
      <c r="BY447" s="14">
        <v>0</v>
      </c>
      <c r="BZ447" s="14">
        <v>0</v>
      </c>
      <c r="CA447" s="14">
        <v>0</v>
      </c>
      <c r="CB447" s="14">
        <v>0</v>
      </c>
      <c r="CC447" s="14">
        <v>0</v>
      </c>
      <c r="CD447" s="14">
        <v>0</v>
      </c>
      <c r="CE447" s="14">
        <v>0</v>
      </c>
      <c r="CF447" s="14">
        <v>0</v>
      </c>
      <c r="CG447" s="14">
        <v>786631</v>
      </c>
      <c r="CH447" s="14">
        <v>1</v>
      </c>
      <c r="CI447" s="14">
        <v>0</v>
      </c>
      <c r="CJ447" s="14">
        <v>0</v>
      </c>
      <c r="CK447" s="14">
        <v>0</v>
      </c>
      <c r="CL447" s="14">
        <v>1.61</v>
      </c>
      <c r="CM447" s="14">
        <v>7.5</v>
      </c>
      <c r="CN447" s="14">
        <v>0</v>
      </c>
      <c r="CO447" s="14">
        <v>22.69</v>
      </c>
      <c r="CP447" s="14">
        <v>0</v>
      </c>
      <c r="CQ447" s="14">
        <v>0</v>
      </c>
      <c r="CR447" s="14" t="s">
        <v>108</v>
      </c>
      <c r="CS447" s="14">
        <v>220</v>
      </c>
      <c r="CT447" s="14" t="s">
        <v>109</v>
      </c>
      <c r="CU447" s="14">
        <v>201</v>
      </c>
      <c r="CV447" s="14" t="s">
        <v>109</v>
      </c>
      <c r="CW447" s="14">
        <v>231</v>
      </c>
      <c r="CX447" s="14" t="s">
        <v>109</v>
      </c>
    </row>
    <row r="448" spans="1:102" x14ac:dyDescent="0.25">
      <c r="A448" s="14">
        <v>471555</v>
      </c>
      <c r="B448" s="14">
        <v>23</v>
      </c>
      <c r="C448" s="14" t="s">
        <v>110</v>
      </c>
      <c r="D448" s="14" t="s">
        <v>100</v>
      </c>
      <c r="E448" s="14">
        <v>5302790001</v>
      </c>
      <c r="F448" s="14" t="s">
        <v>115</v>
      </c>
      <c r="G448" s="14" t="s">
        <v>102</v>
      </c>
      <c r="H448" s="14" t="s">
        <v>103</v>
      </c>
      <c r="I448" s="14">
        <v>70362040</v>
      </c>
      <c r="J448" s="14">
        <v>0</v>
      </c>
      <c r="K448" s="14">
        <v>1230258</v>
      </c>
      <c r="L448" s="14">
        <v>60</v>
      </c>
      <c r="M448" s="14">
        <v>201809</v>
      </c>
      <c r="N448" s="14">
        <v>20180803</v>
      </c>
      <c r="O448" s="14">
        <v>11323</v>
      </c>
      <c r="P448" s="14">
        <v>20180904</v>
      </c>
      <c r="Q448" s="14">
        <v>11441</v>
      </c>
      <c r="R448" s="14">
        <v>32</v>
      </c>
      <c r="S448" s="14">
        <v>20181005</v>
      </c>
      <c r="T448" s="14">
        <v>20181018</v>
      </c>
      <c r="U448" s="14">
        <v>4225.58</v>
      </c>
      <c r="V448" s="14">
        <v>1408.52</v>
      </c>
      <c r="W448" s="14">
        <v>25</v>
      </c>
      <c r="X448" s="14">
        <v>706.62</v>
      </c>
      <c r="Y448" s="14">
        <v>169.02</v>
      </c>
      <c r="Z448" s="14">
        <v>67.599999999999994</v>
      </c>
      <c r="AA448" s="14">
        <v>56.34</v>
      </c>
      <c r="AB448" s="14">
        <v>36.619999999999997</v>
      </c>
      <c r="AC448" s="14">
        <v>0</v>
      </c>
      <c r="AD448" s="14">
        <v>0</v>
      </c>
      <c r="AE448" s="14">
        <v>0</v>
      </c>
      <c r="AF448" s="14">
        <v>5634.1</v>
      </c>
      <c r="AG448" s="14">
        <v>1614.16</v>
      </c>
      <c r="AH448" s="14">
        <v>2746.84</v>
      </c>
      <c r="AI448" s="14">
        <v>594.54</v>
      </c>
      <c r="AJ448" s="14">
        <v>59.09</v>
      </c>
      <c r="AK448" s="14">
        <v>619.47</v>
      </c>
      <c r="AL448" s="14">
        <v>6011.14</v>
      </c>
      <c r="AM448" s="14">
        <v>6340.72</v>
      </c>
      <c r="AN448" s="14">
        <v>7080</v>
      </c>
      <c r="AO448" s="14">
        <v>7080</v>
      </c>
      <c r="AP448" s="14">
        <v>6720</v>
      </c>
      <c r="AQ448" s="14" t="s">
        <v>104</v>
      </c>
      <c r="AR448" s="14">
        <v>0</v>
      </c>
      <c r="AS448" s="14">
        <v>0</v>
      </c>
      <c r="AT448" s="14">
        <v>0</v>
      </c>
      <c r="AU448" s="14">
        <v>0</v>
      </c>
      <c r="AV448" s="14">
        <v>0</v>
      </c>
      <c r="AW448" s="14">
        <v>0</v>
      </c>
      <c r="AX448" s="14">
        <v>0</v>
      </c>
      <c r="AY448" s="14" t="s">
        <v>107</v>
      </c>
      <c r="AZ448" s="14" t="s">
        <v>107</v>
      </c>
      <c r="BA448" s="14" t="s">
        <v>107</v>
      </c>
      <c r="BB448" s="14">
        <v>0</v>
      </c>
      <c r="BC448" s="14">
        <v>0</v>
      </c>
      <c r="BD448" s="14">
        <v>0</v>
      </c>
      <c r="BE448" s="14">
        <v>0</v>
      </c>
      <c r="BF448" s="14">
        <v>0</v>
      </c>
      <c r="BG448" s="14">
        <v>0</v>
      </c>
      <c r="BH448" s="14">
        <v>0</v>
      </c>
      <c r="BI448" s="14">
        <v>0</v>
      </c>
      <c r="BJ448" s="14">
        <v>0</v>
      </c>
      <c r="BK448" s="14">
        <v>0</v>
      </c>
      <c r="BL448" s="14">
        <v>0</v>
      </c>
      <c r="BM448" s="14">
        <v>0</v>
      </c>
      <c r="BN448" s="14">
        <v>0</v>
      </c>
      <c r="BO448" s="14">
        <v>0</v>
      </c>
      <c r="BP448" s="14">
        <v>0</v>
      </c>
      <c r="BQ448" s="14">
        <v>0</v>
      </c>
      <c r="BR448" s="14">
        <v>0</v>
      </c>
      <c r="BS448" s="14">
        <v>0</v>
      </c>
      <c r="BT448" s="14">
        <v>0</v>
      </c>
      <c r="BU448" s="14">
        <v>0</v>
      </c>
      <c r="BV448" s="14">
        <v>0</v>
      </c>
      <c r="BW448" s="14">
        <v>0</v>
      </c>
      <c r="BX448" s="14">
        <v>0</v>
      </c>
      <c r="BY448" s="14">
        <v>0</v>
      </c>
      <c r="BZ448" s="14">
        <v>0</v>
      </c>
      <c r="CA448" s="14">
        <v>0</v>
      </c>
      <c r="CB448" s="14">
        <v>0</v>
      </c>
      <c r="CC448" s="14">
        <v>0</v>
      </c>
      <c r="CD448" s="14">
        <v>0</v>
      </c>
      <c r="CE448" s="14">
        <v>0</v>
      </c>
      <c r="CF448" s="14">
        <v>0</v>
      </c>
      <c r="CG448" s="14">
        <v>786632</v>
      </c>
      <c r="CH448" s="14">
        <v>60</v>
      </c>
      <c r="CI448" s="14">
        <v>0</v>
      </c>
      <c r="CJ448" s="14">
        <v>60</v>
      </c>
      <c r="CK448" s="14">
        <v>0</v>
      </c>
      <c r="CL448" s="14">
        <v>27.6</v>
      </c>
      <c r="CM448" s="14">
        <v>128.44999999999999</v>
      </c>
      <c r="CN448" s="14">
        <v>0</v>
      </c>
      <c r="CO448" s="14">
        <v>353.99</v>
      </c>
      <c r="CP448" s="14">
        <v>0</v>
      </c>
      <c r="CQ448" s="14">
        <v>0</v>
      </c>
      <c r="CR448" s="14" t="s">
        <v>108</v>
      </c>
      <c r="CS448" s="14">
        <v>220</v>
      </c>
      <c r="CT448" s="14">
        <v>380</v>
      </c>
      <c r="CU448" s="14">
        <v>201</v>
      </c>
      <c r="CV448" s="14">
        <v>348</v>
      </c>
      <c r="CW448" s="14">
        <v>231</v>
      </c>
      <c r="CX448" s="14">
        <v>399</v>
      </c>
    </row>
    <row r="449" spans="1:102" x14ac:dyDescent="0.25">
      <c r="A449" s="14">
        <v>472913</v>
      </c>
      <c r="B449" s="14">
        <v>23</v>
      </c>
      <c r="C449" s="14" t="s">
        <v>110</v>
      </c>
      <c r="D449" s="14" t="s">
        <v>100</v>
      </c>
      <c r="E449" s="14">
        <v>5302790001</v>
      </c>
      <c r="F449" s="14" t="s">
        <v>116</v>
      </c>
      <c r="G449" s="14" t="s">
        <v>102</v>
      </c>
      <c r="H449" s="14" t="s">
        <v>103</v>
      </c>
      <c r="I449" s="14">
        <v>71630315</v>
      </c>
      <c r="J449" s="14">
        <v>0</v>
      </c>
      <c r="K449" s="14">
        <v>147550</v>
      </c>
      <c r="L449" s="14">
        <v>10</v>
      </c>
      <c r="M449" s="14">
        <v>201809</v>
      </c>
      <c r="N449" s="14">
        <v>20180821</v>
      </c>
      <c r="O449" s="14">
        <v>5588</v>
      </c>
      <c r="P449" s="14">
        <v>20180921</v>
      </c>
      <c r="Q449" s="14">
        <v>6133</v>
      </c>
      <c r="R449" s="14">
        <v>31</v>
      </c>
      <c r="S449" s="14">
        <v>20181005</v>
      </c>
      <c r="T449" s="14">
        <v>20181018</v>
      </c>
      <c r="U449" s="14">
        <v>3252.74</v>
      </c>
      <c r="V449" s="14">
        <v>1084.24</v>
      </c>
      <c r="W449" s="14">
        <v>25</v>
      </c>
      <c r="X449" s="14">
        <v>601.25</v>
      </c>
      <c r="Y449" s="14">
        <v>130.1</v>
      </c>
      <c r="Z449" s="14">
        <v>52.04</v>
      </c>
      <c r="AA449" s="14">
        <v>43.36</v>
      </c>
      <c r="AB449" s="14">
        <v>28.19</v>
      </c>
      <c r="AC449" s="14">
        <v>0</v>
      </c>
      <c r="AD449" s="14">
        <v>0</v>
      </c>
      <c r="AE449" s="14">
        <v>0</v>
      </c>
      <c r="AF449" s="14">
        <v>4336.9799999999996</v>
      </c>
      <c r="AG449" s="14">
        <v>1242.53</v>
      </c>
      <c r="AH449" s="14">
        <v>2114.46</v>
      </c>
      <c r="AI449" s="14">
        <v>457.66</v>
      </c>
      <c r="AJ449" s="14">
        <v>45.48</v>
      </c>
      <c r="AK449" s="14">
        <v>476.85</v>
      </c>
      <c r="AL449" s="14">
        <v>4684.54</v>
      </c>
      <c r="AM449" s="14">
        <v>4938.2299999999996</v>
      </c>
      <c r="AN449" s="14">
        <v>5450</v>
      </c>
      <c r="AO449" s="14">
        <v>5450</v>
      </c>
      <c r="AP449" s="14">
        <v>6310</v>
      </c>
      <c r="AQ449" s="14" t="s">
        <v>104</v>
      </c>
      <c r="AR449" s="14">
        <v>0</v>
      </c>
      <c r="AS449" s="14">
        <v>0</v>
      </c>
      <c r="AT449" s="14">
        <v>0</v>
      </c>
      <c r="AU449" s="14">
        <v>0</v>
      </c>
      <c r="AV449" s="14">
        <v>0</v>
      </c>
      <c r="AW449" s="14">
        <v>0</v>
      </c>
      <c r="AX449" s="14">
        <v>0</v>
      </c>
      <c r="AY449" s="14" t="s">
        <v>107</v>
      </c>
      <c r="AZ449" s="14" t="s">
        <v>107</v>
      </c>
      <c r="BA449" s="14" t="s">
        <v>107</v>
      </c>
      <c r="BB449" s="14">
        <v>0</v>
      </c>
      <c r="BC449" s="14">
        <v>0</v>
      </c>
      <c r="BD449" s="14">
        <v>0</v>
      </c>
      <c r="BE449" s="14">
        <v>0</v>
      </c>
      <c r="BF449" s="14">
        <v>0</v>
      </c>
      <c r="BG449" s="14">
        <v>0</v>
      </c>
      <c r="BH449" s="14">
        <v>0</v>
      </c>
      <c r="BI449" s="14">
        <v>0</v>
      </c>
      <c r="BJ449" s="14">
        <v>0</v>
      </c>
      <c r="BK449" s="14">
        <v>0</v>
      </c>
      <c r="BL449" s="14">
        <v>0</v>
      </c>
      <c r="BM449" s="14">
        <v>0</v>
      </c>
      <c r="BN449" s="14">
        <v>0</v>
      </c>
      <c r="BO449" s="14">
        <v>0</v>
      </c>
      <c r="BP449" s="14">
        <v>0</v>
      </c>
      <c r="BQ449" s="14">
        <v>0</v>
      </c>
      <c r="BR449" s="14">
        <v>0</v>
      </c>
      <c r="BS449" s="14">
        <v>0</v>
      </c>
      <c r="BT449" s="14">
        <v>0</v>
      </c>
      <c r="BU449" s="14">
        <v>0</v>
      </c>
      <c r="BV449" s="14">
        <v>0</v>
      </c>
      <c r="BW449" s="14">
        <v>0</v>
      </c>
      <c r="BX449" s="14">
        <v>0</v>
      </c>
      <c r="BY449" s="14">
        <v>0</v>
      </c>
      <c r="BZ449" s="14">
        <v>0</v>
      </c>
      <c r="CA449" s="14">
        <v>0</v>
      </c>
      <c r="CB449" s="14">
        <v>0</v>
      </c>
      <c r="CC449" s="14">
        <v>0</v>
      </c>
      <c r="CD449" s="14">
        <v>0</v>
      </c>
      <c r="CE449" s="14">
        <v>0</v>
      </c>
      <c r="CF449" s="14">
        <v>0</v>
      </c>
      <c r="CG449" s="14">
        <v>865152</v>
      </c>
      <c r="CH449" s="14">
        <v>10</v>
      </c>
      <c r="CI449" s="14">
        <v>0</v>
      </c>
      <c r="CJ449" s="14">
        <v>0</v>
      </c>
      <c r="CK449" s="14">
        <v>0</v>
      </c>
      <c r="CL449" s="14">
        <v>21.25</v>
      </c>
      <c r="CM449" s="14">
        <v>98.88</v>
      </c>
      <c r="CN449" s="14">
        <v>0</v>
      </c>
      <c r="CO449" s="14">
        <v>272.49</v>
      </c>
      <c r="CP449" s="14">
        <v>0</v>
      </c>
      <c r="CQ449" s="14">
        <v>0</v>
      </c>
      <c r="CR449" s="14" t="s">
        <v>108</v>
      </c>
      <c r="CS449" s="14">
        <v>220</v>
      </c>
      <c r="CT449" s="14">
        <v>380</v>
      </c>
      <c r="CU449" s="14">
        <v>201</v>
      </c>
      <c r="CV449" s="14">
        <v>348</v>
      </c>
      <c r="CW449" s="14">
        <v>231</v>
      </c>
      <c r="CX449" s="14">
        <v>399</v>
      </c>
    </row>
    <row r="450" spans="1:102" x14ac:dyDescent="0.25">
      <c r="A450" s="14">
        <v>491042</v>
      </c>
      <c r="B450" s="14">
        <v>76</v>
      </c>
      <c r="C450" s="14" t="s">
        <v>117</v>
      </c>
      <c r="D450" s="14" t="s">
        <v>100</v>
      </c>
      <c r="E450" s="14">
        <v>5302790001</v>
      </c>
      <c r="F450" s="14" t="s">
        <v>118</v>
      </c>
      <c r="G450" s="14" t="s">
        <v>102</v>
      </c>
      <c r="H450" s="14" t="s">
        <v>103</v>
      </c>
      <c r="I450" s="14">
        <v>70800000</v>
      </c>
      <c r="J450" s="14">
        <v>0</v>
      </c>
      <c r="K450" s="14">
        <v>1511930</v>
      </c>
      <c r="L450" s="14">
        <v>0</v>
      </c>
      <c r="M450" s="14">
        <v>201809</v>
      </c>
      <c r="N450" s="14">
        <v>20180810</v>
      </c>
      <c r="O450" s="14">
        <v>0</v>
      </c>
      <c r="P450" s="14">
        <v>20180910</v>
      </c>
      <c r="Q450" s="14">
        <v>0</v>
      </c>
      <c r="R450" s="14">
        <v>31</v>
      </c>
      <c r="S450" s="14">
        <v>20180920</v>
      </c>
      <c r="T450" s="14">
        <v>20181018</v>
      </c>
      <c r="U450" s="14">
        <v>178430</v>
      </c>
      <c r="V450" s="14">
        <v>39687.49</v>
      </c>
      <c r="W450" s="14">
        <v>25</v>
      </c>
      <c r="X450" s="14">
        <v>716.25</v>
      </c>
      <c r="Y450" s="14">
        <v>4762.5</v>
      </c>
      <c r="Z450" s="14">
        <v>1905</v>
      </c>
      <c r="AA450" s="14">
        <v>1587.5</v>
      </c>
      <c r="AB450" s="14">
        <v>1031.8699999999999</v>
      </c>
      <c r="AC450" s="14">
        <v>0</v>
      </c>
      <c r="AD450" s="14">
        <v>0</v>
      </c>
      <c r="AE450" s="14">
        <v>0</v>
      </c>
      <c r="AF450" s="14">
        <v>158750.04</v>
      </c>
      <c r="AG450" s="14">
        <v>45481.86</v>
      </c>
      <c r="AH450" s="14">
        <v>99578.559999999998</v>
      </c>
      <c r="AI450" s="14">
        <v>21553.73</v>
      </c>
      <c r="AJ450" s="14">
        <v>2142.25</v>
      </c>
      <c r="AK450" s="14">
        <v>22457.27</v>
      </c>
      <c r="AL450" s="14">
        <v>150179.42000000001</v>
      </c>
      <c r="AM450" s="14">
        <v>159466.29</v>
      </c>
      <c r="AN450" s="14">
        <v>0</v>
      </c>
      <c r="AO450" s="14">
        <v>0</v>
      </c>
      <c r="AP450" s="14">
        <v>0</v>
      </c>
      <c r="AQ450" s="14" t="s">
        <v>104</v>
      </c>
      <c r="AR450" s="14">
        <v>0</v>
      </c>
      <c r="AS450" s="14">
        <v>0</v>
      </c>
      <c r="AT450" s="14">
        <v>0</v>
      </c>
      <c r="AU450" s="14">
        <v>0</v>
      </c>
      <c r="AV450" s="14">
        <v>0</v>
      </c>
      <c r="AW450" s="14">
        <v>0</v>
      </c>
      <c r="AX450" s="14">
        <v>0</v>
      </c>
      <c r="AY450" s="14">
        <v>0</v>
      </c>
      <c r="AZ450" s="14">
        <v>0</v>
      </c>
      <c r="BA450" s="14">
        <v>0</v>
      </c>
      <c r="BB450" s="14">
        <v>24375</v>
      </c>
      <c r="BC450" s="14">
        <v>154055</v>
      </c>
      <c r="BD450" s="14">
        <v>0</v>
      </c>
      <c r="BE450" s="14">
        <v>0</v>
      </c>
      <c r="BF450" s="14">
        <v>619</v>
      </c>
      <c r="BG450" s="14">
        <v>755</v>
      </c>
      <c r="BH450" s="14">
        <v>0</v>
      </c>
      <c r="BI450" s="14">
        <v>0</v>
      </c>
      <c r="BJ450" s="14">
        <v>0</v>
      </c>
      <c r="BK450" s="14">
        <v>0</v>
      </c>
      <c r="BL450" s="14">
        <v>0</v>
      </c>
      <c r="BM450" s="14">
        <v>0</v>
      </c>
      <c r="BN450" s="14">
        <v>0</v>
      </c>
      <c r="BO450" s="14">
        <v>0</v>
      </c>
      <c r="BP450" s="14">
        <v>0</v>
      </c>
      <c r="BQ450" s="14">
        <v>0</v>
      </c>
      <c r="BR450" s="14">
        <v>0</v>
      </c>
      <c r="BS450" s="14">
        <v>41111.42</v>
      </c>
      <c r="BT450" s="14">
        <v>68363.37</v>
      </c>
      <c r="BU450" s="14">
        <v>0</v>
      </c>
      <c r="BV450" s="14">
        <v>0</v>
      </c>
      <c r="BW450" s="14">
        <v>0</v>
      </c>
      <c r="BX450" s="14">
        <v>9587.76</v>
      </c>
      <c r="BY450" s="14">
        <v>0</v>
      </c>
      <c r="BZ450" s="14">
        <v>0</v>
      </c>
      <c r="CA450" s="14">
        <v>0</v>
      </c>
      <c r="CB450" s="14">
        <v>0</v>
      </c>
      <c r="CC450" s="14">
        <v>0</v>
      </c>
      <c r="CD450" s="14">
        <v>755</v>
      </c>
      <c r="CE450" s="14">
        <v>650</v>
      </c>
      <c r="CF450" s="14">
        <v>730</v>
      </c>
      <c r="CG450" s="14">
        <v>139168</v>
      </c>
      <c r="CH450" s="14">
        <v>0.09</v>
      </c>
      <c r="CI450" s="14">
        <v>0.36</v>
      </c>
      <c r="CJ450" s="14">
        <v>0.09</v>
      </c>
      <c r="CK450" s="14">
        <v>0</v>
      </c>
      <c r="CL450" s="14">
        <v>777.87</v>
      </c>
      <c r="CM450" s="14">
        <v>3619.5</v>
      </c>
      <c r="CN450" s="14">
        <v>0</v>
      </c>
      <c r="CO450" s="14">
        <v>8921.48</v>
      </c>
      <c r="CP450" s="14">
        <v>0</v>
      </c>
      <c r="CQ450" s="14">
        <v>0</v>
      </c>
      <c r="CR450" s="14" t="s">
        <v>108</v>
      </c>
      <c r="CS450" s="14">
        <v>0</v>
      </c>
      <c r="CT450" s="14">
        <v>0</v>
      </c>
      <c r="CU450" s="14">
        <v>0</v>
      </c>
      <c r="CV450" s="14">
        <v>0</v>
      </c>
      <c r="CW450" s="14">
        <v>0</v>
      </c>
      <c r="CX450" s="14">
        <v>0</v>
      </c>
    </row>
    <row r="451" spans="1:102" x14ac:dyDescent="0.25">
      <c r="A451" s="14">
        <v>491747</v>
      </c>
      <c r="B451" s="14">
        <v>76</v>
      </c>
      <c r="C451" s="14" t="s">
        <v>117</v>
      </c>
      <c r="D451" s="14" t="s">
        <v>100</v>
      </c>
      <c r="E451" s="14">
        <v>5302790001</v>
      </c>
      <c r="F451" s="14" t="s">
        <v>119</v>
      </c>
      <c r="G451" s="14" t="s">
        <v>102</v>
      </c>
      <c r="H451" s="14" t="s">
        <v>103</v>
      </c>
      <c r="I451" s="14">
        <v>70800000</v>
      </c>
      <c r="J451" s="14">
        <v>0</v>
      </c>
      <c r="K451" s="14">
        <v>53166065</v>
      </c>
      <c r="L451" s="14">
        <v>0</v>
      </c>
      <c r="M451" s="14">
        <v>201809</v>
      </c>
      <c r="N451" s="14">
        <v>20180810</v>
      </c>
      <c r="O451" s="14">
        <v>0</v>
      </c>
      <c r="P451" s="14">
        <v>20180910</v>
      </c>
      <c r="Q451" s="14">
        <v>0</v>
      </c>
      <c r="R451" s="14">
        <v>31</v>
      </c>
      <c r="S451" s="14">
        <v>20180920</v>
      </c>
      <c r="T451" s="14">
        <v>20181018</v>
      </c>
      <c r="U451" s="14">
        <v>85728</v>
      </c>
      <c r="V451" s="14">
        <v>18921.509999999998</v>
      </c>
      <c r="W451" s="14">
        <v>25</v>
      </c>
      <c r="X451" s="14">
        <v>716.25</v>
      </c>
      <c r="Y451" s="14">
        <v>2270.58</v>
      </c>
      <c r="Z451" s="14">
        <v>908.23</v>
      </c>
      <c r="AA451" s="14">
        <v>756.86</v>
      </c>
      <c r="AB451" s="14">
        <v>491.95</v>
      </c>
      <c r="AC451" s="14">
        <v>0</v>
      </c>
      <c r="AD451" s="14">
        <v>0</v>
      </c>
      <c r="AE451" s="14">
        <v>0</v>
      </c>
      <c r="AF451" s="14">
        <v>75686.12</v>
      </c>
      <c r="AG451" s="14">
        <v>21684.04</v>
      </c>
      <c r="AH451" s="14">
        <v>49430.38</v>
      </c>
      <c r="AI451" s="14">
        <v>10699.18</v>
      </c>
      <c r="AJ451" s="14">
        <v>1063.4000000000001</v>
      </c>
      <c r="AK451" s="14">
        <v>11147.69</v>
      </c>
      <c r="AL451" s="14">
        <v>71974.75</v>
      </c>
      <c r="AM451" s="14">
        <v>76402.37</v>
      </c>
      <c r="AN451" s="14">
        <v>0</v>
      </c>
      <c r="AO451" s="14">
        <v>0</v>
      </c>
      <c r="AP451" s="14">
        <v>0</v>
      </c>
      <c r="AQ451" s="14" t="s">
        <v>104</v>
      </c>
      <c r="AR451" s="14">
        <v>0</v>
      </c>
      <c r="AS451" s="14">
        <v>0</v>
      </c>
      <c r="AT451" s="14">
        <v>0</v>
      </c>
      <c r="AU451" s="14">
        <v>0</v>
      </c>
      <c r="AV451" s="14">
        <v>0</v>
      </c>
      <c r="AW451" s="14">
        <v>0</v>
      </c>
      <c r="AX451" s="14">
        <v>0</v>
      </c>
      <c r="AY451" s="14">
        <v>0</v>
      </c>
      <c r="AZ451" s="14">
        <v>0</v>
      </c>
      <c r="BA451" s="14">
        <v>0</v>
      </c>
      <c r="BB451" s="14">
        <v>9639</v>
      </c>
      <c r="BC451" s="14">
        <v>76089</v>
      </c>
      <c r="BD451" s="14">
        <v>0</v>
      </c>
      <c r="BE451" s="14">
        <v>0</v>
      </c>
      <c r="BF451" s="14">
        <v>343</v>
      </c>
      <c r="BG451" s="14">
        <v>490</v>
      </c>
      <c r="BH451" s="14">
        <v>0</v>
      </c>
      <c r="BI451" s="14">
        <v>0</v>
      </c>
      <c r="BJ451" s="14">
        <v>0</v>
      </c>
      <c r="BK451" s="14">
        <v>154</v>
      </c>
      <c r="BL451" s="14">
        <v>1416</v>
      </c>
      <c r="BM451" s="14">
        <v>0</v>
      </c>
      <c r="BN451" s="14">
        <v>0</v>
      </c>
      <c r="BO451" s="14">
        <v>0</v>
      </c>
      <c r="BP451" s="14">
        <v>0</v>
      </c>
      <c r="BQ451" s="14">
        <v>50.96</v>
      </c>
      <c r="BR451" s="14">
        <v>468.56</v>
      </c>
      <c r="BS451" s="14">
        <v>16257.36</v>
      </c>
      <c r="BT451" s="14">
        <v>33765.21</v>
      </c>
      <c r="BU451" s="14">
        <v>0</v>
      </c>
      <c r="BV451" s="14">
        <v>0</v>
      </c>
      <c r="BW451" s="14">
        <v>0</v>
      </c>
      <c r="BX451" s="14">
        <v>6222.52</v>
      </c>
      <c r="BY451" s="14">
        <v>0</v>
      </c>
      <c r="BZ451" s="14">
        <v>0</v>
      </c>
      <c r="CA451" s="14">
        <v>0</v>
      </c>
      <c r="CB451" s="14">
        <v>0</v>
      </c>
      <c r="CC451" s="14">
        <v>0</v>
      </c>
      <c r="CD451" s="14">
        <v>490</v>
      </c>
      <c r="CE451" s="14">
        <v>410</v>
      </c>
      <c r="CF451" s="14">
        <v>450</v>
      </c>
      <c r="CG451" s="14">
        <v>139234</v>
      </c>
      <c r="CH451" s="14">
        <v>0.09</v>
      </c>
      <c r="CI451" s="14">
        <v>0.36</v>
      </c>
      <c r="CJ451" s="14">
        <v>0.09</v>
      </c>
      <c r="CK451" s="14">
        <v>0</v>
      </c>
      <c r="CL451" s="14">
        <v>370.86</v>
      </c>
      <c r="CM451" s="14">
        <v>1725.64</v>
      </c>
      <c r="CN451" s="14">
        <v>0</v>
      </c>
      <c r="CO451" s="14">
        <v>4286.38</v>
      </c>
      <c r="CP451" s="14">
        <v>0</v>
      </c>
      <c r="CQ451" s="14">
        <v>0</v>
      </c>
      <c r="CR451" s="14" t="s">
        <v>108</v>
      </c>
      <c r="CS451" s="14">
        <v>0</v>
      </c>
      <c r="CT451" s="14">
        <v>0</v>
      </c>
      <c r="CU451" s="14">
        <v>0</v>
      </c>
      <c r="CV451" s="14">
        <v>0</v>
      </c>
      <c r="CW451" s="14">
        <v>0</v>
      </c>
      <c r="CX451" s="14">
        <v>0</v>
      </c>
    </row>
    <row r="452" spans="1:102" x14ac:dyDescent="0.25">
      <c r="A452" s="14">
        <v>491750</v>
      </c>
      <c r="B452" s="14">
        <v>66</v>
      </c>
      <c r="C452" s="14" t="s">
        <v>117</v>
      </c>
      <c r="D452" s="14" t="s">
        <v>100</v>
      </c>
      <c r="E452" s="14">
        <v>5302790001</v>
      </c>
      <c r="F452" s="14" t="s">
        <v>120</v>
      </c>
      <c r="G452" s="14" t="s">
        <v>102</v>
      </c>
      <c r="H452" s="14" t="s">
        <v>103</v>
      </c>
      <c r="I452" s="14">
        <v>70800000</v>
      </c>
      <c r="J452" s="14">
        <v>0</v>
      </c>
      <c r="K452" s="14">
        <v>1512222</v>
      </c>
      <c r="L452" s="14">
        <v>0</v>
      </c>
      <c r="M452" s="14">
        <v>201809</v>
      </c>
      <c r="N452" s="14">
        <v>20180810</v>
      </c>
      <c r="O452" s="14">
        <v>0</v>
      </c>
      <c r="P452" s="14">
        <v>20180910</v>
      </c>
      <c r="Q452" s="14">
        <v>0</v>
      </c>
      <c r="R452" s="14">
        <v>31</v>
      </c>
      <c r="S452" s="14">
        <v>20180920</v>
      </c>
      <c r="T452" s="14">
        <v>20181018</v>
      </c>
      <c r="U452" s="14">
        <v>312167</v>
      </c>
      <c r="V452" s="14">
        <v>63086.31</v>
      </c>
      <c r="W452" s="14">
        <v>25</v>
      </c>
      <c r="X452" s="14">
        <v>716.25</v>
      </c>
      <c r="Y452" s="14">
        <v>7570.36</v>
      </c>
      <c r="Z452" s="14">
        <v>3028.14</v>
      </c>
      <c r="AA452" s="14">
        <v>2523.4499999999998</v>
      </c>
      <c r="AB452" s="14">
        <v>1640.24</v>
      </c>
      <c r="AC452" s="14">
        <v>0</v>
      </c>
      <c r="AD452" s="14">
        <v>0</v>
      </c>
      <c r="AE452" s="14">
        <v>0</v>
      </c>
      <c r="AF452" s="14">
        <v>252345.34</v>
      </c>
      <c r="AG452" s="14">
        <v>72296.91</v>
      </c>
      <c r="AH452" s="14">
        <v>163903.24</v>
      </c>
      <c r="AI452" s="14">
        <v>35476.78</v>
      </c>
      <c r="AJ452" s="14">
        <v>3526.09</v>
      </c>
      <c r="AK452" s="14">
        <v>36963.980000000003</v>
      </c>
      <c r="AL452" s="14">
        <v>238299.4</v>
      </c>
      <c r="AM452" s="14">
        <v>253061.59</v>
      </c>
      <c r="AN452" s="14">
        <v>0</v>
      </c>
      <c r="AO452" s="14">
        <v>0</v>
      </c>
      <c r="AP452" s="14">
        <v>0</v>
      </c>
      <c r="AQ452" s="14" t="s">
        <v>104</v>
      </c>
      <c r="AR452" s="14">
        <v>0</v>
      </c>
      <c r="AS452" s="14">
        <v>0</v>
      </c>
      <c r="AT452" s="14">
        <v>0</v>
      </c>
      <c r="AU452" s="14">
        <v>0</v>
      </c>
      <c r="AV452" s="14">
        <v>0</v>
      </c>
      <c r="AW452" s="14">
        <v>0</v>
      </c>
      <c r="AX452" s="14">
        <v>0</v>
      </c>
      <c r="AY452" s="14">
        <v>0</v>
      </c>
      <c r="AZ452" s="14">
        <v>0</v>
      </c>
      <c r="BA452" s="14">
        <v>0</v>
      </c>
      <c r="BB452" s="14">
        <v>31348</v>
      </c>
      <c r="BC452" s="14">
        <v>280819</v>
      </c>
      <c r="BD452" s="14">
        <v>0</v>
      </c>
      <c r="BE452" s="14">
        <v>669</v>
      </c>
      <c r="BF452" s="14">
        <v>742</v>
      </c>
      <c r="BG452" s="14">
        <v>0</v>
      </c>
      <c r="BH452" s="14">
        <v>785</v>
      </c>
      <c r="BI452" s="14">
        <v>845</v>
      </c>
      <c r="BJ452" s="14">
        <v>0</v>
      </c>
      <c r="BK452" s="14">
        <v>0</v>
      </c>
      <c r="BL452" s="14">
        <v>0</v>
      </c>
      <c r="BM452" s="14">
        <v>0</v>
      </c>
      <c r="BN452" s="14">
        <v>0</v>
      </c>
      <c r="BO452" s="14">
        <v>0</v>
      </c>
      <c r="BP452" s="14">
        <v>0</v>
      </c>
      <c r="BQ452" s="14">
        <v>0</v>
      </c>
      <c r="BR452" s="14">
        <v>0</v>
      </c>
      <c r="BS452" s="14">
        <v>20077.28</v>
      </c>
      <c r="BT452" s="14">
        <v>124616.09</v>
      </c>
      <c r="BU452" s="14">
        <v>0</v>
      </c>
      <c r="BV452" s="14">
        <v>0</v>
      </c>
      <c r="BW452" s="14">
        <v>0</v>
      </c>
      <c r="BX452" s="14">
        <v>0</v>
      </c>
      <c r="BY452" s="14">
        <v>33834.99</v>
      </c>
      <c r="BZ452" s="14">
        <v>10730.67</v>
      </c>
      <c r="CA452" s="14">
        <v>0</v>
      </c>
      <c r="CB452" s="14">
        <v>0</v>
      </c>
      <c r="CC452" s="14">
        <v>0</v>
      </c>
      <c r="CD452" s="14">
        <v>0</v>
      </c>
      <c r="CE452" s="14">
        <v>785</v>
      </c>
      <c r="CF452" s="14">
        <v>845</v>
      </c>
      <c r="CG452" s="14">
        <v>139247</v>
      </c>
      <c r="CH452" s="14">
        <v>0.09</v>
      </c>
      <c r="CI452" s="14">
        <v>0.36</v>
      </c>
      <c r="CJ452" s="14">
        <v>0.09</v>
      </c>
      <c r="CK452" s="14">
        <v>0</v>
      </c>
      <c r="CL452" s="14">
        <v>1236.49</v>
      </c>
      <c r="CM452" s="14">
        <v>5753.47</v>
      </c>
      <c r="CN452" s="14">
        <v>0</v>
      </c>
      <c r="CO452" s="14">
        <v>15608.33</v>
      </c>
      <c r="CP452" s="14">
        <v>0</v>
      </c>
      <c r="CQ452" s="14">
        <v>0</v>
      </c>
      <c r="CR452" s="14" t="s">
        <v>108</v>
      </c>
      <c r="CS452" s="14">
        <v>0</v>
      </c>
      <c r="CT452" s="14">
        <v>0</v>
      </c>
      <c r="CU452" s="14">
        <v>0</v>
      </c>
      <c r="CV452" s="14">
        <v>0</v>
      </c>
      <c r="CW452" s="14">
        <v>0</v>
      </c>
      <c r="CX452" s="14">
        <v>0</v>
      </c>
    </row>
    <row r="453" spans="1:102" x14ac:dyDescent="0.25">
      <c r="A453" s="14">
        <v>493169</v>
      </c>
      <c r="B453" s="14">
        <v>76</v>
      </c>
      <c r="C453" s="14" t="s">
        <v>117</v>
      </c>
      <c r="D453" s="14" t="s">
        <v>100</v>
      </c>
      <c r="E453" s="14">
        <v>5302790001</v>
      </c>
      <c r="F453" s="14" t="s">
        <v>121</v>
      </c>
      <c r="G453" s="14" t="s">
        <v>102</v>
      </c>
      <c r="H453" s="14" t="s">
        <v>103</v>
      </c>
      <c r="I453" s="14">
        <v>70800000</v>
      </c>
      <c r="J453" s="14">
        <v>0</v>
      </c>
      <c r="K453" s="14">
        <v>1512131</v>
      </c>
      <c r="L453" s="14">
        <v>0</v>
      </c>
      <c r="M453" s="14">
        <v>201809</v>
      </c>
      <c r="N453" s="14">
        <v>20180810</v>
      </c>
      <c r="O453" s="14">
        <v>0</v>
      </c>
      <c r="P453" s="14">
        <v>20180910</v>
      </c>
      <c r="Q453" s="14">
        <v>0</v>
      </c>
      <c r="R453" s="14">
        <v>31</v>
      </c>
      <c r="S453" s="14">
        <v>20180920</v>
      </c>
      <c r="T453" s="14">
        <v>20181018</v>
      </c>
      <c r="U453" s="14">
        <v>162624</v>
      </c>
      <c r="V453" s="14">
        <v>32706.07</v>
      </c>
      <c r="W453" s="14">
        <v>25</v>
      </c>
      <c r="X453" s="14">
        <v>716.25</v>
      </c>
      <c r="Y453" s="14">
        <v>3924.72</v>
      </c>
      <c r="Z453" s="14">
        <v>1569.89</v>
      </c>
      <c r="AA453" s="14">
        <v>1308.24</v>
      </c>
      <c r="AB453" s="14">
        <v>850.35</v>
      </c>
      <c r="AC453" s="14">
        <v>0</v>
      </c>
      <c r="AD453" s="14">
        <v>0</v>
      </c>
      <c r="AE453" s="14">
        <v>0</v>
      </c>
      <c r="AF453" s="14">
        <v>130824.33</v>
      </c>
      <c r="AG453" s="14">
        <v>37481.14</v>
      </c>
      <c r="AH453" s="14">
        <v>90832.17</v>
      </c>
      <c r="AI453" s="14">
        <v>19660.580000000002</v>
      </c>
      <c r="AJ453" s="14">
        <v>1954.09</v>
      </c>
      <c r="AK453" s="14">
        <v>20484.75</v>
      </c>
      <c r="AL453" s="14">
        <v>123887.38</v>
      </c>
      <c r="AM453" s="14">
        <v>131540.57999999999</v>
      </c>
      <c r="AN453" s="14">
        <v>0</v>
      </c>
      <c r="AO453" s="14">
        <v>0</v>
      </c>
      <c r="AP453" s="14">
        <v>0</v>
      </c>
      <c r="AQ453" s="14" t="s">
        <v>104</v>
      </c>
      <c r="AR453" s="14">
        <v>0</v>
      </c>
      <c r="AS453" s="14">
        <v>0</v>
      </c>
      <c r="AT453" s="14">
        <v>0</v>
      </c>
      <c r="AU453" s="14">
        <v>0</v>
      </c>
      <c r="AV453" s="14">
        <v>0</v>
      </c>
      <c r="AW453" s="14">
        <v>0</v>
      </c>
      <c r="AX453" s="14">
        <v>0</v>
      </c>
      <c r="AY453" s="14">
        <v>0</v>
      </c>
      <c r="AZ453" s="14">
        <v>0</v>
      </c>
      <c r="BA453" s="14">
        <v>0</v>
      </c>
      <c r="BB453" s="14">
        <v>16181</v>
      </c>
      <c r="BC453" s="14">
        <v>146443</v>
      </c>
      <c r="BD453" s="14">
        <v>0</v>
      </c>
      <c r="BE453" s="14">
        <v>0</v>
      </c>
      <c r="BF453" s="14">
        <v>0</v>
      </c>
      <c r="BG453" s="14">
        <v>460</v>
      </c>
      <c r="BH453" s="14">
        <v>0</v>
      </c>
      <c r="BI453" s="14">
        <v>0</v>
      </c>
      <c r="BJ453" s="14">
        <v>0</v>
      </c>
      <c r="BK453" s="14">
        <v>0</v>
      </c>
      <c r="BL453" s="14">
        <v>0</v>
      </c>
      <c r="BM453" s="14">
        <v>0</v>
      </c>
      <c r="BN453" s="14">
        <v>0</v>
      </c>
      <c r="BO453" s="14">
        <v>0</v>
      </c>
      <c r="BP453" s="14">
        <v>0</v>
      </c>
      <c r="BQ453" s="14">
        <v>0</v>
      </c>
      <c r="BR453" s="14">
        <v>0</v>
      </c>
      <c r="BS453" s="14">
        <v>27291.24</v>
      </c>
      <c r="BT453" s="14">
        <v>64985.47</v>
      </c>
      <c r="BU453" s="14">
        <v>0</v>
      </c>
      <c r="BV453" s="14">
        <v>0</v>
      </c>
      <c r="BW453" s="14">
        <v>0</v>
      </c>
      <c r="BX453" s="14">
        <v>5841.55</v>
      </c>
      <c r="BY453" s="14">
        <v>0</v>
      </c>
      <c r="BZ453" s="14">
        <v>0</v>
      </c>
      <c r="CA453" s="14">
        <v>0</v>
      </c>
      <c r="CB453" s="14">
        <v>0</v>
      </c>
      <c r="CC453" s="14">
        <v>0</v>
      </c>
      <c r="CD453" s="14">
        <v>460</v>
      </c>
      <c r="CE453" s="14">
        <v>380</v>
      </c>
      <c r="CF453" s="14">
        <v>410</v>
      </c>
      <c r="CG453" s="14">
        <v>139152</v>
      </c>
      <c r="CH453" s="14">
        <v>0.18</v>
      </c>
      <c r="CI453" s="14">
        <v>0.72</v>
      </c>
      <c r="CJ453" s="14">
        <v>0.18</v>
      </c>
      <c r="CK453" s="14">
        <v>0</v>
      </c>
      <c r="CL453" s="14">
        <v>641.03</v>
      </c>
      <c r="CM453" s="14">
        <v>2982.79</v>
      </c>
      <c r="CN453" s="14">
        <v>0</v>
      </c>
      <c r="CO453" s="14">
        <v>8131.18</v>
      </c>
      <c r="CP453" s="14">
        <v>0</v>
      </c>
      <c r="CQ453" s="14">
        <v>0</v>
      </c>
      <c r="CR453" s="14" t="s">
        <v>108</v>
      </c>
      <c r="CS453" s="14">
        <v>0</v>
      </c>
      <c r="CT453" s="14">
        <v>0</v>
      </c>
      <c r="CU453" s="14">
        <v>0</v>
      </c>
      <c r="CV453" s="14">
        <v>0</v>
      </c>
      <c r="CW453" s="14">
        <v>0</v>
      </c>
      <c r="CX453" s="14">
        <v>0</v>
      </c>
    </row>
    <row r="454" spans="1:102" x14ac:dyDescent="0.25">
      <c r="A454" s="14">
        <v>510213</v>
      </c>
      <c r="B454" s="14">
        <v>23</v>
      </c>
      <c r="C454" s="14" t="s">
        <v>110</v>
      </c>
      <c r="D454" s="14" t="s">
        <v>100</v>
      </c>
      <c r="E454" s="14">
        <v>5302790001</v>
      </c>
      <c r="F454" s="14" t="s">
        <v>122</v>
      </c>
      <c r="G454" s="14" t="s">
        <v>102</v>
      </c>
      <c r="H454" s="14" t="s">
        <v>103</v>
      </c>
      <c r="I454" s="14">
        <v>70070000</v>
      </c>
      <c r="J454" s="14">
        <v>0</v>
      </c>
      <c r="K454" s="14">
        <v>671714</v>
      </c>
      <c r="L454" s="14">
        <v>1</v>
      </c>
      <c r="M454" s="14">
        <v>201809</v>
      </c>
      <c r="N454" s="14">
        <v>20180803</v>
      </c>
      <c r="O454" s="14">
        <v>72932</v>
      </c>
      <c r="P454" s="14">
        <v>20180904</v>
      </c>
      <c r="Q454" s="14">
        <v>96163</v>
      </c>
      <c r="R454" s="14">
        <v>32</v>
      </c>
      <c r="S454" s="14">
        <v>20181005</v>
      </c>
      <c r="T454" s="14">
        <v>20181018</v>
      </c>
      <c r="U454" s="14">
        <v>13865.03</v>
      </c>
      <c r="V454" s="14">
        <v>4621.67</v>
      </c>
      <c r="W454" s="14">
        <v>25</v>
      </c>
      <c r="X454" s="14">
        <v>716.25</v>
      </c>
      <c r="Y454" s="14">
        <v>554.6</v>
      </c>
      <c r="Z454" s="14">
        <v>221.84</v>
      </c>
      <c r="AA454" s="14">
        <v>184.86</v>
      </c>
      <c r="AB454" s="14">
        <v>120.16</v>
      </c>
      <c r="AC454" s="14">
        <v>0</v>
      </c>
      <c r="AD454" s="14">
        <v>0</v>
      </c>
      <c r="AE454" s="14">
        <v>0</v>
      </c>
      <c r="AF454" s="14">
        <v>18486.7</v>
      </c>
      <c r="AG454" s="14">
        <v>5296.43</v>
      </c>
      <c r="AH454" s="14">
        <v>9012.92</v>
      </c>
      <c r="AI454" s="14">
        <v>1950.84</v>
      </c>
      <c r="AJ454" s="14">
        <v>193.89</v>
      </c>
      <c r="AK454" s="14">
        <v>2032.62</v>
      </c>
      <c r="AL454" s="14">
        <v>18121.490000000002</v>
      </c>
      <c r="AM454" s="14">
        <v>19202.95</v>
      </c>
      <c r="AN454" s="14">
        <v>23231</v>
      </c>
      <c r="AO454" s="14">
        <v>23231</v>
      </c>
      <c r="AP454" s="14">
        <v>18082</v>
      </c>
      <c r="AQ454" s="14" t="s">
        <v>104</v>
      </c>
      <c r="AR454" s="14">
        <v>0</v>
      </c>
      <c r="AS454" s="14">
        <v>0</v>
      </c>
      <c r="AT454" s="14">
        <v>0</v>
      </c>
      <c r="AU454" s="14">
        <v>0</v>
      </c>
      <c r="AV454" s="14">
        <v>0</v>
      </c>
      <c r="AW454" s="14">
        <v>0</v>
      </c>
      <c r="AX454" s="14">
        <v>0</v>
      </c>
      <c r="AY454" s="14" t="s">
        <v>107</v>
      </c>
      <c r="AZ454" s="14" t="s">
        <v>107</v>
      </c>
      <c r="BA454" s="14" t="s">
        <v>107</v>
      </c>
      <c r="BB454" s="14">
        <v>0</v>
      </c>
      <c r="BC454" s="14">
        <v>0</v>
      </c>
      <c r="BD454" s="14">
        <v>0</v>
      </c>
      <c r="BE454" s="14">
        <v>0</v>
      </c>
      <c r="BF454" s="14">
        <v>0</v>
      </c>
      <c r="BG454" s="14">
        <v>0</v>
      </c>
      <c r="BH454" s="14">
        <v>0</v>
      </c>
      <c r="BI454" s="14">
        <v>0</v>
      </c>
      <c r="BJ454" s="14">
        <v>0</v>
      </c>
      <c r="BK454" s="14">
        <v>0</v>
      </c>
      <c r="BL454" s="14">
        <v>0</v>
      </c>
      <c r="BM454" s="14">
        <v>0</v>
      </c>
      <c r="BN454" s="14">
        <v>0</v>
      </c>
      <c r="BO454" s="14">
        <v>0</v>
      </c>
      <c r="BP454" s="14">
        <v>0</v>
      </c>
      <c r="BQ454" s="14">
        <v>0</v>
      </c>
      <c r="BR454" s="14">
        <v>0</v>
      </c>
      <c r="BS454" s="14">
        <v>0</v>
      </c>
      <c r="BT454" s="14">
        <v>0</v>
      </c>
      <c r="BU454" s="14">
        <v>0</v>
      </c>
      <c r="BV454" s="14">
        <v>0</v>
      </c>
      <c r="BW454" s="14">
        <v>0</v>
      </c>
      <c r="BX454" s="14">
        <v>0</v>
      </c>
      <c r="BY454" s="14">
        <v>0</v>
      </c>
      <c r="BZ454" s="14">
        <v>0</v>
      </c>
      <c r="CA454" s="14">
        <v>0</v>
      </c>
      <c r="CB454" s="14">
        <v>0</v>
      </c>
      <c r="CC454" s="14">
        <v>0</v>
      </c>
      <c r="CD454" s="14">
        <v>0</v>
      </c>
      <c r="CE454" s="14">
        <v>0</v>
      </c>
      <c r="CF454" s="14">
        <v>0</v>
      </c>
      <c r="CG454" s="14">
        <v>787280</v>
      </c>
      <c r="CH454" s="14">
        <v>1</v>
      </c>
      <c r="CI454" s="14">
        <v>0</v>
      </c>
      <c r="CJ454" s="14">
        <v>0</v>
      </c>
      <c r="CK454" s="14">
        <v>0</v>
      </c>
      <c r="CL454" s="14">
        <v>90.58</v>
      </c>
      <c r="CM454" s="14">
        <v>421.49</v>
      </c>
      <c r="CN454" s="14">
        <v>0</v>
      </c>
      <c r="CO454" s="14">
        <v>1161.54</v>
      </c>
      <c r="CP454" s="14">
        <v>0</v>
      </c>
      <c r="CQ454" s="14">
        <v>0</v>
      </c>
      <c r="CR454" s="14" t="s">
        <v>108</v>
      </c>
      <c r="CS454" s="14">
        <v>220</v>
      </c>
      <c r="CT454" s="14">
        <v>380</v>
      </c>
      <c r="CU454" s="14">
        <v>201</v>
      </c>
      <c r="CV454" s="14">
        <v>348</v>
      </c>
      <c r="CW454" s="14">
        <v>231</v>
      </c>
      <c r="CX454" s="14">
        <v>399</v>
      </c>
    </row>
    <row r="455" spans="1:102" x14ac:dyDescent="0.25">
      <c r="A455" s="14">
        <v>605120</v>
      </c>
      <c r="B455" s="14">
        <v>75</v>
      </c>
      <c r="C455" s="14" t="s">
        <v>99</v>
      </c>
      <c r="D455" s="14" t="s">
        <v>100</v>
      </c>
      <c r="E455" s="14">
        <v>5302790001</v>
      </c>
      <c r="F455" s="14" t="s">
        <v>303</v>
      </c>
      <c r="G455" s="14" t="s">
        <v>102</v>
      </c>
      <c r="H455" s="14" t="s">
        <v>103</v>
      </c>
      <c r="I455" s="14">
        <v>70800000</v>
      </c>
      <c r="J455" s="14">
        <v>0</v>
      </c>
      <c r="K455" s="14">
        <v>1167030</v>
      </c>
      <c r="L455" s="14">
        <v>0</v>
      </c>
      <c r="M455" s="14">
        <v>201809</v>
      </c>
      <c r="N455" s="14">
        <v>20180810</v>
      </c>
      <c r="O455" s="14">
        <v>0</v>
      </c>
      <c r="P455" s="14">
        <v>20180910</v>
      </c>
      <c r="Q455" s="14">
        <v>0</v>
      </c>
      <c r="R455" s="14">
        <v>31</v>
      </c>
      <c r="S455" s="14">
        <v>20180920</v>
      </c>
      <c r="T455" s="14">
        <v>20181018</v>
      </c>
      <c r="U455" s="14">
        <v>178109</v>
      </c>
      <c r="V455" s="14">
        <v>34306.06</v>
      </c>
      <c r="W455" s="14">
        <v>25</v>
      </c>
      <c r="X455" s="14">
        <v>716.25</v>
      </c>
      <c r="Y455" s="14">
        <v>4116.72</v>
      </c>
      <c r="Z455" s="14">
        <v>1646.69</v>
      </c>
      <c r="AA455" s="14">
        <v>1372.24</v>
      </c>
      <c r="AB455" s="14">
        <v>891.95</v>
      </c>
      <c r="AC455" s="14">
        <v>0</v>
      </c>
      <c r="AD455" s="14">
        <v>0</v>
      </c>
      <c r="AE455" s="14">
        <v>0</v>
      </c>
      <c r="AF455" s="14">
        <v>137224.31</v>
      </c>
      <c r="AG455" s="14">
        <v>39314.730000000003</v>
      </c>
      <c r="AH455" s="14">
        <v>102696.18</v>
      </c>
      <c r="AI455" s="14">
        <v>22228.54</v>
      </c>
      <c r="AJ455" s="14">
        <v>2209.3200000000002</v>
      </c>
      <c r="AK455" s="14">
        <v>23160.36</v>
      </c>
      <c r="AL455" s="14">
        <v>129912.96000000001</v>
      </c>
      <c r="AM455" s="14">
        <v>137940.56</v>
      </c>
      <c r="AN455" s="14">
        <v>0</v>
      </c>
      <c r="AO455" s="14">
        <v>0</v>
      </c>
      <c r="AP455" s="14">
        <v>0</v>
      </c>
      <c r="AQ455" s="14" t="s">
        <v>104</v>
      </c>
      <c r="AR455" s="14">
        <v>0</v>
      </c>
      <c r="AS455" s="14">
        <v>0</v>
      </c>
      <c r="AT455" s="14">
        <v>0</v>
      </c>
      <c r="AU455" s="14">
        <v>0</v>
      </c>
      <c r="AV455" s="14">
        <v>0</v>
      </c>
      <c r="AW455" s="14">
        <v>0</v>
      </c>
      <c r="AX455" s="14">
        <v>0</v>
      </c>
      <c r="AY455" s="14">
        <v>0</v>
      </c>
      <c r="AZ455" s="14">
        <v>0</v>
      </c>
      <c r="BA455" s="14">
        <v>0</v>
      </c>
      <c r="BB455" s="14">
        <v>16607</v>
      </c>
      <c r="BC455" s="14">
        <v>161502</v>
      </c>
      <c r="BD455" s="14">
        <v>0</v>
      </c>
      <c r="BE455" s="14">
        <v>0</v>
      </c>
      <c r="BF455" s="14">
        <v>816</v>
      </c>
      <c r="BG455" s="14">
        <v>945</v>
      </c>
      <c r="BH455" s="14">
        <v>0</v>
      </c>
      <c r="BI455" s="14">
        <v>0</v>
      </c>
      <c r="BJ455" s="14">
        <v>0</v>
      </c>
      <c r="BK455" s="14">
        <v>2481</v>
      </c>
      <c r="BL455" s="14">
        <v>18633</v>
      </c>
      <c r="BM455" s="14">
        <v>0</v>
      </c>
      <c r="BN455" s="14">
        <v>0</v>
      </c>
      <c r="BO455" s="14">
        <v>0</v>
      </c>
      <c r="BP455" s="14">
        <v>0</v>
      </c>
      <c r="BQ455" s="14">
        <v>820.97</v>
      </c>
      <c r="BR455" s="14">
        <v>6165.68</v>
      </c>
      <c r="BS455" s="14">
        <v>19503.849999999999</v>
      </c>
      <c r="BT455" s="14">
        <v>67802.649999999994</v>
      </c>
      <c r="BU455" s="14">
        <v>0</v>
      </c>
      <c r="BV455" s="14">
        <v>0</v>
      </c>
      <c r="BW455" s="14">
        <v>0</v>
      </c>
      <c r="BX455" s="14">
        <v>8625.1</v>
      </c>
      <c r="BY455" s="14">
        <v>0</v>
      </c>
      <c r="BZ455" s="14">
        <v>0</v>
      </c>
      <c r="CA455" s="14">
        <v>0</v>
      </c>
      <c r="CB455" s="14">
        <v>0</v>
      </c>
      <c r="CC455" s="14">
        <v>0</v>
      </c>
      <c r="CD455" s="14">
        <v>945</v>
      </c>
      <c r="CE455" s="14">
        <v>870</v>
      </c>
      <c r="CF455" s="14">
        <v>990</v>
      </c>
      <c r="CG455" s="14">
        <v>139242</v>
      </c>
      <c r="CH455" s="14">
        <v>0.36</v>
      </c>
      <c r="CI455" s="14">
        <v>1.44</v>
      </c>
      <c r="CJ455" s="14">
        <v>0.36</v>
      </c>
      <c r="CK455" s="14">
        <v>0</v>
      </c>
      <c r="CL455" s="14">
        <v>672.39</v>
      </c>
      <c r="CM455" s="14">
        <v>3128.71</v>
      </c>
      <c r="CN455" s="14">
        <v>0</v>
      </c>
      <c r="CO455" s="14">
        <v>8905.43</v>
      </c>
      <c r="CP455" s="14">
        <v>0</v>
      </c>
      <c r="CQ455" s="14">
        <v>0</v>
      </c>
      <c r="CR455" s="14">
        <v>8625.1</v>
      </c>
      <c r="CS455" s="14">
        <v>0</v>
      </c>
      <c r="CT455" s="14">
        <v>0</v>
      </c>
      <c r="CU455" s="14">
        <v>0</v>
      </c>
      <c r="CV455" s="14">
        <v>0</v>
      </c>
      <c r="CW455" s="14">
        <v>0</v>
      </c>
      <c r="CX455" s="14">
        <v>0</v>
      </c>
    </row>
    <row r="456" spans="1:102" x14ac:dyDescent="0.25">
      <c r="A456" s="14">
        <v>623849</v>
      </c>
      <c r="B456" s="14">
        <v>76</v>
      </c>
      <c r="C456" s="14" t="s">
        <v>117</v>
      </c>
      <c r="D456" s="14" t="s">
        <v>100</v>
      </c>
      <c r="E456" s="14">
        <v>5302790001</v>
      </c>
      <c r="F456" s="14" t="s">
        <v>124</v>
      </c>
      <c r="G456" s="14" t="s">
        <v>102</v>
      </c>
      <c r="H456" s="14" t="s">
        <v>103</v>
      </c>
      <c r="I456" s="14">
        <v>70800000</v>
      </c>
      <c r="J456" s="14">
        <v>0</v>
      </c>
      <c r="K456" s="14">
        <v>1512297</v>
      </c>
      <c r="L456" s="14">
        <v>0</v>
      </c>
      <c r="M456" s="14">
        <v>201809</v>
      </c>
      <c r="N456" s="14">
        <v>20180810</v>
      </c>
      <c r="O456" s="14">
        <v>0</v>
      </c>
      <c r="P456" s="14">
        <v>20180910</v>
      </c>
      <c r="Q456" s="14">
        <v>0</v>
      </c>
      <c r="R456" s="14">
        <v>31</v>
      </c>
      <c r="S456" s="14">
        <v>20180920</v>
      </c>
      <c r="T456" s="14">
        <v>20181018</v>
      </c>
      <c r="U456" s="14">
        <v>152224</v>
      </c>
      <c r="V456" s="14">
        <v>36955.269999999997</v>
      </c>
      <c r="W456" s="14">
        <v>25</v>
      </c>
      <c r="X456" s="14">
        <v>716.25</v>
      </c>
      <c r="Y456" s="14">
        <v>4434.63</v>
      </c>
      <c r="Z456" s="14">
        <v>1773.85</v>
      </c>
      <c r="AA456" s="14">
        <v>1478.21</v>
      </c>
      <c r="AB456" s="14">
        <v>960.83</v>
      </c>
      <c r="AC456" s="14">
        <v>0</v>
      </c>
      <c r="AD456" s="14">
        <v>0</v>
      </c>
      <c r="AE456" s="14">
        <v>0</v>
      </c>
      <c r="AF456" s="14">
        <v>147821.14000000001</v>
      </c>
      <c r="AG456" s="14">
        <v>42350.73</v>
      </c>
      <c r="AH456" s="14">
        <v>84968.47</v>
      </c>
      <c r="AI456" s="14">
        <v>18391.38</v>
      </c>
      <c r="AJ456" s="14">
        <v>1827.94</v>
      </c>
      <c r="AK456" s="14">
        <v>19162.349999999999</v>
      </c>
      <c r="AL456" s="14">
        <v>139889.87</v>
      </c>
      <c r="AM456" s="14">
        <v>148537.39000000001</v>
      </c>
      <c r="AN456" s="14">
        <v>0</v>
      </c>
      <c r="AO456" s="14">
        <v>0</v>
      </c>
      <c r="AP456" s="14">
        <v>0</v>
      </c>
      <c r="AQ456" s="14" t="s">
        <v>104</v>
      </c>
      <c r="AR456" s="14">
        <v>0</v>
      </c>
      <c r="AS456" s="14">
        <v>0</v>
      </c>
      <c r="AT456" s="14">
        <v>0</v>
      </c>
      <c r="AU456" s="14">
        <v>0</v>
      </c>
      <c r="AV456" s="14">
        <v>0</v>
      </c>
      <c r="AW456" s="14">
        <v>0</v>
      </c>
      <c r="AX456" s="14">
        <v>0</v>
      </c>
      <c r="AY456" s="14">
        <v>0</v>
      </c>
      <c r="AZ456" s="14">
        <v>0</v>
      </c>
      <c r="BA456" s="14">
        <v>0</v>
      </c>
      <c r="BB456" s="14">
        <v>26115</v>
      </c>
      <c r="BC456" s="14">
        <v>126109</v>
      </c>
      <c r="BD456" s="14">
        <v>0</v>
      </c>
      <c r="BE456" s="14">
        <v>0</v>
      </c>
      <c r="BF456" s="14">
        <v>832</v>
      </c>
      <c r="BG456" s="14">
        <v>855</v>
      </c>
      <c r="BH456" s="14">
        <v>0</v>
      </c>
      <c r="BI456" s="14">
        <v>0</v>
      </c>
      <c r="BJ456" s="14">
        <v>0</v>
      </c>
      <c r="BK456" s="14">
        <v>0</v>
      </c>
      <c r="BL456" s="14">
        <v>0</v>
      </c>
      <c r="BM456" s="14">
        <v>0</v>
      </c>
      <c r="BN456" s="14">
        <v>0</v>
      </c>
      <c r="BO456" s="14">
        <v>0</v>
      </c>
      <c r="BP456" s="14">
        <v>0</v>
      </c>
      <c r="BQ456" s="14">
        <v>0</v>
      </c>
      <c r="BR456" s="14">
        <v>0</v>
      </c>
      <c r="BS456" s="14">
        <v>44046.15</v>
      </c>
      <c r="BT456" s="14">
        <v>55962.06</v>
      </c>
      <c r="BU456" s="14">
        <v>0</v>
      </c>
      <c r="BV456" s="14">
        <v>0</v>
      </c>
      <c r="BW456" s="14">
        <v>0</v>
      </c>
      <c r="BX456" s="14">
        <v>10857.66</v>
      </c>
      <c r="BY456" s="14">
        <v>0</v>
      </c>
      <c r="BZ456" s="14">
        <v>0</v>
      </c>
      <c r="CA456" s="14">
        <v>0</v>
      </c>
      <c r="CB456" s="14">
        <v>0</v>
      </c>
      <c r="CC456" s="14">
        <v>0</v>
      </c>
      <c r="CD456" s="14">
        <v>855</v>
      </c>
      <c r="CE456" s="14">
        <v>730</v>
      </c>
      <c r="CF456" s="14">
        <v>850</v>
      </c>
      <c r="CG456" s="14">
        <v>139171</v>
      </c>
      <c r="CH456" s="14">
        <v>0.15</v>
      </c>
      <c r="CI456" s="14">
        <v>0.6</v>
      </c>
      <c r="CJ456" s="14">
        <v>0.15</v>
      </c>
      <c r="CK456" s="14">
        <v>0</v>
      </c>
      <c r="CL456" s="14">
        <v>724.32</v>
      </c>
      <c r="CM456" s="14">
        <v>3370.32</v>
      </c>
      <c r="CN456" s="14">
        <v>0</v>
      </c>
      <c r="CO456" s="14">
        <v>7611.18</v>
      </c>
      <c r="CP456" s="14">
        <v>0</v>
      </c>
      <c r="CQ456" s="14">
        <v>0</v>
      </c>
      <c r="CR456" s="14" t="s">
        <v>108</v>
      </c>
      <c r="CS456" s="14">
        <v>0</v>
      </c>
      <c r="CT456" s="14">
        <v>0</v>
      </c>
      <c r="CU456" s="14">
        <v>0</v>
      </c>
      <c r="CV456" s="14">
        <v>0</v>
      </c>
      <c r="CW456" s="14">
        <v>0</v>
      </c>
      <c r="CX456" s="14">
        <v>0</v>
      </c>
    </row>
    <row r="457" spans="1:102" x14ac:dyDescent="0.25">
      <c r="A457" s="14">
        <v>675051</v>
      </c>
      <c r="B457" s="14">
        <v>66</v>
      </c>
      <c r="C457" s="14" t="s">
        <v>117</v>
      </c>
      <c r="D457" s="14" t="s">
        <v>100</v>
      </c>
      <c r="E457" s="14">
        <v>5302790001</v>
      </c>
      <c r="F457" s="14" t="s">
        <v>125</v>
      </c>
      <c r="G457" s="14" t="s">
        <v>102</v>
      </c>
      <c r="H457" s="14" t="s">
        <v>103</v>
      </c>
      <c r="I457" s="14">
        <v>70800000</v>
      </c>
      <c r="J457" s="14">
        <v>0</v>
      </c>
      <c r="K457" s="14">
        <v>1159616</v>
      </c>
      <c r="L457" s="14">
        <v>0</v>
      </c>
      <c r="M457" s="14">
        <v>201809</v>
      </c>
      <c r="N457" s="14">
        <v>20180810</v>
      </c>
      <c r="O457" s="14">
        <v>0</v>
      </c>
      <c r="P457" s="14">
        <v>20180910</v>
      </c>
      <c r="Q457" s="14">
        <v>0</v>
      </c>
      <c r="R457" s="14">
        <v>31</v>
      </c>
      <c r="S457" s="14">
        <v>20180920</v>
      </c>
      <c r="T457" s="14">
        <v>20181018</v>
      </c>
      <c r="U457" s="14">
        <v>200712</v>
      </c>
      <c r="V457" s="14">
        <v>39485.07</v>
      </c>
      <c r="W457" s="14">
        <v>25</v>
      </c>
      <c r="X457" s="14">
        <v>716.25</v>
      </c>
      <c r="Y457" s="14">
        <v>4738.21</v>
      </c>
      <c r="Z457" s="14">
        <v>1895.28</v>
      </c>
      <c r="AA457" s="14">
        <v>1579.4</v>
      </c>
      <c r="AB457" s="14">
        <v>1026.6099999999999</v>
      </c>
      <c r="AC457" s="14">
        <v>0</v>
      </c>
      <c r="AD457" s="14">
        <v>56.35</v>
      </c>
      <c r="AE457" s="14">
        <v>2.7</v>
      </c>
      <c r="AF457" s="14">
        <v>157940.35999999999</v>
      </c>
      <c r="AG457" s="14">
        <v>45249.89</v>
      </c>
      <c r="AH457" s="14">
        <v>106227.27</v>
      </c>
      <c r="AI457" s="14">
        <v>22992.84</v>
      </c>
      <c r="AJ457" s="14">
        <v>2285.29</v>
      </c>
      <c r="AK457" s="14">
        <v>23956.71</v>
      </c>
      <c r="AL457" s="14">
        <v>149468.15</v>
      </c>
      <c r="AM457" s="14">
        <v>158707.65</v>
      </c>
      <c r="AN457" s="14">
        <v>0</v>
      </c>
      <c r="AO457" s="14">
        <v>0</v>
      </c>
      <c r="AP457" s="14">
        <v>0</v>
      </c>
      <c r="AQ457" s="14" t="s">
        <v>104</v>
      </c>
      <c r="AR457" s="14">
        <v>0</v>
      </c>
      <c r="AS457" s="14">
        <v>0</v>
      </c>
      <c r="AT457" s="14">
        <v>0</v>
      </c>
      <c r="AU457" s="14">
        <v>0</v>
      </c>
      <c r="AV457" s="14">
        <v>0</v>
      </c>
      <c r="AW457" s="14">
        <v>0</v>
      </c>
      <c r="AX457" s="14">
        <v>0</v>
      </c>
      <c r="AY457" s="14">
        <v>0</v>
      </c>
      <c r="AZ457" s="14">
        <v>0</v>
      </c>
      <c r="BA457" s="14">
        <v>0</v>
      </c>
      <c r="BB457" s="14">
        <v>18130</v>
      </c>
      <c r="BC457" s="14">
        <v>182582</v>
      </c>
      <c r="BD457" s="14">
        <v>0</v>
      </c>
      <c r="BE457" s="14">
        <v>406</v>
      </c>
      <c r="BF457" s="14">
        <v>443</v>
      </c>
      <c r="BG457" s="14">
        <v>0</v>
      </c>
      <c r="BH457" s="14">
        <v>455</v>
      </c>
      <c r="BI457" s="14">
        <v>443</v>
      </c>
      <c r="BJ457" s="14">
        <v>0</v>
      </c>
      <c r="BK457" s="14">
        <v>0</v>
      </c>
      <c r="BL457" s="14">
        <v>0</v>
      </c>
      <c r="BM457" s="14">
        <v>0</v>
      </c>
      <c r="BN457" s="14">
        <v>0</v>
      </c>
      <c r="BO457" s="14">
        <v>0</v>
      </c>
      <c r="BP457" s="14">
        <v>0</v>
      </c>
      <c r="BQ457" s="14">
        <v>0</v>
      </c>
      <c r="BR457" s="14">
        <v>0</v>
      </c>
      <c r="BS457" s="14">
        <v>11611.62</v>
      </c>
      <c r="BT457" s="14">
        <v>81022.490000000005</v>
      </c>
      <c r="BU457" s="14">
        <v>0</v>
      </c>
      <c r="BV457" s="14">
        <v>0</v>
      </c>
      <c r="BW457" s="14">
        <v>0</v>
      </c>
      <c r="BX457" s="14">
        <v>0</v>
      </c>
      <c r="BY457" s="14">
        <v>19611.36</v>
      </c>
      <c r="BZ457" s="14">
        <v>5625.66</v>
      </c>
      <c r="CA457" s="14">
        <v>0</v>
      </c>
      <c r="CB457" s="14">
        <v>0</v>
      </c>
      <c r="CC457" s="14">
        <v>584.16</v>
      </c>
      <c r="CD457" s="14">
        <v>0</v>
      </c>
      <c r="CE457" s="14">
        <v>455</v>
      </c>
      <c r="CF457" s="14">
        <v>420</v>
      </c>
      <c r="CG457" s="14">
        <v>139212</v>
      </c>
      <c r="CH457" s="14">
        <v>0.06</v>
      </c>
      <c r="CI457" s="14">
        <v>0.24</v>
      </c>
      <c r="CJ457" s="14">
        <v>0.06</v>
      </c>
      <c r="CK457" s="14">
        <v>0</v>
      </c>
      <c r="CL457" s="14">
        <v>773.9</v>
      </c>
      <c r="CM457" s="14">
        <v>3601.04</v>
      </c>
      <c r="CN457" s="14">
        <v>0</v>
      </c>
      <c r="CO457" s="14">
        <v>10035.58</v>
      </c>
      <c r="CP457" s="14">
        <v>0</v>
      </c>
      <c r="CQ457" s="14">
        <v>0</v>
      </c>
      <c r="CR457" s="14" t="s">
        <v>108</v>
      </c>
      <c r="CS457" s="14">
        <v>0</v>
      </c>
      <c r="CT457" s="14">
        <v>0</v>
      </c>
      <c r="CU457" s="14">
        <v>0</v>
      </c>
      <c r="CV457" s="14">
        <v>0</v>
      </c>
      <c r="CW457" s="14">
        <v>0</v>
      </c>
      <c r="CX457" s="14">
        <v>0</v>
      </c>
    </row>
    <row r="458" spans="1:102" x14ac:dyDescent="0.25">
      <c r="A458" s="14">
        <v>856960</v>
      </c>
      <c r="B458" s="14">
        <v>23</v>
      </c>
      <c r="C458" s="14" t="s">
        <v>110</v>
      </c>
      <c r="D458" s="14" t="s">
        <v>100</v>
      </c>
      <c r="E458" s="14">
        <v>5302790001</v>
      </c>
      <c r="F458" s="14" t="s">
        <v>126</v>
      </c>
      <c r="G458" s="14" t="s">
        <v>102</v>
      </c>
      <c r="H458" s="14" t="s">
        <v>103</v>
      </c>
      <c r="I458" s="14">
        <v>70362030</v>
      </c>
      <c r="J458" s="14">
        <v>0</v>
      </c>
      <c r="K458" s="14">
        <v>1010284</v>
      </c>
      <c r="L458" s="14">
        <v>1</v>
      </c>
      <c r="M458" s="14">
        <v>201809</v>
      </c>
      <c r="N458" s="14">
        <v>20180803</v>
      </c>
      <c r="O458" s="14">
        <v>398</v>
      </c>
      <c r="P458" s="14">
        <v>20180904</v>
      </c>
      <c r="Q458" s="14">
        <v>399</v>
      </c>
      <c r="R458" s="14">
        <v>32</v>
      </c>
      <c r="S458" s="14">
        <v>20181005</v>
      </c>
      <c r="T458" s="14">
        <v>20181018</v>
      </c>
      <c r="U458" s="14">
        <v>59.34</v>
      </c>
      <c r="V458" s="14">
        <v>8.09</v>
      </c>
      <c r="W458" s="14">
        <v>12</v>
      </c>
      <c r="X458" s="14">
        <v>2.4</v>
      </c>
      <c r="Y458" s="14">
        <v>2.02</v>
      </c>
      <c r="Z458" s="14">
        <v>0.8</v>
      </c>
      <c r="AA458" s="14">
        <v>0.67</v>
      </c>
      <c r="AB458" s="14">
        <v>0.43</v>
      </c>
      <c r="AC458" s="14">
        <v>0</v>
      </c>
      <c r="AD458" s="14">
        <v>0</v>
      </c>
      <c r="AE458" s="14">
        <v>0</v>
      </c>
      <c r="AF458" s="14">
        <v>67.430000000000007</v>
      </c>
      <c r="AG458" s="14">
        <v>10.54</v>
      </c>
      <c r="AH458" s="14">
        <v>38.89</v>
      </c>
      <c r="AI458" s="14">
        <v>8.41</v>
      </c>
      <c r="AJ458" s="14">
        <v>0.83</v>
      </c>
      <c r="AK458" s="14">
        <v>8.76</v>
      </c>
      <c r="AL458" s="14">
        <v>65.91</v>
      </c>
      <c r="AM458" s="14">
        <v>69.83</v>
      </c>
      <c r="AN458" s="14">
        <v>1</v>
      </c>
      <c r="AO458" s="14">
        <v>100</v>
      </c>
      <c r="AP458" s="14">
        <v>1</v>
      </c>
      <c r="AQ458" s="14" t="s">
        <v>104</v>
      </c>
      <c r="AR458" s="14">
        <v>0</v>
      </c>
      <c r="AS458" s="14">
        <v>0</v>
      </c>
      <c r="AT458" s="14">
        <v>0</v>
      </c>
      <c r="AU458" s="14">
        <v>0</v>
      </c>
      <c r="AV458" s="14">
        <v>0</v>
      </c>
      <c r="AW458" s="14">
        <v>0</v>
      </c>
      <c r="AX458" s="14">
        <v>0</v>
      </c>
      <c r="AY458" s="14" t="s">
        <v>107</v>
      </c>
      <c r="AZ458" s="14" t="s">
        <v>107</v>
      </c>
      <c r="BA458" s="14" t="s">
        <v>107</v>
      </c>
      <c r="BB458" s="14">
        <v>0</v>
      </c>
      <c r="BC458" s="14">
        <v>0</v>
      </c>
      <c r="BD458" s="14">
        <v>0</v>
      </c>
      <c r="BE458" s="14">
        <v>0</v>
      </c>
      <c r="BF458" s="14">
        <v>0</v>
      </c>
      <c r="BG458" s="14">
        <v>0</v>
      </c>
      <c r="BH458" s="14">
        <v>0</v>
      </c>
      <c r="BI458" s="14">
        <v>0</v>
      </c>
      <c r="BJ458" s="14">
        <v>0</v>
      </c>
      <c r="BK458" s="14">
        <v>0</v>
      </c>
      <c r="BL458" s="14">
        <v>0</v>
      </c>
      <c r="BM458" s="14">
        <v>0</v>
      </c>
      <c r="BN458" s="14">
        <v>0</v>
      </c>
      <c r="BO458" s="14">
        <v>0</v>
      </c>
      <c r="BP458" s="14">
        <v>0</v>
      </c>
      <c r="BQ458" s="14">
        <v>0</v>
      </c>
      <c r="BR458" s="14">
        <v>0</v>
      </c>
      <c r="BS458" s="14">
        <v>0</v>
      </c>
      <c r="BT458" s="14">
        <v>0</v>
      </c>
      <c r="BU458" s="14">
        <v>0</v>
      </c>
      <c r="BV458" s="14">
        <v>0</v>
      </c>
      <c r="BW458" s="14">
        <v>0</v>
      </c>
      <c r="BX458" s="14">
        <v>0</v>
      </c>
      <c r="BY458" s="14">
        <v>0</v>
      </c>
      <c r="BZ458" s="14">
        <v>0</v>
      </c>
      <c r="CA458" s="14">
        <v>0</v>
      </c>
      <c r="CB458" s="14">
        <v>0</v>
      </c>
      <c r="CC458" s="14">
        <v>0</v>
      </c>
      <c r="CD458" s="14">
        <v>0</v>
      </c>
      <c r="CE458" s="14">
        <v>0</v>
      </c>
      <c r="CF458" s="14">
        <v>0</v>
      </c>
      <c r="CG458" s="14">
        <v>786598</v>
      </c>
      <c r="CH458" s="14">
        <v>1</v>
      </c>
      <c r="CI458" s="14">
        <v>0</v>
      </c>
      <c r="CJ458" s="14">
        <v>0</v>
      </c>
      <c r="CK458" s="14">
        <v>0</v>
      </c>
      <c r="CL458" s="14">
        <v>0.33</v>
      </c>
      <c r="CM458" s="14">
        <v>1.53</v>
      </c>
      <c r="CN458" s="14">
        <v>0</v>
      </c>
      <c r="CO458" s="14">
        <v>4.99</v>
      </c>
      <c r="CP458" s="14">
        <v>0</v>
      </c>
      <c r="CQ458" s="14">
        <v>0</v>
      </c>
      <c r="CR458" s="14" t="s">
        <v>108</v>
      </c>
      <c r="CS458" s="14">
        <v>220</v>
      </c>
      <c r="CT458" s="14">
        <v>380</v>
      </c>
      <c r="CU458" s="14">
        <v>201</v>
      </c>
      <c r="CV458" s="14">
        <v>348</v>
      </c>
      <c r="CW458" s="14">
        <v>231</v>
      </c>
      <c r="CX458" s="14">
        <v>399</v>
      </c>
    </row>
    <row r="459" spans="1:102" x14ac:dyDescent="0.25">
      <c r="A459" s="14">
        <v>856967</v>
      </c>
      <c r="B459" s="14">
        <v>23</v>
      </c>
      <c r="C459" s="14" t="s">
        <v>110</v>
      </c>
      <c r="D459" s="14" t="s">
        <v>100</v>
      </c>
      <c r="E459" s="14">
        <v>5302790001</v>
      </c>
      <c r="F459" s="14" t="s">
        <v>127</v>
      </c>
      <c r="G459" s="14" t="s">
        <v>102</v>
      </c>
      <c r="H459" s="14" t="s">
        <v>103</v>
      </c>
      <c r="I459" s="14">
        <v>70362040</v>
      </c>
      <c r="J459" s="14">
        <v>0</v>
      </c>
      <c r="K459" s="14">
        <v>1010286</v>
      </c>
      <c r="L459" s="14">
        <v>1</v>
      </c>
      <c r="M459" s="14">
        <v>201809</v>
      </c>
      <c r="N459" s="14">
        <v>20180803</v>
      </c>
      <c r="O459" s="14">
        <v>91</v>
      </c>
      <c r="P459" s="14">
        <v>20180904</v>
      </c>
      <c r="Q459" s="14">
        <v>92</v>
      </c>
      <c r="R459" s="14">
        <v>32</v>
      </c>
      <c r="S459" s="14">
        <v>20181005</v>
      </c>
      <c r="T459" s="14">
        <v>20181018</v>
      </c>
      <c r="U459" s="14">
        <v>59.34</v>
      </c>
      <c r="V459" s="14">
        <v>8.09</v>
      </c>
      <c r="W459" s="14">
        <v>12</v>
      </c>
      <c r="X459" s="14">
        <v>2.4</v>
      </c>
      <c r="Y459" s="14">
        <v>2.02</v>
      </c>
      <c r="Z459" s="14">
        <v>0.8</v>
      </c>
      <c r="AA459" s="14">
        <v>0.67</v>
      </c>
      <c r="AB459" s="14">
        <v>0.43</v>
      </c>
      <c r="AC459" s="14">
        <v>0</v>
      </c>
      <c r="AD459" s="14">
        <v>0</v>
      </c>
      <c r="AE459" s="14">
        <v>0</v>
      </c>
      <c r="AF459" s="14">
        <v>67.430000000000007</v>
      </c>
      <c r="AG459" s="14">
        <v>10.54</v>
      </c>
      <c r="AH459" s="14">
        <v>38.89</v>
      </c>
      <c r="AI459" s="14">
        <v>8.41</v>
      </c>
      <c r="AJ459" s="14">
        <v>0.83</v>
      </c>
      <c r="AK459" s="14">
        <v>8.76</v>
      </c>
      <c r="AL459" s="14">
        <v>65.91</v>
      </c>
      <c r="AM459" s="14">
        <v>69.83</v>
      </c>
      <c r="AN459" s="14">
        <v>1</v>
      </c>
      <c r="AO459" s="14">
        <v>100</v>
      </c>
      <c r="AP459" s="14">
        <v>2</v>
      </c>
      <c r="AQ459" s="14" t="s">
        <v>104</v>
      </c>
      <c r="AR459" s="14">
        <v>0</v>
      </c>
      <c r="AS459" s="14">
        <v>0</v>
      </c>
      <c r="AT459" s="14">
        <v>0</v>
      </c>
      <c r="AU459" s="14">
        <v>0</v>
      </c>
      <c r="AV459" s="14">
        <v>0</v>
      </c>
      <c r="AW459" s="14">
        <v>0</v>
      </c>
      <c r="AX459" s="14">
        <v>0</v>
      </c>
      <c r="AY459" s="14" t="s">
        <v>107</v>
      </c>
      <c r="AZ459" s="14" t="s">
        <v>107</v>
      </c>
      <c r="BA459" s="14" t="s">
        <v>107</v>
      </c>
      <c r="BB459" s="14">
        <v>0</v>
      </c>
      <c r="BC459" s="14">
        <v>0</v>
      </c>
      <c r="BD459" s="14">
        <v>0</v>
      </c>
      <c r="BE459" s="14">
        <v>0</v>
      </c>
      <c r="BF459" s="14">
        <v>0</v>
      </c>
      <c r="BG459" s="14">
        <v>0</v>
      </c>
      <c r="BH459" s="14">
        <v>0</v>
      </c>
      <c r="BI459" s="14">
        <v>0</v>
      </c>
      <c r="BJ459" s="14">
        <v>0</v>
      </c>
      <c r="BK459" s="14">
        <v>0</v>
      </c>
      <c r="BL459" s="14">
        <v>0</v>
      </c>
      <c r="BM459" s="14">
        <v>0</v>
      </c>
      <c r="BN459" s="14">
        <v>0</v>
      </c>
      <c r="BO459" s="14">
        <v>0</v>
      </c>
      <c r="BP459" s="14">
        <v>0</v>
      </c>
      <c r="BQ459" s="14">
        <v>0</v>
      </c>
      <c r="BR459" s="14">
        <v>0</v>
      </c>
      <c r="BS459" s="14">
        <v>0</v>
      </c>
      <c r="BT459" s="14">
        <v>0</v>
      </c>
      <c r="BU459" s="14">
        <v>0</v>
      </c>
      <c r="BV459" s="14">
        <v>0</v>
      </c>
      <c r="BW459" s="14">
        <v>0</v>
      </c>
      <c r="BX459" s="14">
        <v>0</v>
      </c>
      <c r="BY459" s="14">
        <v>0</v>
      </c>
      <c r="BZ459" s="14">
        <v>0</v>
      </c>
      <c r="CA459" s="14">
        <v>0</v>
      </c>
      <c r="CB459" s="14">
        <v>0</v>
      </c>
      <c r="CC459" s="14">
        <v>0</v>
      </c>
      <c r="CD459" s="14">
        <v>0</v>
      </c>
      <c r="CE459" s="14">
        <v>0</v>
      </c>
      <c r="CF459" s="14">
        <v>0</v>
      </c>
      <c r="CG459" s="14">
        <v>786630</v>
      </c>
      <c r="CH459" s="14">
        <v>1</v>
      </c>
      <c r="CI459" s="14">
        <v>0</v>
      </c>
      <c r="CJ459" s="14">
        <v>0</v>
      </c>
      <c r="CK459" s="14">
        <v>0</v>
      </c>
      <c r="CL459" s="14">
        <v>0.33</v>
      </c>
      <c r="CM459" s="14">
        <v>1.53</v>
      </c>
      <c r="CN459" s="14">
        <v>0</v>
      </c>
      <c r="CO459" s="14">
        <v>4.99</v>
      </c>
      <c r="CP459" s="14">
        <v>0</v>
      </c>
      <c r="CQ459" s="14">
        <v>0</v>
      </c>
      <c r="CR459" s="14" t="s">
        <v>108</v>
      </c>
      <c r="CS459" s="14">
        <v>220</v>
      </c>
      <c r="CT459" s="14">
        <v>380</v>
      </c>
      <c r="CU459" s="14">
        <v>201</v>
      </c>
      <c r="CV459" s="14">
        <v>348</v>
      </c>
      <c r="CW459" s="14">
        <v>231</v>
      </c>
      <c r="CX459" s="14">
        <v>399</v>
      </c>
    </row>
    <row r="460" spans="1:102" x14ac:dyDescent="0.25">
      <c r="A460" s="14">
        <v>856969</v>
      </c>
      <c r="B460" s="14">
        <v>23</v>
      </c>
      <c r="C460" s="14" t="s">
        <v>110</v>
      </c>
      <c r="D460" s="14" t="s">
        <v>100</v>
      </c>
      <c r="E460" s="14">
        <v>5302790001</v>
      </c>
      <c r="F460" s="14" t="s">
        <v>128</v>
      </c>
      <c r="G460" s="14" t="s">
        <v>102</v>
      </c>
      <c r="H460" s="14" t="s">
        <v>103</v>
      </c>
      <c r="I460" s="14">
        <v>70362070</v>
      </c>
      <c r="J460" s="14">
        <v>0</v>
      </c>
      <c r="K460" s="14">
        <v>1116288</v>
      </c>
      <c r="L460" s="14">
        <v>1</v>
      </c>
      <c r="M460" s="14">
        <v>201809</v>
      </c>
      <c r="N460" s="14">
        <v>20180803</v>
      </c>
      <c r="O460" s="14">
        <v>12276</v>
      </c>
      <c r="P460" s="14">
        <v>20180904</v>
      </c>
      <c r="Q460" s="14">
        <v>12276</v>
      </c>
      <c r="R460" s="14">
        <v>32</v>
      </c>
      <c r="S460" s="14">
        <v>20181005</v>
      </c>
      <c r="T460" s="14">
        <v>20181018</v>
      </c>
      <c r="U460" s="14">
        <v>59.34</v>
      </c>
      <c r="V460" s="14">
        <v>8.09</v>
      </c>
      <c r="W460" s="14">
        <v>12</v>
      </c>
      <c r="X460" s="14">
        <v>2.4</v>
      </c>
      <c r="Y460" s="14">
        <v>2.02</v>
      </c>
      <c r="Z460" s="14">
        <v>0.8</v>
      </c>
      <c r="AA460" s="14">
        <v>0.67</v>
      </c>
      <c r="AB460" s="14">
        <v>0.43</v>
      </c>
      <c r="AC460" s="14">
        <v>0</v>
      </c>
      <c r="AD460" s="14">
        <v>0</v>
      </c>
      <c r="AE460" s="14">
        <v>0</v>
      </c>
      <c r="AF460" s="14">
        <v>67.430000000000007</v>
      </c>
      <c r="AG460" s="14">
        <v>10.54</v>
      </c>
      <c r="AH460" s="14">
        <v>38.89</v>
      </c>
      <c r="AI460" s="14">
        <v>8.41</v>
      </c>
      <c r="AJ460" s="14">
        <v>0.83</v>
      </c>
      <c r="AK460" s="14">
        <v>8.76</v>
      </c>
      <c r="AL460" s="14">
        <v>65.91</v>
      </c>
      <c r="AM460" s="14">
        <v>69.83</v>
      </c>
      <c r="AN460" s="14">
        <v>0</v>
      </c>
      <c r="AO460" s="14">
        <v>100</v>
      </c>
      <c r="AP460" s="14">
        <v>0</v>
      </c>
      <c r="AQ460" s="14" t="s">
        <v>104</v>
      </c>
      <c r="AR460" s="14">
        <v>0</v>
      </c>
      <c r="AS460" s="14">
        <v>0</v>
      </c>
      <c r="AT460" s="14">
        <v>0</v>
      </c>
      <c r="AU460" s="14">
        <v>0</v>
      </c>
      <c r="AV460" s="14">
        <v>0</v>
      </c>
      <c r="AW460" s="14">
        <v>0</v>
      </c>
      <c r="AX460" s="14">
        <v>0</v>
      </c>
      <c r="AY460" s="14" t="s">
        <v>107</v>
      </c>
      <c r="AZ460" s="14" t="s">
        <v>107</v>
      </c>
      <c r="BA460" s="14" t="s">
        <v>107</v>
      </c>
      <c r="BB460" s="14">
        <v>0</v>
      </c>
      <c r="BC460" s="14">
        <v>0</v>
      </c>
      <c r="BD460" s="14">
        <v>0</v>
      </c>
      <c r="BE460" s="14">
        <v>0</v>
      </c>
      <c r="BF460" s="14">
        <v>0</v>
      </c>
      <c r="BG460" s="14">
        <v>0</v>
      </c>
      <c r="BH460" s="14">
        <v>0</v>
      </c>
      <c r="BI460" s="14">
        <v>0</v>
      </c>
      <c r="BJ460" s="14">
        <v>0</v>
      </c>
      <c r="BK460" s="14">
        <v>0</v>
      </c>
      <c r="BL460" s="14">
        <v>0</v>
      </c>
      <c r="BM460" s="14">
        <v>0</v>
      </c>
      <c r="BN460" s="14">
        <v>0</v>
      </c>
      <c r="BO460" s="14">
        <v>0</v>
      </c>
      <c r="BP460" s="14">
        <v>0</v>
      </c>
      <c r="BQ460" s="14">
        <v>0</v>
      </c>
      <c r="BR460" s="14">
        <v>0</v>
      </c>
      <c r="BS460" s="14">
        <v>0</v>
      </c>
      <c r="BT460" s="14">
        <v>0</v>
      </c>
      <c r="BU460" s="14">
        <v>0</v>
      </c>
      <c r="BV460" s="14">
        <v>0</v>
      </c>
      <c r="BW460" s="14">
        <v>0</v>
      </c>
      <c r="BX460" s="14">
        <v>0</v>
      </c>
      <c r="BY460" s="14">
        <v>0</v>
      </c>
      <c r="BZ460" s="14">
        <v>0</v>
      </c>
      <c r="CA460" s="14">
        <v>0</v>
      </c>
      <c r="CB460" s="14">
        <v>0</v>
      </c>
      <c r="CC460" s="14">
        <v>0</v>
      </c>
      <c r="CD460" s="14">
        <v>0</v>
      </c>
      <c r="CE460" s="14">
        <v>0</v>
      </c>
      <c r="CF460" s="14">
        <v>0</v>
      </c>
      <c r="CG460" s="14">
        <v>786572</v>
      </c>
      <c r="CH460" s="14">
        <v>1</v>
      </c>
      <c r="CI460" s="14">
        <v>0</v>
      </c>
      <c r="CJ460" s="14">
        <v>0</v>
      </c>
      <c r="CK460" s="14">
        <v>0</v>
      </c>
      <c r="CL460" s="14">
        <v>0.33</v>
      </c>
      <c r="CM460" s="14">
        <v>1.53</v>
      </c>
      <c r="CN460" s="14">
        <v>0</v>
      </c>
      <c r="CO460" s="14">
        <v>4.99</v>
      </c>
      <c r="CP460" s="14">
        <v>0</v>
      </c>
      <c r="CQ460" s="14">
        <v>0</v>
      </c>
      <c r="CR460" s="14" t="s">
        <v>108</v>
      </c>
      <c r="CS460" s="14">
        <v>220</v>
      </c>
      <c r="CT460" s="14">
        <v>380</v>
      </c>
      <c r="CU460" s="14">
        <v>201</v>
      </c>
      <c r="CV460" s="14">
        <v>348</v>
      </c>
      <c r="CW460" s="14">
        <v>231</v>
      </c>
      <c r="CX460" s="14">
        <v>399</v>
      </c>
    </row>
    <row r="461" spans="1:102" x14ac:dyDescent="0.25">
      <c r="A461" s="14">
        <v>966027</v>
      </c>
      <c r="B461" s="14">
        <v>66</v>
      </c>
      <c r="C461" s="14" t="s">
        <v>117</v>
      </c>
      <c r="D461" s="14" t="s">
        <v>100</v>
      </c>
      <c r="E461" s="14">
        <v>5302790001</v>
      </c>
      <c r="F461" s="14" t="s">
        <v>129</v>
      </c>
      <c r="G461" s="14" t="s">
        <v>102</v>
      </c>
      <c r="H461" s="14" t="s">
        <v>103</v>
      </c>
      <c r="I461" s="14">
        <v>70000000</v>
      </c>
      <c r="J461" s="14">
        <v>0</v>
      </c>
      <c r="K461" s="14">
        <v>53155342</v>
      </c>
      <c r="L461" s="14">
        <v>0</v>
      </c>
      <c r="M461" s="14">
        <v>201809</v>
      </c>
      <c r="N461" s="14">
        <v>20180810</v>
      </c>
      <c r="O461" s="14">
        <v>0</v>
      </c>
      <c r="P461" s="14">
        <v>20180910</v>
      </c>
      <c r="Q461" s="14">
        <v>0</v>
      </c>
      <c r="R461" s="14">
        <v>31</v>
      </c>
      <c r="S461" s="14">
        <v>20180920</v>
      </c>
      <c r="T461" s="14">
        <v>20181018</v>
      </c>
      <c r="U461" s="14">
        <v>78951</v>
      </c>
      <c r="V461" s="14">
        <v>16782.240000000002</v>
      </c>
      <c r="W461" s="14">
        <v>25</v>
      </c>
      <c r="X461" s="14">
        <v>716.25</v>
      </c>
      <c r="Y461" s="14">
        <v>2013.87</v>
      </c>
      <c r="Z461" s="14">
        <v>805.54</v>
      </c>
      <c r="AA461" s="14">
        <v>671.29</v>
      </c>
      <c r="AB461" s="14">
        <v>436.33</v>
      </c>
      <c r="AC461" s="14">
        <v>0</v>
      </c>
      <c r="AD461" s="14">
        <v>0</v>
      </c>
      <c r="AE461" s="14">
        <v>0</v>
      </c>
      <c r="AF461" s="14">
        <v>67129.06</v>
      </c>
      <c r="AG461" s="14">
        <v>19232.439999999999</v>
      </c>
      <c r="AH461" s="14">
        <v>40805.699999999997</v>
      </c>
      <c r="AI461" s="14">
        <v>8832.3700000000008</v>
      </c>
      <c r="AJ461" s="14">
        <v>877.86</v>
      </c>
      <c r="AK461" s="14">
        <v>9202.6299999999992</v>
      </c>
      <c r="AL461" s="14">
        <v>63918.28</v>
      </c>
      <c r="AM461" s="14">
        <v>67845.31</v>
      </c>
      <c r="AN461" s="14">
        <v>0</v>
      </c>
      <c r="AO461" s="14">
        <v>0</v>
      </c>
      <c r="AP461" s="14">
        <v>0</v>
      </c>
      <c r="AQ461" s="14" t="s">
        <v>104</v>
      </c>
      <c r="AR461" s="14">
        <v>0</v>
      </c>
      <c r="AS461" s="14">
        <v>0</v>
      </c>
      <c r="AT461" s="14">
        <v>0</v>
      </c>
      <c r="AU461" s="14">
        <v>0</v>
      </c>
      <c r="AV461" s="14">
        <v>0</v>
      </c>
      <c r="AW461" s="14">
        <v>0</v>
      </c>
      <c r="AX461" s="14">
        <v>0</v>
      </c>
      <c r="AY461" s="14">
        <v>0</v>
      </c>
      <c r="AZ461" s="14">
        <v>0</v>
      </c>
      <c r="BA461" s="14">
        <v>0</v>
      </c>
      <c r="BB461" s="14">
        <v>8966</v>
      </c>
      <c r="BC461" s="14">
        <v>69985</v>
      </c>
      <c r="BD461" s="14">
        <v>0</v>
      </c>
      <c r="BE461" s="14">
        <v>210</v>
      </c>
      <c r="BF461" s="14">
        <v>210</v>
      </c>
      <c r="BG461" s="14">
        <v>0</v>
      </c>
      <c r="BH461" s="14">
        <v>245</v>
      </c>
      <c r="BI461" s="14">
        <v>230</v>
      </c>
      <c r="BJ461" s="14">
        <v>0</v>
      </c>
      <c r="BK461" s="14">
        <v>20</v>
      </c>
      <c r="BL461" s="14">
        <v>183</v>
      </c>
      <c r="BM461" s="14">
        <v>0</v>
      </c>
      <c r="BN461" s="14">
        <v>0</v>
      </c>
      <c r="BO461" s="14">
        <v>0</v>
      </c>
      <c r="BP461" s="14">
        <v>0</v>
      </c>
      <c r="BQ461" s="14">
        <v>6.62</v>
      </c>
      <c r="BR461" s="14">
        <v>60.55</v>
      </c>
      <c r="BS461" s="14">
        <v>5742.4</v>
      </c>
      <c r="BT461" s="14">
        <v>31056.51</v>
      </c>
      <c r="BU461" s="14">
        <v>0</v>
      </c>
      <c r="BV461" s="14">
        <v>0</v>
      </c>
      <c r="BW461" s="14">
        <v>0</v>
      </c>
      <c r="BX461" s="14">
        <v>0</v>
      </c>
      <c r="BY461" s="14">
        <v>10559.97</v>
      </c>
      <c r="BZ461" s="14">
        <v>2920.77</v>
      </c>
      <c r="CA461" s="14">
        <v>0</v>
      </c>
      <c r="CB461" s="14">
        <v>0</v>
      </c>
      <c r="CC461" s="14">
        <v>0</v>
      </c>
      <c r="CD461" s="14">
        <v>0</v>
      </c>
      <c r="CE461" s="14">
        <v>245</v>
      </c>
      <c r="CF461" s="14">
        <v>230</v>
      </c>
      <c r="CG461" s="14">
        <v>139153</v>
      </c>
      <c r="CH461" s="14">
        <v>0.09</v>
      </c>
      <c r="CI461" s="14">
        <v>0.36</v>
      </c>
      <c r="CJ461" s="14">
        <v>0.09</v>
      </c>
      <c r="CK461" s="14">
        <v>0</v>
      </c>
      <c r="CL461" s="14">
        <v>328.93</v>
      </c>
      <c r="CM461" s="14">
        <v>1530.54</v>
      </c>
      <c r="CN461" s="14">
        <v>0</v>
      </c>
      <c r="CO461" s="14">
        <v>3947.53</v>
      </c>
      <c r="CP461" s="14">
        <v>0</v>
      </c>
      <c r="CQ461" s="14">
        <v>0</v>
      </c>
      <c r="CR461" s="14" t="s">
        <v>108</v>
      </c>
      <c r="CS461" s="14">
        <v>0</v>
      </c>
      <c r="CT461" s="14">
        <v>0</v>
      </c>
      <c r="CU461" s="14">
        <v>0</v>
      </c>
      <c r="CV461" s="14">
        <v>0</v>
      </c>
      <c r="CW461" s="14">
        <v>0</v>
      </c>
      <c r="CX461" s="14">
        <v>0</v>
      </c>
    </row>
    <row r="462" spans="1:102" x14ac:dyDescent="0.25">
      <c r="A462" s="14">
        <v>1089425</v>
      </c>
      <c r="B462" s="14">
        <v>65</v>
      </c>
      <c r="C462" s="14" t="s">
        <v>99</v>
      </c>
      <c r="D462" s="14" t="s">
        <v>100</v>
      </c>
      <c r="E462" s="14">
        <v>5302790001</v>
      </c>
      <c r="F462" s="14" t="s">
        <v>130</v>
      </c>
      <c r="G462" s="14" t="s">
        <v>102</v>
      </c>
      <c r="H462" s="14" t="s">
        <v>103</v>
      </c>
      <c r="I462" s="14">
        <v>73007990</v>
      </c>
      <c r="J462" s="14">
        <v>0</v>
      </c>
      <c r="K462" s="14">
        <v>1159901</v>
      </c>
      <c r="L462" s="14">
        <v>0</v>
      </c>
      <c r="M462" s="14">
        <v>201809</v>
      </c>
      <c r="N462" s="14">
        <v>20180814</v>
      </c>
      <c r="O462" s="14">
        <v>0</v>
      </c>
      <c r="P462" s="14">
        <v>20180914</v>
      </c>
      <c r="Q462" s="14">
        <v>0</v>
      </c>
      <c r="R462" s="14">
        <v>31</v>
      </c>
      <c r="S462" s="14">
        <v>20180925</v>
      </c>
      <c r="T462" s="14">
        <v>20181018</v>
      </c>
      <c r="U462" s="14">
        <v>127706</v>
      </c>
      <c r="V462" s="14">
        <v>22388.97</v>
      </c>
      <c r="W462" s="14">
        <v>25</v>
      </c>
      <c r="X462" s="14">
        <v>716.25</v>
      </c>
      <c r="Y462" s="14">
        <v>2686.67</v>
      </c>
      <c r="Z462" s="14">
        <v>1074.67</v>
      </c>
      <c r="AA462" s="14">
        <v>895.55</v>
      </c>
      <c r="AB462" s="14">
        <v>582.11</v>
      </c>
      <c r="AC462" s="14">
        <v>0</v>
      </c>
      <c r="AD462" s="14">
        <v>0</v>
      </c>
      <c r="AE462" s="14">
        <v>0</v>
      </c>
      <c r="AF462" s="14">
        <v>89555.91</v>
      </c>
      <c r="AG462" s="14">
        <v>25657.75</v>
      </c>
      <c r="AH462" s="14">
        <v>69729.59</v>
      </c>
      <c r="AI462" s="14">
        <v>15092.93</v>
      </c>
      <c r="AJ462" s="14">
        <v>1500.1</v>
      </c>
      <c r="AK462" s="14">
        <v>15725.63</v>
      </c>
      <c r="AL462" s="14">
        <v>85033.16</v>
      </c>
      <c r="AM462" s="14">
        <v>90272.16</v>
      </c>
      <c r="AN462" s="14">
        <v>0</v>
      </c>
      <c r="AO462" s="14">
        <v>0</v>
      </c>
      <c r="AP462" s="14">
        <v>0</v>
      </c>
      <c r="AQ462" s="14" t="s">
        <v>104</v>
      </c>
      <c r="AR462" s="14">
        <v>0</v>
      </c>
      <c r="AS462" s="14">
        <v>0</v>
      </c>
      <c r="AT462" s="14">
        <v>0</v>
      </c>
      <c r="AU462" s="14">
        <v>0</v>
      </c>
      <c r="AV462" s="14">
        <v>0</v>
      </c>
      <c r="AW462" s="14">
        <v>0</v>
      </c>
      <c r="AX462" s="14">
        <v>0</v>
      </c>
      <c r="AY462" s="14">
        <v>0</v>
      </c>
      <c r="AZ462" s="14">
        <v>0</v>
      </c>
      <c r="BA462" s="14">
        <v>0</v>
      </c>
      <c r="BB462" s="14">
        <v>11717</v>
      </c>
      <c r="BC462" s="14">
        <v>115989</v>
      </c>
      <c r="BD462" s="14">
        <v>0</v>
      </c>
      <c r="BE462" s="14">
        <v>194</v>
      </c>
      <c r="BF462" s="14">
        <v>199</v>
      </c>
      <c r="BG462" s="14">
        <v>0</v>
      </c>
      <c r="BH462" s="14">
        <v>350</v>
      </c>
      <c r="BI462" s="14">
        <v>350</v>
      </c>
      <c r="BJ462" s="14">
        <v>0</v>
      </c>
      <c r="BK462" s="14">
        <v>0</v>
      </c>
      <c r="BL462" s="14">
        <v>0</v>
      </c>
      <c r="BM462" s="14">
        <v>0</v>
      </c>
      <c r="BN462" s="14">
        <v>0</v>
      </c>
      <c r="BO462" s="14">
        <v>0</v>
      </c>
      <c r="BP462" s="14">
        <v>0</v>
      </c>
      <c r="BQ462" s="14">
        <v>0</v>
      </c>
      <c r="BR462" s="14">
        <v>0</v>
      </c>
      <c r="BS462" s="14">
        <v>7223.88</v>
      </c>
      <c r="BT462" s="14">
        <v>48695.13</v>
      </c>
      <c r="BU462" s="14">
        <v>0</v>
      </c>
      <c r="BV462" s="14">
        <v>0</v>
      </c>
      <c r="BW462" s="14">
        <v>0</v>
      </c>
      <c r="BX462" s="14">
        <v>0</v>
      </c>
      <c r="BY462" s="14">
        <v>8053.44</v>
      </c>
      <c r="BZ462" s="14">
        <v>3194.49</v>
      </c>
      <c r="CA462" s="14">
        <v>0</v>
      </c>
      <c r="CB462" s="14">
        <v>0</v>
      </c>
      <c r="CC462" s="14">
        <v>0</v>
      </c>
      <c r="CD462" s="14">
        <v>0</v>
      </c>
      <c r="CE462" s="14">
        <v>350</v>
      </c>
      <c r="CF462" s="14">
        <v>350</v>
      </c>
      <c r="CG462" s="14">
        <v>141945</v>
      </c>
      <c r="CH462" s="14">
        <v>9.6000000000000002E-2</v>
      </c>
      <c r="CI462" s="14">
        <v>0.38400000000000001</v>
      </c>
      <c r="CJ462" s="14">
        <v>9.6000000000000002E-2</v>
      </c>
      <c r="CK462" s="14">
        <v>0</v>
      </c>
      <c r="CL462" s="14">
        <v>438.82</v>
      </c>
      <c r="CM462" s="14">
        <v>2041.87</v>
      </c>
      <c r="CN462" s="14">
        <v>0</v>
      </c>
      <c r="CO462" s="14">
        <v>6385.28</v>
      </c>
      <c r="CP462" s="14">
        <v>0</v>
      </c>
      <c r="CQ462" s="14">
        <v>0</v>
      </c>
      <c r="CR462" s="14" t="s">
        <v>108</v>
      </c>
      <c r="CS462" s="14">
        <v>0</v>
      </c>
      <c r="CT462" s="14">
        <v>0</v>
      </c>
      <c r="CU462" s="14">
        <v>0</v>
      </c>
      <c r="CV462" s="14">
        <v>0</v>
      </c>
      <c r="CW462" s="14">
        <v>0</v>
      </c>
      <c r="CX462" s="14">
        <v>0</v>
      </c>
    </row>
    <row r="463" spans="1:102" x14ac:dyDescent="0.25">
      <c r="A463" s="14">
        <v>1100496</v>
      </c>
      <c r="B463" s="14">
        <v>21</v>
      </c>
      <c r="C463" s="14" t="s">
        <v>105</v>
      </c>
      <c r="D463" s="14" t="s">
        <v>100</v>
      </c>
      <c r="E463" s="14">
        <v>5302790001</v>
      </c>
      <c r="F463" s="14" t="s">
        <v>131</v>
      </c>
      <c r="G463" s="14" t="s">
        <v>102</v>
      </c>
      <c r="H463" s="14" t="s">
        <v>103</v>
      </c>
      <c r="I463" s="14">
        <v>70300000</v>
      </c>
      <c r="J463" s="14">
        <v>0</v>
      </c>
      <c r="K463" s="14">
        <v>98380</v>
      </c>
      <c r="L463" s="14">
        <v>1</v>
      </c>
      <c r="M463" s="14">
        <v>201809</v>
      </c>
      <c r="N463" s="14">
        <v>20180809</v>
      </c>
      <c r="O463" s="14">
        <v>1830</v>
      </c>
      <c r="P463" s="14">
        <v>20180911</v>
      </c>
      <c r="Q463" s="14">
        <v>1841</v>
      </c>
      <c r="R463" s="14">
        <v>33</v>
      </c>
      <c r="S463" s="14">
        <v>20181005</v>
      </c>
      <c r="T463" s="14">
        <v>20181018</v>
      </c>
      <c r="U463" s="14">
        <v>17.809999999999999</v>
      </c>
      <c r="V463" s="14">
        <v>2.42</v>
      </c>
      <c r="W463" s="14">
        <v>12</v>
      </c>
      <c r="X463" s="14">
        <v>2.4</v>
      </c>
      <c r="Y463" s="14">
        <v>0.6</v>
      </c>
      <c r="Z463" s="14">
        <v>0.24</v>
      </c>
      <c r="AA463" s="14">
        <v>0.2</v>
      </c>
      <c r="AB463" s="14">
        <v>0.13</v>
      </c>
      <c r="AC463" s="14">
        <v>0</v>
      </c>
      <c r="AD463" s="14">
        <v>0</v>
      </c>
      <c r="AE463" s="14">
        <v>0</v>
      </c>
      <c r="AF463" s="14">
        <v>20.23</v>
      </c>
      <c r="AG463" s="14">
        <v>3.15</v>
      </c>
      <c r="AH463" s="14">
        <v>11.68</v>
      </c>
      <c r="AI463" s="14">
        <v>2.52</v>
      </c>
      <c r="AJ463" s="14">
        <v>0.25</v>
      </c>
      <c r="AK463" s="14">
        <v>2.63</v>
      </c>
      <c r="AL463" s="14">
        <v>21.46</v>
      </c>
      <c r="AM463" s="14">
        <v>22.63</v>
      </c>
      <c r="AN463" s="14">
        <v>11</v>
      </c>
      <c r="AO463" s="14">
        <v>30</v>
      </c>
      <c r="AP463" s="14">
        <v>9</v>
      </c>
      <c r="AQ463" s="14" t="s">
        <v>104</v>
      </c>
      <c r="AR463" s="14">
        <v>0</v>
      </c>
      <c r="AS463" s="14">
        <v>0</v>
      </c>
      <c r="AT463" s="14">
        <v>0</v>
      </c>
      <c r="AU463" s="14">
        <v>0</v>
      </c>
      <c r="AV463" s="14">
        <v>0</v>
      </c>
      <c r="AW463" s="14">
        <v>0</v>
      </c>
      <c r="AX463" s="14">
        <v>0</v>
      </c>
      <c r="AY463" s="14" t="s">
        <v>107</v>
      </c>
      <c r="AZ463" s="14" t="s">
        <v>107</v>
      </c>
      <c r="BA463" s="14" t="s">
        <v>107</v>
      </c>
      <c r="BB463" s="14">
        <v>0</v>
      </c>
      <c r="BC463" s="14">
        <v>0</v>
      </c>
      <c r="BD463" s="14">
        <v>0</v>
      </c>
      <c r="BE463" s="14">
        <v>0</v>
      </c>
      <c r="BF463" s="14">
        <v>0</v>
      </c>
      <c r="BG463" s="14">
        <v>0</v>
      </c>
      <c r="BH463" s="14">
        <v>0</v>
      </c>
      <c r="BI463" s="14">
        <v>0</v>
      </c>
      <c r="BJ463" s="14">
        <v>0</v>
      </c>
      <c r="BK463" s="14">
        <v>0</v>
      </c>
      <c r="BL463" s="14">
        <v>0</v>
      </c>
      <c r="BM463" s="14">
        <v>0</v>
      </c>
      <c r="BN463" s="14">
        <v>0</v>
      </c>
      <c r="BO463" s="14">
        <v>0</v>
      </c>
      <c r="BP463" s="14">
        <v>0</v>
      </c>
      <c r="BQ463" s="14">
        <v>0</v>
      </c>
      <c r="BR463" s="14">
        <v>0</v>
      </c>
      <c r="BS463" s="14">
        <v>0</v>
      </c>
      <c r="BT463" s="14">
        <v>0</v>
      </c>
      <c r="BU463" s="14">
        <v>0</v>
      </c>
      <c r="BV463" s="14">
        <v>0</v>
      </c>
      <c r="BW463" s="14">
        <v>0</v>
      </c>
      <c r="BX463" s="14">
        <v>0</v>
      </c>
      <c r="BY463" s="14">
        <v>0</v>
      </c>
      <c r="BZ463" s="14">
        <v>0</v>
      </c>
      <c r="CA463" s="14">
        <v>0</v>
      </c>
      <c r="CB463" s="14">
        <v>0</v>
      </c>
      <c r="CC463" s="14">
        <v>0</v>
      </c>
      <c r="CD463" s="14">
        <v>0</v>
      </c>
      <c r="CE463" s="14">
        <v>0</v>
      </c>
      <c r="CF463" s="14">
        <v>0</v>
      </c>
      <c r="CG463" s="14">
        <v>809801</v>
      </c>
      <c r="CH463" s="14">
        <v>1</v>
      </c>
      <c r="CI463" s="14">
        <v>0</v>
      </c>
      <c r="CJ463" s="14">
        <v>0</v>
      </c>
      <c r="CK463" s="14">
        <v>0</v>
      </c>
      <c r="CL463" s="14">
        <v>0.09</v>
      </c>
      <c r="CM463" s="14">
        <v>0.46</v>
      </c>
      <c r="CN463" s="14">
        <v>0</v>
      </c>
      <c r="CO463" s="14">
        <v>1.49</v>
      </c>
      <c r="CP463" s="14">
        <v>0</v>
      </c>
      <c r="CQ463" s="14">
        <v>0</v>
      </c>
      <c r="CR463" s="14" t="s">
        <v>108</v>
      </c>
      <c r="CS463" s="14">
        <v>220</v>
      </c>
      <c r="CT463" s="14" t="s">
        <v>109</v>
      </c>
      <c r="CU463" s="14">
        <v>201</v>
      </c>
      <c r="CV463" s="14" t="s">
        <v>109</v>
      </c>
      <c r="CW463" s="14">
        <v>231</v>
      </c>
      <c r="CX463" s="14" t="s">
        <v>109</v>
      </c>
    </row>
    <row r="464" spans="1:102" x14ac:dyDescent="0.25">
      <c r="A464" s="14">
        <v>466453</v>
      </c>
      <c r="B464" s="14">
        <v>75</v>
      </c>
      <c r="C464" s="14" t="s">
        <v>99</v>
      </c>
      <c r="D464" s="14" t="s">
        <v>100</v>
      </c>
      <c r="E464" s="14">
        <v>5302790001</v>
      </c>
      <c r="F464" s="14" t="s">
        <v>101</v>
      </c>
      <c r="G464" s="14" t="s">
        <v>102</v>
      </c>
      <c r="H464" s="14" t="s">
        <v>103</v>
      </c>
      <c r="I464" s="14">
        <v>70610000</v>
      </c>
      <c r="J464" s="14">
        <v>0</v>
      </c>
      <c r="K464" s="14">
        <v>1211223</v>
      </c>
      <c r="L464" s="14">
        <v>0</v>
      </c>
      <c r="M464" s="14">
        <v>201810</v>
      </c>
      <c r="N464" s="14">
        <v>20180910</v>
      </c>
      <c r="O464" s="14">
        <v>0</v>
      </c>
      <c r="P464" s="14">
        <v>20181010</v>
      </c>
      <c r="Q464" s="14">
        <v>0</v>
      </c>
      <c r="R464" s="14">
        <v>30</v>
      </c>
      <c r="S464" s="14">
        <v>20181019</v>
      </c>
      <c r="T464" s="14">
        <v>20181118</v>
      </c>
      <c r="U464" s="14">
        <v>16625</v>
      </c>
      <c r="V464" s="14">
        <v>2993.69</v>
      </c>
      <c r="W464" s="14">
        <v>25</v>
      </c>
      <c r="X464" s="14">
        <v>716.25</v>
      </c>
      <c r="Y464" s="14">
        <v>359.24</v>
      </c>
      <c r="Z464" s="14">
        <v>143.69</v>
      </c>
      <c r="AA464" s="14">
        <v>119.74</v>
      </c>
      <c r="AB464" s="14">
        <v>77.83</v>
      </c>
      <c r="AC464" s="14">
        <v>0</v>
      </c>
      <c r="AD464" s="14">
        <v>0</v>
      </c>
      <c r="AE464" s="14">
        <v>0</v>
      </c>
      <c r="AF464" s="14">
        <v>11974.8</v>
      </c>
      <c r="AG464" s="14">
        <v>3430.76</v>
      </c>
      <c r="AH464" s="14">
        <v>9467.85</v>
      </c>
      <c r="AI464" s="14">
        <v>2049.3000000000002</v>
      </c>
      <c r="AJ464" s="14">
        <v>203.68</v>
      </c>
      <c r="AK464" s="14">
        <v>2135.21</v>
      </c>
      <c r="AL464" s="14">
        <v>11990.55</v>
      </c>
      <c r="AM464" s="14">
        <v>12691.05</v>
      </c>
      <c r="AN464" s="14">
        <v>0</v>
      </c>
      <c r="AO464" s="14">
        <v>0</v>
      </c>
      <c r="AP464" s="14">
        <v>0</v>
      </c>
      <c r="AQ464" s="14" t="s">
        <v>104</v>
      </c>
      <c r="AR464" s="14">
        <v>0</v>
      </c>
      <c r="AS464" s="14">
        <v>0</v>
      </c>
      <c r="AT464" s="14">
        <v>0</v>
      </c>
      <c r="AU464" s="14">
        <v>0</v>
      </c>
      <c r="AV464" s="14">
        <v>0</v>
      </c>
      <c r="AW464" s="14">
        <v>0</v>
      </c>
      <c r="AX464" s="14">
        <v>0</v>
      </c>
      <c r="AY464" s="14">
        <v>0</v>
      </c>
      <c r="AZ464" s="14">
        <v>0</v>
      </c>
      <c r="BA464" s="14">
        <v>0</v>
      </c>
      <c r="BB464" s="14">
        <v>2060</v>
      </c>
      <c r="BC464" s="14">
        <v>14565</v>
      </c>
      <c r="BD464" s="14">
        <v>0</v>
      </c>
      <c r="BE464" s="14">
        <v>0</v>
      </c>
      <c r="BF464" s="14">
        <v>44</v>
      </c>
      <c r="BG464" s="14">
        <v>55</v>
      </c>
      <c r="BH464" s="14">
        <v>0</v>
      </c>
      <c r="BI464" s="14">
        <v>0</v>
      </c>
      <c r="BJ464" s="14">
        <v>0</v>
      </c>
      <c r="BK464" s="14">
        <v>5</v>
      </c>
      <c r="BL464" s="14">
        <v>137</v>
      </c>
      <c r="BM464" s="14">
        <v>0</v>
      </c>
      <c r="BN464" s="14">
        <v>0</v>
      </c>
      <c r="BO464" s="14">
        <v>0</v>
      </c>
      <c r="BP464" s="14">
        <v>0</v>
      </c>
      <c r="BQ464" s="14">
        <v>1.64</v>
      </c>
      <c r="BR464" s="14">
        <v>44.82</v>
      </c>
      <c r="BS464" s="14">
        <v>2392.1799999999998</v>
      </c>
      <c r="BT464" s="14">
        <v>6046.12</v>
      </c>
      <c r="BU464" s="14">
        <v>0</v>
      </c>
      <c r="BV464" s="14">
        <v>0</v>
      </c>
      <c r="BW464" s="14">
        <v>0</v>
      </c>
      <c r="BX464" s="14">
        <v>496.35</v>
      </c>
      <c r="BY464" s="14">
        <v>0</v>
      </c>
      <c r="BZ464" s="14">
        <v>0</v>
      </c>
      <c r="CA464" s="14">
        <v>0</v>
      </c>
      <c r="CB464" s="14">
        <v>0</v>
      </c>
      <c r="CC464" s="14">
        <v>0</v>
      </c>
      <c r="CD464" s="14">
        <v>55</v>
      </c>
      <c r="CE464" s="14">
        <v>0</v>
      </c>
      <c r="CF464" s="14">
        <v>0</v>
      </c>
      <c r="CG464" s="14">
        <v>154857</v>
      </c>
      <c r="CH464" s="14">
        <v>7.1999999999999995E-2</v>
      </c>
      <c r="CI464" s="14">
        <v>0.28799999999999998</v>
      </c>
      <c r="CJ464" s="14">
        <v>7.1999999999999995E-2</v>
      </c>
      <c r="CK464" s="14">
        <v>0</v>
      </c>
      <c r="CL464" s="14">
        <v>41.91</v>
      </c>
      <c r="CM464" s="14">
        <v>191.59</v>
      </c>
      <c r="CN464" s="14">
        <v>0</v>
      </c>
      <c r="CO464" s="14">
        <v>831.23</v>
      </c>
      <c r="CP464" s="14">
        <v>0</v>
      </c>
      <c r="CQ464" s="14">
        <v>0</v>
      </c>
      <c r="CR464" s="14">
        <v>496.35</v>
      </c>
      <c r="CS464" s="14">
        <v>0</v>
      </c>
      <c r="CT464" s="14">
        <v>0</v>
      </c>
      <c r="CU464" s="14">
        <v>0</v>
      </c>
      <c r="CV464" s="14">
        <v>0</v>
      </c>
      <c r="CW464" s="14">
        <v>0</v>
      </c>
      <c r="CX464" s="14">
        <v>0</v>
      </c>
    </row>
    <row r="465" spans="1:102" x14ac:dyDescent="0.25">
      <c r="A465" s="14">
        <v>471550</v>
      </c>
      <c r="B465" s="14">
        <v>21</v>
      </c>
      <c r="C465" s="14" t="s">
        <v>105</v>
      </c>
      <c r="D465" s="14" t="s">
        <v>100</v>
      </c>
      <c r="E465" s="14">
        <v>5302790001</v>
      </c>
      <c r="F465" s="14" t="s">
        <v>106</v>
      </c>
      <c r="G465" s="14" t="s">
        <v>102</v>
      </c>
      <c r="H465" s="14" t="s">
        <v>103</v>
      </c>
      <c r="I465" s="14">
        <v>70362070</v>
      </c>
      <c r="J465" s="14">
        <v>0</v>
      </c>
      <c r="K465" s="14">
        <v>76645</v>
      </c>
      <c r="L465" s="14">
        <v>1</v>
      </c>
      <c r="M465" s="14">
        <v>201810</v>
      </c>
      <c r="N465" s="14">
        <v>20180904</v>
      </c>
      <c r="O465" s="14">
        <v>1818</v>
      </c>
      <c r="P465" s="14">
        <v>20181004</v>
      </c>
      <c r="Q465" s="14">
        <v>2906</v>
      </c>
      <c r="R465" s="14">
        <v>30</v>
      </c>
      <c r="S465" s="14">
        <v>20181105</v>
      </c>
      <c r="T465" s="14">
        <v>20181118</v>
      </c>
      <c r="U465" s="14">
        <v>642.05999999999995</v>
      </c>
      <c r="V465" s="14">
        <v>214.02</v>
      </c>
      <c r="W465" s="14">
        <v>25</v>
      </c>
      <c r="X465" s="14">
        <v>49.16</v>
      </c>
      <c r="Y465" s="14">
        <v>25.68</v>
      </c>
      <c r="Z465" s="14">
        <v>10.27</v>
      </c>
      <c r="AA465" s="14">
        <v>8.56</v>
      </c>
      <c r="AB465" s="14">
        <v>5.56</v>
      </c>
      <c r="AC465" s="14">
        <v>0</v>
      </c>
      <c r="AD465" s="14">
        <v>0</v>
      </c>
      <c r="AE465" s="14">
        <v>0</v>
      </c>
      <c r="AF465" s="14">
        <v>856.08</v>
      </c>
      <c r="AG465" s="14">
        <v>245.26</v>
      </c>
      <c r="AH465" s="14">
        <v>417.39</v>
      </c>
      <c r="AI465" s="14">
        <v>90.34</v>
      </c>
      <c r="AJ465" s="14">
        <v>8.9700000000000006</v>
      </c>
      <c r="AK465" s="14">
        <v>94.12</v>
      </c>
      <c r="AL465" s="14">
        <v>855.17</v>
      </c>
      <c r="AM465" s="14">
        <v>905.24</v>
      </c>
      <c r="AN465" s="14">
        <v>1088</v>
      </c>
      <c r="AO465" s="14">
        <v>1088</v>
      </c>
      <c r="AP465" s="14">
        <v>708</v>
      </c>
      <c r="AQ465" s="14" t="s">
        <v>104</v>
      </c>
      <c r="AR465" s="14">
        <v>0</v>
      </c>
      <c r="AS465" s="14">
        <v>0</v>
      </c>
      <c r="AT465" s="14">
        <v>0</v>
      </c>
      <c r="AU465" s="14">
        <v>0</v>
      </c>
      <c r="AV465" s="14">
        <v>0</v>
      </c>
      <c r="AW465" s="14">
        <v>0</v>
      </c>
      <c r="AX465" s="14">
        <v>0</v>
      </c>
      <c r="AY465" s="14" t="s">
        <v>107</v>
      </c>
      <c r="AZ465" s="14" t="s">
        <v>107</v>
      </c>
      <c r="BA465" s="14" t="s">
        <v>107</v>
      </c>
      <c r="BB465" s="14">
        <v>0</v>
      </c>
      <c r="BC465" s="14">
        <v>0</v>
      </c>
      <c r="BD465" s="14">
        <v>0</v>
      </c>
      <c r="BE465" s="14">
        <v>0</v>
      </c>
      <c r="BF465" s="14">
        <v>0</v>
      </c>
      <c r="BG465" s="14">
        <v>0</v>
      </c>
      <c r="BH465" s="14">
        <v>0</v>
      </c>
      <c r="BI465" s="14">
        <v>0</v>
      </c>
      <c r="BJ465" s="14">
        <v>0</v>
      </c>
      <c r="BK465" s="14">
        <v>0</v>
      </c>
      <c r="BL465" s="14">
        <v>0</v>
      </c>
      <c r="BM465" s="14">
        <v>0</v>
      </c>
      <c r="BN465" s="14">
        <v>0</v>
      </c>
      <c r="BO465" s="14">
        <v>0</v>
      </c>
      <c r="BP465" s="14">
        <v>0</v>
      </c>
      <c r="BQ465" s="14">
        <v>0</v>
      </c>
      <c r="BR465" s="14">
        <v>0</v>
      </c>
      <c r="BS465" s="14">
        <v>0</v>
      </c>
      <c r="BT465" s="14">
        <v>0</v>
      </c>
      <c r="BU465" s="14">
        <v>0</v>
      </c>
      <c r="BV465" s="14">
        <v>0</v>
      </c>
      <c r="BW465" s="14">
        <v>0</v>
      </c>
      <c r="BX465" s="14">
        <v>0</v>
      </c>
      <c r="BY465" s="14">
        <v>0</v>
      </c>
      <c r="BZ465" s="14">
        <v>0</v>
      </c>
      <c r="CA465" s="14">
        <v>0</v>
      </c>
      <c r="CB465" s="14">
        <v>0</v>
      </c>
      <c r="CC465" s="14">
        <v>0</v>
      </c>
      <c r="CD465" s="14">
        <v>0</v>
      </c>
      <c r="CE465" s="14">
        <v>0</v>
      </c>
      <c r="CF465" s="14">
        <v>0</v>
      </c>
      <c r="CG465" s="14">
        <v>898619</v>
      </c>
      <c r="CH465" s="14">
        <v>1</v>
      </c>
      <c r="CI465" s="14">
        <v>0</v>
      </c>
      <c r="CJ465" s="14">
        <v>0</v>
      </c>
      <c r="CK465" s="14">
        <v>0</v>
      </c>
      <c r="CL465" s="14">
        <v>2.99</v>
      </c>
      <c r="CM465" s="14">
        <v>13.69</v>
      </c>
      <c r="CN465" s="14">
        <v>0</v>
      </c>
      <c r="CO465" s="14">
        <v>54.39</v>
      </c>
      <c r="CP465" s="14">
        <v>0</v>
      </c>
      <c r="CQ465" s="14">
        <v>0</v>
      </c>
      <c r="CR465" s="14" t="s">
        <v>108</v>
      </c>
      <c r="CS465" s="14">
        <v>220</v>
      </c>
      <c r="CT465" s="14" t="s">
        <v>109</v>
      </c>
      <c r="CU465" s="14">
        <v>201</v>
      </c>
      <c r="CV465" s="14" t="s">
        <v>109</v>
      </c>
      <c r="CW465" s="14">
        <v>231</v>
      </c>
      <c r="CX465" s="14" t="s">
        <v>109</v>
      </c>
    </row>
    <row r="466" spans="1:102" x14ac:dyDescent="0.25">
      <c r="A466" s="14">
        <v>471551</v>
      </c>
      <c r="B466" s="14">
        <v>23</v>
      </c>
      <c r="C466" s="14" t="s">
        <v>110</v>
      </c>
      <c r="D466" s="14" t="s">
        <v>100</v>
      </c>
      <c r="E466" s="14">
        <v>5302790001</v>
      </c>
      <c r="F466" s="14" t="s">
        <v>111</v>
      </c>
      <c r="G466" s="14" t="s">
        <v>102</v>
      </c>
      <c r="H466" s="14" t="s">
        <v>103</v>
      </c>
      <c r="I466" s="14">
        <v>70362070</v>
      </c>
      <c r="J466" s="14">
        <v>0</v>
      </c>
      <c r="K466" s="14">
        <v>1229984</v>
      </c>
      <c r="L466" s="14">
        <v>40</v>
      </c>
      <c r="M466" s="14">
        <v>201810</v>
      </c>
      <c r="N466" s="14">
        <v>20180904</v>
      </c>
      <c r="O466" s="14">
        <v>19799</v>
      </c>
      <c r="P466" s="14">
        <v>20181004</v>
      </c>
      <c r="Q466" s="14">
        <v>19991</v>
      </c>
      <c r="R466" s="14">
        <v>30</v>
      </c>
      <c r="S466" s="14">
        <v>20181105</v>
      </c>
      <c r="T466" s="14">
        <v>20181118</v>
      </c>
      <c r="U466" s="14">
        <v>4532.22</v>
      </c>
      <c r="V466" s="14">
        <v>1510.74</v>
      </c>
      <c r="W466" s="14">
        <v>25</v>
      </c>
      <c r="X466" s="14">
        <v>601.25</v>
      </c>
      <c r="Y466" s="14">
        <v>181.28</v>
      </c>
      <c r="Z466" s="14">
        <v>72.510000000000005</v>
      </c>
      <c r="AA466" s="14">
        <v>60.42</v>
      </c>
      <c r="AB466" s="14">
        <v>39.270000000000003</v>
      </c>
      <c r="AC466" s="14">
        <v>0</v>
      </c>
      <c r="AD466" s="14">
        <v>0</v>
      </c>
      <c r="AE466" s="14">
        <v>0</v>
      </c>
      <c r="AF466" s="14">
        <v>6042.96</v>
      </c>
      <c r="AG466" s="14">
        <v>1731.29</v>
      </c>
      <c r="AH466" s="14">
        <v>2946.18</v>
      </c>
      <c r="AI466" s="14">
        <v>637.69000000000005</v>
      </c>
      <c r="AJ466" s="14">
        <v>63.38</v>
      </c>
      <c r="AK466" s="14">
        <v>664.42</v>
      </c>
      <c r="AL466" s="14">
        <v>6290.73</v>
      </c>
      <c r="AM466" s="14">
        <v>6644.21</v>
      </c>
      <c r="AN466" s="14">
        <v>7680</v>
      </c>
      <c r="AO466" s="14">
        <v>7680</v>
      </c>
      <c r="AP466" s="14">
        <v>7263</v>
      </c>
      <c r="AQ466" s="14" t="s">
        <v>104</v>
      </c>
      <c r="AR466" s="14">
        <v>0</v>
      </c>
      <c r="AS466" s="14">
        <v>0</v>
      </c>
      <c r="AT466" s="14">
        <v>0</v>
      </c>
      <c r="AU466" s="14">
        <v>0</v>
      </c>
      <c r="AV466" s="14">
        <v>0</v>
      </c>
      <c r="AW466" s="14">
        <v>0</v>
      </c>
      <c r="AX466" s="14">
        <v>0</v>
      </c>
      <c r="AY466" s="14" t="s">
        <v>107</v>
      </c>
      <c r="AZ466" s="14" t="s">
        <v>107</v>
      </c>
      <c r="BA466" s="14" t="s">
        <v>107</v>
      </c>
      <c r="BB466" s="14">
        <v>0</v>
      </c>
      <c r="BC466" s="14">
        <v>0</v>
      </c>
      <c r="BD466" s="14">
        <v>0</v>
      </c>
      <c r="BE466" s="14">
        <v>0</v>
      </c>
      <c r="BF466" s="14">
        <v>0</v>
      </c>
      <c r="BG466" s="14">
        <v>0</v>
      </c>
      <c r="BH466" s="14">
        <v>0</v>
      </c>
      <c r="BI466" s="14">
        <v>0</v>
      </c>
      <c r="BJ466" s="14">
        <v>0</v>
      </c>
      <c r="BK466" s="14">
        <v>0</v>
      </c>
      <c r="BL466" s="14">
        <v>0</v>
      </c>
      <c r="BM466" s="14">
        <v>0</v>
      </c>
      <c r="BN466" s="14">
        <v>0</v>
      </c>
      <c r="BO466" s="14">
        <v>0</v>
      </c>
      <c r="BP466" s="14">
        <v>0</v>
      </c>
      <c r="BQ466" s="14">
        <v>0</v>
      </c>
      <c r="BR466" s="14">
        <v>0</v>
      </c>
      <c r="BS466" s="14">
        <v>0</v>
      </c>
      <c r="BT466" s="14">
        <v>0</v>
      </c>
      <c r="BU466" s="14">
        <v>0</v>
      </c>
      <c r="BV466" s="14">
        <v>0</v>
      </c>
      <c r="BW466" s="14">
        <v>0</v>
      </c>
      <c r="BX466" s="14">
        <v>0</v>
      </c>
      <c r="BY466" s="14">
        <v>0</v>
      </c>
      <c r="BZ466" s="14">
        <v>0</v>
      </c>
      <c r="CA466" s="14">
        <v>0</v>
      </c>
      <c r="CB466" s="14">
        <v>0</v>
      </c>
      <c r="CC466" s="14">
        <v>0</v>
      </c>
      <c r="CD466" s="14">
        <v>0</v>
      </c>
      <c r="CE466" s="14">
        <v>0</v>
      </c>
      <c r="CF466" s="14">
        <v>0</v>
      </c>
      <c r="CG466" s="14">
        <v>898620</v>
      </c>
      <c r="CH466" s="14">
        <v>40</v>
      </c>
      <c r="CI466" s="14">
        <v>0</v>
      </c>
      <c r="CJ466" s="14">
        <v>40</v>
      </c>
      <c r="CK466" s="14">
        <v>0</v>
      </c>
      <c r="CL466" s="14">
        <v>21.15</v>
      </c>
      <c r="CM466" s="14">
        <v>96.68</v>
      </c>
      <c r="CN466" s="14">
        <v>0</v>
      </c>
      <c r="CO466" s="14">
        <v>383.99</v>
      </c>
      <c r="CP466" s="14">
        <v>0</v>
      </c>
      <c r="CQ466" s="14">
        <v>0</v>
      </c>
      <c r="CR466" s="14" t="s">
        <v>108</v>
      </c>
      <c r="CS466" s="14">
        <v>220</v>
      </c>
      <c r="CT466" s="14">
        <v>380</v>
      </c>
      <c r="CU466" s="14">
        <v>201</v>
      </c>
      <c r="CV466" s="14">
        <v>348</v>
      </c>
      <c r="CW466" s="14">
        <v>231</v>
      </c>
      <c r="CX466" s="14">
        <v>399</v>
      </c>
    </row>
    <row r="467" spans="1:102" x14ac:dyDescent="0.25">
      <c r="A467" s="14">
        <v>471552</v>
      </c>
      <c r="B467" s="14">
        <v>21</v>
      </c>
      <c r="C467" s="14" t="s">
        <v>105</v>
      </c>
      <c r="D467" s="14" t="s">
        <v>100</v>
      </c>
      <c r="E467" s="14">
        <v>5302790001</v>
      </c>
      <c r="F467" s="14" t="s">
        <v>112</v>
      </c>
      <c r="G467" s="14" t="s">
        <v>102</v>
      </c>
      <c r="H467" s="14" t="s">
        <v>103</v>
      </c>
      <c r="I467" s="14">
        <v>70362030</v>
      </c>
      <c r="J467" s="14">
        <v>0</v>
      </c>
      <c r="K467" s="14">
        <v>525960</v>
      </c>
      <c r="L467" s="14">
        <v>1</v>
      </c>
      <c r="M467" s="14">
        <v>201810</v>
      </c>
      <c r="N467" s="14">
        <v>20180904</v>
      </c>
      <c r="O467" s="14">
        <v>1585</v>
      </c>
      <c r="P467" s="14">
        <v>20181004</v>
      </c>
      <c r="Q467" s="14">
        <v>1727</v>
      </c>
      <c r="R467" s="14">
        <v>30</v>
      </c>
      <c r="S467" s="14">
        <v>20181105</v>
      </c>
      <c r="T467" s="14">
        <v>20181118</v>
      </c>
      <c r="U467" s="14">
        <v>83.47</v>
      </c>
      <c r="V467" s="14">
        <v>11.38</v>
      </c>
      <c r="W467" s="14">
        <v>12</v>
      </c>
      <c r="X467" s="14">
        <v>40.97</v>
      </c>
      <c r="Y467" s="14">
        <v>2.84</v>
      </c>
      <c r="Z467" s="14">
        <v>1.1299999999999999</v>
      </c>
      <c r="AA467" s="14">
        <v>0.94</v>
      </c>
      <c r="AB467" s="14">
        <v>0.61</v>
      </c>
      <c r="AC467" s="14">
        <v>0</v>
      </c>
      <c r="AD467" s="14">
        <v>0</v>
      </c>
      <c r="AE467" s="14">
        <v>0</v>
      </c>
      <c r="AF467" s="14">
        <v>94.85</v>
      </c>
      <c r="AG467" s="14">
        <v>14.83</v>
      </c>
      <c r="AH467" s="14">
        <v>54.69</v>
      </c>
      <c r="AI467" s="14">
        <v>11.83</v>
      </c>
      <c r="AJ467" s="14">
        <v>1.17</v>
      </c>
      <c r="AK467" s="14">
        <v>12.33</v>
      </c>
      <c r="AL467" s="14">
        <v>130.30000000000001</v>
      </c>
      <c r="AM467" s="14">
        <v>135.82</v>
      </c>
      <c r="AN467" s="14">
        <v>142</v>
      </c>
      <c r="AO467" s="14">
        <v>142</v>
      </c>
      <c r="AP467" s="14">
        <v>382</v>
      </c>
      <c r="AQ467" s="14" t="s">
        <v>104</v>
      </c>
      <c r="AR467" s="14">
        <v>0</v>
      </c>
      <c r="AS467" s="14">
        <v>0</v>
      </c>
      <c r="AT467" s="14">
        <v>0</v>
      </c>
      <c r="AU467" s="14">
        <v>0</v>
      </c>
      <c r="AV467" s="14">
        <v>0</v>
      </c>
      <c r="AW467" s="14">
        <v>0</v>
      </c>
      <c r="AX467" s="14">
        <v>0</v>
      </c>
      <c r="AY467" s="14" t="s">
        <v>107</v>
      </c>
      <c r="AZ467" s="14" t="s">
        <v>107</v>
      </c>
      <c r="BA467" s="14" t="s">
        <v>107</v>
      </c>
      <c r="BB467" s="14">
        <v>0</v>
      </c>
      <c r="BC467" s="14">
        <v>0</v>
      </c>
      <c r="BD467" s="14">
        <v>0</v>
      </c>
      <c r="BE467" s="14">
        <v>0</v>
      </c>
      <c r="BF467" s="14">
        <v>0</v>
      </c>
      <c r="BG467" s="14">
        <v>0</v>
      </c>
      <c r="BH467" s="14">
        <v>0</v>
      </c>
      <c r="BI467" s="14">
        <v>0</v>
      </c>
      <c r="BJ467" s="14">
        <v>0</v>
      </c>
      <c r="BK467" s="14">
        <v>0</v>
      </c>
      <c r="BL467" s="14">
        <v>0</v>
      </c>
      <c r="BM467" s="14">
        <v>0</v>
      </c>
      <c r="BN467" s="14">
        <v>0</v>
      </c>
      <c r="BO467" s="14">
        <v>0</v>
      </c>
      <c r="BP467" s="14">
        <v>0</v>
      </c>
      <c r="BQ467" s="14">
        <v>0</v>
      </c>
      <c r="BR467" s="14">
        <v>0</v>
      </c>
      <c r="BS467" s="14">
        <v>0</v>
      </c>
      <c r="BT467" s="14">
        <v>0</v>
      </c>
      <c r="BU467" s="14">
        <v>0</v>
      </c>
      <c r="BV467" s="14">
        <v>0</v>
      </c>
      <c r="BW467" s="14">
        <v>0</v>
      </c>
      <c r="BX467" s="14">
        <v>0</v>
      </c>
      <c r="BY467" s="14">
        <v>0</v>
      </c>
      <c r="BZ467" s="14">
        <v>0</v>
      </c>
      <c r="CA467" s="14">
        <v>0</v>
      </c>
      <c r="CB467" s="14">
        <v>0</v>
      </c>
      <c r="CC467" s="14">
        <v>0</v>
      </c>
      <c r="CD467" s="14">
        <v>0</v>
      </c>
      <c r="CE467" s="14">
        <v>0</v>
      </c>
      <c r="CF467" s="14">
        <v>0</v>
      </c>
      <c r="CG467" s="14">
        <v>898645</v>
      </c>
      <c r="CH467" s="14">
        <v>1</v>
      </c>
      <c r="CI467" s="14">
        <v>0</v>
      </c>
      <c r="CJ467" s="14">
        <v>0</v>
      </c>
      <c r="CK467" s="14">
        <v>0</v>
      </c>
      <c r="CL467" s="14">
        <v>0.33</v>
      </c>
      <c r="CM467" s="14">
        <v>1.51</v>
      </c>
      <c r="CN467" s="14">
        <v>0</v>
      </c>
      <c r="CO467" s="14">
        <v>7.09</v>
      </c>
      <c r="CP467" s="14">
        <v>0</v>
      </c>
      <c r="CQ467" s="14">
        <v>0</v>
      </c>
      <c r="CR467" s="14" t="s">
        <v>108</v>
      </c>
      <c r="CS467" s="14">
        <v>220</v>
      </c>
      <c r="CT467" s="14" t="s">
        <v>109</v>
      </c>
      <c r="CU467" s="14">
        <v>201</v>
      </c>
      <c r="CV467" s="14" t="s">
        <v>109</v>
      </c>
      <c r="CW467" s="14">
        <v>231</v>
      </c>
      <c r="CX467" s="14" t="s">
        <v>109</v>
      </c>
    </row>
    <row r="468" spans="1:102" x14ac:dyDescent="0.25">
      <c r="A468" s="14">
        <v>471553</v>
      </c>
      <c r="B468" s="14">
        <v>23</v>
      </c>
      <c r="C468" s="14" t="s">
        <v>110</v>
      </c>
      <c r="D468" s="14" t="s">
        <v>100</v>
      </c>
      <c r="E468" s="14">
        <v>5302790001</v>
      </c>
      <c r="F468" s="14" t="s">
        <v>113</v>
      </c>
      <c r="G468" s="14" t="s">
        <v>102</v>
      </c>
      <c r="H468" s="14" t="s">
        <v>103</v>
      </c>
      <c r="I468" s="14">
        <v>70362030</v>
      </c>
      <c r="J468" s="14">
        <v>0</v>
      </c>
      <c r="K468" s="14">
        <v>1230287</v>
      </c>
      <c r="L468" s="14">
        <v>40</v>
      </c>
      <c r="M468" s="14">
        <v>201810</v>
      </c>
      <c r="N468" s="14">
        <v>20180904</v>
      </c>
      <c r="O468" s="14">
        <v>19730</v>
      </c>
      <c r="P468" s="14">
        <v>20181004</v>
      </c>
      <c r="Q468" s="14">
        <v>19897</v>
      </c>
      <c r="R468" s="14">
        <v>30</v>
      </c>
      <c r="S468" s="14">
        <v>20181105</v>
      </c>
      <c r="T468" s="14">
        <v>20181118</v>
      </c>
      <c r="U468" s="14">
        <v>3942.09</v>
      </c>
      <c r="V468" s="14">
        <v>1314.03</v>
      </c>
      <c r="W468" s="14">
        <v>25</v>
      </c>
      <c r="X468" s="14">
        <v>706.62</v>
      </c>
      <c r="Y468" s="14">
        <v>157.68</v>
      </c>
      <c r="Z468" s="14">
        <v>63.07</v>
      </c>
      <c r="AA468" s="14">
        <v>52.56</v>
      </c>
      <c r="AB468" s="14">
        <v>34.159999999999997</v>
      </c>
      <c r="AC468" s="14">
        <v>0</v>
      </c>
      <c r="AD468" s="14">
        <v>0</v>
      </c>
      <c r="AE468" s="14">
        <v>0</v>
      </c>
      <c r="AF468" s="14">
        <v>5256.12</v>
      </c>
      <c r="AG468" s="14">
        <v>1505.87</v>
      </c>
      <c r="AH468" s="14">
        <v>2562.56</v>
      </c>
      <c r="AI468" s="14">
        <v>554.66</v>
      </c>
      <c r="AJ468" s="14">
        <v>55.12</v>
      </c>
      <c r="AK468" s="14">
        <v>577.91</v>
      </c>
      <c r="AL468" s="14">
        <v>5655.27</v>
      </c>
      <c r="AM468" s="14">
        <v>5962.74</v>
      </c>
      <c r="AN468" s="14">
        <v>6680</v>
      </c>
      <c r="AO468" s="14">
        <v>6680</v>
      </c>
      <c r="AP468" s="14">
        <v>8043</v>
      </c>
      <c r="AQ468" s="14" t="s">
        <v>104</v>
      </c>
      <c r="AR468" s="14">
        <v>0</v>
      </c>
      <c r="AS468" s="14">
        <v>0</v>
      </c>
      <c r="AT468" s="14">
        <v>0</v>
      </c>
      <c r="AU468" s="14">
        <v>0</v>
      </c>
      <c r="AV468" s="14">
        <v>0</v>
      </c>
      <c r="AW468" s="14">
        <v>0</v>
      </c>
      <c r="AX468" s="14">
        <v>0</v>
      </c>
      <c r="AY468" s="14" t="s">
        <v>107</v>
      </c>
      <c r="AZ468" s="14" t="s">
        <v>107</v>
      </c>
      <c r="BA468" s="14" t="s">
        <v>107</v>
      </c>
      <c r="BB468" s="14">
        <v>0</v>
      </c>
      <c r="BC468" s="14">
        <v>0</v>
      </c>
      <c r="BD468" s="14">
        <v>0</v>
      </c>
      <c r="BE468" s="14">
        <v>0</v>
      </c>
      <c r="BF468" s="14">
        <v>0</v>
      </c>
      <c r="BG468" s="14">
        <v>0</v>
      </c>
      <c r="BH468" s="14">
        <v>0</v>
      </c>
      <c r="BI468" s="14">
        <v>0</v>
      </c>
      <c r="BJ468" s="14">
        <v>0</v>
      </c>
      <c r="BK468" s="14">
        <v>0</v>
      </c>
      <c r="BL468" s="14">
        <v>0</v>
      </c>
      <c r="BM468" s="14">
        <v>0</v>
      </c>
      <c r="BN468" s="14">
        <v>0</v>
      </c>
      <c r="BO468" s="14">
        <v>0</v>
      </c>
      <c r="BP468" s="14">
        <v>0</v>
      </c>
      <c r="BQ468" s="14">
        <v>0</v>
      </c>
      <c r="BR468" s="14">
        <v>0</v>
      </c>
      <c r="BS468" s="14">
        <v>0</v>
      </c>
      <c r="BT468" s="14">
        <v>0</v>
      </c>
      <c r="BU468" s="14">
        <v>0</v>
      </c>
      <c r="BV468" s="14">
        <v>0</v>
      </c>
      <c r="BW468" s="14">
        <v>0</v>
      </c>
      <c r="BX468" s="14">
        <v>0</v>
      </c>
      <c r="BY468" s="14">
        <v>0</v>
      </c>
      <c r="BZ468" s="14">
        <v>0</v>
      </c>
      <c r="CA468" s="14">
        <v>0</v>
      </c>
      <c r="CB468" s="14">
        <v>0</v>
      </c>
      <c r="CC468" s="14">
        <v>0</v>
      </c>
      <c r="CD468" s="14">
        <v>0</v>
      </c>
      <c r="CE468" s="14">
        <v>0</v>
      </c>
      <c r="CF468" s="14">
        <v>0</v>
      </c>
      <c r="CG468" s="14">
        <v>898647</v>
      </c>
      <c r="CH468" s="14">
        <v>40</v>
      </c>
      <c r="CI468" s="14">
        <v>0</v>
      </c>
      <c r="CJ468" s="14">
        <v>40</v>
      </c>
      <c r="CK468" s="14">
        <v>0</v>
      </c>
      <c r="CL468" s="14">
        <v>18.39</v>
      </c>
      <c r="CM468" s="14">
        <v>84.09</v>
      </c>
      <c r="CN468" s="14">
        <v>0</v>
      </c>
      <c r="CO468" s="14">
        <v>333.99</v>
      </c>
      <c r="CP468" s="14">
        <v>0</v>
      </c>
      <c r="CQ468" s="14">
        <v>0</v>
      </c>
      <c r="CR468" s="14" t="s">
        <v>108</v>
      </c>
      <c r="CS468" s="14">
        <v>220</v>
      </c>
      <c r="CT468" s="14">
        <v>380</v>
      </c>
      <c r="CU468" s="14">
        <v>201</v>
      </c>
      <c r="CV468" s="14">
        <v>348</v>
      </c>
      <c r="CW468" s="14">
        <v>231</v>
      </c>
      <c r="CX468" s="14">
        <v>399</v>
      </c>
    </row>
    <row r="469" spans="1:102" x14ac:dyDescent="0.25">
      <c r="A469" s="14">
        <v>471554</v>
      </c>
      <c r="B469" s="14">
        <v>21</v>
      </c>
      <c r="C469" s="14" t="s">
        <v>105</v>
      </c>
      <c r="D469" s="14" t="s">
        <v>100</v>
      </c>
      <c r="E469" s="14">
        <v>5302790001</v>
      </c>
      <c r="F469" s="14" t="s">
        <v>114</v>
      </c>
      <c r="G469" s="14" t="s">
        <v>102</v>
      </c>
      <c r="H469" s="14" t="s">
        <v>103</v>
      </c>
      <c r="I469" s="14">
        <v>70362040</v>
      </c>
      <c r="J469" s="14">
        <v>0</v>
      </c>
      <c r="K469" s="14">
        <v>77130</v>
      </c>
      <c r="L469" s="14">
        <v>1</v>
      </c>
      <c r="M469" s="14">
        <v>201810</v>
      </c>
      <c r="N469" s="14">
        <v>20180904</v>
      </c>
      <c r="O469" s="14">
        <v>7666</v>
      </c>
      <c r="P469" s="14">
        <v>20181004</v>
      </c>
      <c r="Q469" s="14">
        <v>8354</v>
      </c>
      <c r="R469" s="14">
        <v>30</v>
      </c>
      <c r="S469" s="14">
        <v>20181105</v>
      </c>
      <c r="T469" s="14">
        <v>20181118</v>
      </c>
      <c r="U469" s="14">
        <v>406.01</v>
      </c>
      <c r="V469" s="14">
        <v>135.33000000000001</v>
      </c>
      <c r="W469" s="14">
        <v>25</v>
      </c>
      <c r="X469" s="14">
        <v>58.34</v>
      </c>
      <c r="Y469" s="14">
        <v>16.239999999999998</v>
      </c>
      <c r="Z469" s="14">
        <v>6.49</v>
      </c>
      <c r="AA469" s="14">
        <v>5.41</v>
      </c>
      <c r="AB469" s="14">
        <v>3.51</v>
      </c>
      <c r="AC469" s="14">
        <v>0</v>
      </c>
      <c r="AD469" s="14">
        <v>0</v>
      </c>
      <c r="AE469" s="14">
        <v>0</v>
      </c>
      <c r="AF469" s="14">
        <v>541.34</v>
      </c>
      <c r="AG469" s="14">
        <v>155.08000000000001</v>
      </c>
      <c r="AH469" s="14">
        <v>263.95</v>
      </c>
      <c r="AI469" s="14">
        <v>57.12</v>
      </c>
      <c r="AJ469" s="14">
        <v>5.67</v>
      </c>
      <c r="AK469" s="14">
        <v>59.52</v>
      </c>
      <c r="AL469" s="14">
        <v>568.03</v>
      </c>
      <c r="AM469" s="14">
        <v>599.67999999999995</v>
      </c>
      <c r="AN469" s="14">
        <v>688</v>
      </c>
      <c r="AO469" s="14">
        <v>688</v>
      </c>
      <c r="AP469" s="14">
        <v>642</v>
      </c>
      <c r="AQ469" s="14" t="s">
        <v>104</v>
      </c>
      <c r="AR469" s="14">
        <v>0</v>
      </c>
      <c r="AS469" s="14">
        <v>0</v>
      </c>
      <c r="AT469" s="14">
        <v>0</v>
      </c>
      <c r="AU469" s="14">
        <v>0</v>
      </c>
      <c r="AV469" s="14">
        <v>0</v>
      </c>
      <c r="AW469" s="14">
        <v>0</v>
      </c>
      <c r="AX469" s="14">
        <v>0</v>
      </c>
      <c r="AY469" s="14" t="s">
        <v>107</v>
      </c>
      <c r="AZ469" s="14" t="s">
        <v>107</v>
      </c>
      <c r="BA469" s="14" t="s">
        <v>107</v>
      </c>
      <c r="BB469" s="14">
        <v>0</v>
      </c>
      <c r="BC469" s="14">
        <v>0</v>
      </c>
      <c r="BD469" s="14">
        <v>0</v>
      </c>
      <c r="BE469" s="14">
        <v>0</v>
      </c>
      <c r="BF469" s="14">
        <v>0</v>
      </c>
      <c r="BG469" s="14">
        <v>0</v>
      </c>
      <c r="BH469" s="14">
        <v>0</v>
      </c>
      <c r="BI469" s="14">
        <v>0</v>
      </c>
      <c r="BJ469" s="14">
        <v>0</v>
      </c>
      <c r="BK469" s="14">
        <v>0</v>
      </c>
      <c r="BL469" s="14">
        <v>0</v>
      </c>
      <c r="BM469" s="14">
        <v>0</v>
      </c>
      <c r="BN469" s="14">
        <v>0</v>
      </c>
      <c r="BO469" s="14">
        <v>0</v>
      </c>
      <c r="BP469" s="14">
        <v>0</v>
      </c>
      <c r="BQ469" s="14">
        <v>0</v>
      </c>
      <c r="BR469" s="14">
        <v>0</v>
      </c>
      <c r="BS469" s="14">
        <v>0</v>
      </c>
      <c r="BT469" s="14">
        <v>0</v>
      </c>
      <c r="BU469" s="14">
        <v>0</v>
      </c>
      <c r="BV469" s="14">
        <v>0</v>
      </c>
      <c r="BW469" s="14">
        <v>0</v>
      </c>
      <c r="BX469" s="14">
        <v>0</v>
      </c>
      <c r="BY469" s="14">
        <v>0</v>
      </c>
      <c r="BZ469" s="14">
        <v>0</v>
      </c>
      <c r="CA469" s="14">
        <v>0</v>
      </c>
      <c r="CB469" s="14">
        <v>0</v>
      </c>
      <c r="CC469" s="14">
        <v>0</v>
      </c>
      <c r="CD469" s="14">
        <v>0</v>
      </c>
      <c r="CE469" s="14">
        <v>0</v>
      </c>
      <c r="CF469" s="14">
        <v>0</v>
      </c>
      <c r="CG469" s="14">
        <v>898675</v>
      </c>
      <c r="CH469" s="14">
        <v>1</v>
      </c>
      <c r="CI469" s="14">
        <v>0</v>
      </c>
      <c r="CJ469" s="14">
        <v>0</v>
      </c>
      <c r="CK469" s="14">
        <v>0</v>
      </c>
      <c r="CL469" s="14">
        <v>1.89</v>
      </c>
      <c r="CM469" s="14">
        <v>8.66</v>
      </c>
      <c r="CN469" s="14">
        <v>0</v>
      </c>
      <c r="CO469" s="14">
        <v>34.39</v>
      </c>
      <c r="CP469" s="14">
        <v>0</v>
      </c>
      <c r="CQ469" s="14">
        <v>0</v>
      </c>
      <c r="CR469" s="14" t="s">
        <v>108</v>
      </c>
      <c r="CS469" s="14">
        <v>220</v>
      </c>
      <c r="CT469" s="14" t="s">
        <v>109</v>
      </c>
      <c r="CU469" s="14">
        <v>201</v>
      </c>
      <c r="CV469" s="14" t="s">
        <v>109</v>
      </c>
      <c r="CW469" s="14">
        <v>231</v>
      </c>
      <c r="CX469" s="14" t="s">
        <v>109</v>
      </c>
    </row>
    <row r="470" spans="1:102" x14ac:dyDescent="0.25">
      <c r="A470" s="14">
        <v>471555</v>
      </c>
      <c r="B470" s="14">
        <v>23</v>
      </c>
      <c r="C470" s="14" t="s">
        <v>110</v>
      </c>
      <c r="D470" s="14" t="s">
        <v>100</v>
      </c>
      <c r="E470" s="14">
        <v>5302790001</v>
      </c>
      <c r="F470" s="14" t="s">
        <v>115</v>
      </c>
      <c r="G470" s="14" t="s">
        <v>102</v>
      </c>
      <c r="H470" s="14" t="s">
        <v>103</v>
      </c>
      <c r="I470" s="14">
        <v>70362040</v>
      </c>
      <c r="J470" s="14">
        <v>0</v>
      </c>
      <c r="K470" s="14">
        <v>1230258</v>
      </c>
      <c r="L470" s="14">
        <v>60</v>
      </c>
      <c r="M470" s="14">
        <v>201810</v>
      </c>
      <c r="N470" s="14">
        <v>20180904</v>
      </c>
      <c r="O470" s="14">
        <v>11441</v>
      </c>
      <c r="P470" s="14">
        <v>20181004</v>
      </c>
      <c r="Q470" s="14">
        <v>11555</v>
      </c>
      <c r="R470" s="14">
        <v>30</v>
      </c>
      <c r="S470" s="14">
        <v>20181105</v>
      </c>
      <c r="T470" s="14">
        <v>20181118</v>
      </c>
      <c r="U470" s="14">
        <v>4036.51</v>
      </c>
      <c r="V470" s="14">
        <v>1345.5</v>
      </c>
      <c r="W470" s="14">
        <v>25</v>
      </c>
      <c r="X470" s="14">
        <v>706.62</v>
      </c>
      <c r="Y470" s="14">
        <v>161.46</v>
      </c>
      <c r="Z470" s="14">
        <v>64.58</v>
      </c>
      <c r="AA470" s="14">
        <v>53.82</v>
      </c>
      <c r="AB470" s="14">
        <v>34.979999999999997</v>
      </c>
      <c r="AC470" s="14">
        <v>0</v>
      </c>
      <c r="AD470" s="14">
        <v>0</v>
      </c>
      <c r="AE470" s="14">
        <v>0</v>
      </c>
      <c r="AF470" s="14">
        <v>5382.01</v>
      </c>
      <c r="AG470" s="14">
        <v>1541.94</v>
      </c>
      <c r="AH470" s="14">
        <v>2623.94</v>
      </c>
      <c r="AI470" s="14">
        <v>567.94000000000005</v>
      </c>
      <c r="AJ470" s="14">
        <v>56.44</v>
      </c>
      <c r="AK470" s="14">
        <v>591.75</v>
      </c>
      <c r="AL470" s="14">
        <v>5773.79</v>
      </c>
      <c r="AM470" s="14">
        <v>6088.63</v>
      </c>
      <c r="AN470" s="14">
        <v>6840</v>
      </c>
      <c r="AO470" s="14">
        <v>6840</v>
      </c>
      <c r="AP470" s="14">
        <v>6655</v>
      </c>
      <c r="AQ470" s="14" t="s">
        <v>104</v>
      </c>
      <c r="AR470" s="14">
        <v>0</v>
      </c>
      <c r="AS470" s="14">
        <v>0</v>
      </c>
      <c r="AT470" s="14">
        <v>0</v>
      </c>
      <c r="AU470" s="14">
        <v>0</v>
      </c>
      <c r="AV470" s="14">
        <v>0</v>
      </c>
      <c r="AW470" s="14">
        <v>0</v>
      </c>
      <c r="AX470" s="14">
        <v>0</v>
      </c>
      <c r="AY470" s="14" t="s">
        <v>107</v>
      </c>
      <c r="AZ470" s="14" t="s">
        <v>107</v>
      </c>
      <c r="BA470" s="14" t="s">
        <v>107</v>
      </c>
      <c r="BB470" s="14">
        <v>0</v>
      </c>
      <c r="BC470" s="14">
        <v>0</v>
      </c>
      <c r="BD470" s="14">
        <v>0</v>
      </c>
      <c r="BE470" s="14">
        <v>0</v>
      </c>
      <c r="BF470" s="14">
        <v>0</v>
      </c>
      <c r="BG470" s="14">
        <v>0</v>
      </c>
      <c r="BH470" s="14">
        <v>0</v>
      </c>
      <c r="BI470" s="14">
        <v>0</v>
      </c>
      <c r="BJ470" s="14">
        <v>0</v>
      </c>
      <c r="BK470" s="14">
        <v>0</v>
      </c>
      <c r="BL470" s="14">
        <v>0</v>
      </c>
      <c r="BM470" s="14">
        <v>0</v>
      </c>
      <c r="BN470" s="14">
        <v>0</v>
      </c>
      <c r="BO470" s="14">
        <v>0</v>
      </c>
      <c r="BP470" s="14">
        <v>0</v>
      </c>
      <c r="BQ470" s="14">
        <v>0</v>
      </c>
      <c r="BR470" s="14">
        <v>0</v>
      </c>
      <c r="BS470" s="14">
        <v>0</v>
      </c>
      <c r="BT470" s="14">
        <v>0</v>
      </c>
      <c r="BU470" s="14">
        <v>0</v>
      </c>
      <c r="BV470" s="14">
        <v>0</v>
      </c>
      <c r="BW470" s="14">
        <v>0</v>
      </c>
      <c r="BX470" s="14">
        <v>0</v>
      </c>
      <c r="BY470" s="14">
        <v>0</v>
      </c>
      <c r="BZ470" s="14">
        <v>0</v>
      </c>
      <c r="CA470" s="14">
        <v>0</v>
      </c>
      <c r="CB470" s="14">
        <v>0</v>
      </c>
      <c r="CC470" s="14">
        <v>0</v>
      </c>
      <c r="CD470" s="14">
        <v>0</v>
      </c>
      <c r="CE470" s="14">
        <v>0</v>
      </c>
      <c r="CF470" s="14">
        <v>0</v>
      </c>
      <c r="CG470" s="14">
        <v>898676</v>
      </c>
      <c r="CH470" s="14">
        <v>60</v>
      </c>
      <c r="CI470" s="14">
        <v>0</v>
      </c>
      <c r="CJ470" s="14">
        <v>60</v>
      </c>
      <c r="CK470" s="14">
        <v>0</v>
      </c>
      <c r="CL470" s="14">
        <v>18.829999999999998</v>
      </c>
      <c r="CM470" s="14">
        <v>86.11</v>
      </c>
      <c r="CN470" s="14">
        <v>0</v>
      </c>
      <c r="CO470" s="14">
        <v>341.99</v>
      </c>
      <c r="CP470" s="14">
        <v>0</v>
      </c>
      <c r="CQ470" s="14">
        <v>0</v>
      </c>
      <c r="CR470" s="14" t="s">
        <v>108</v>
      </c>
      <c r="CS470" s="14">
        <v>220</v>
      </c>
      <c r="CT470" s="14">
        <v>380</v>
      </c>
      <c r="CU470" s="14">
        <v>201</v>
      </c>
      <c r="CV470" s="14">
        <v>348</v>
      </c>
      <c r="CW470" s="14">
        <v>231</v>
      </c>
      <c r="CX470" s="14">
        <v>399</v>
      </c>
    </row>
    <row r="471" spans="1:102" x14ac:dyDescent="0.25">
      <c r="A471" s="14">
        <v>472913</v>
      </c>
      <c r="B471" s="14">
        <v>23</v>
      </c>
      <c r="C471" s="14" t="s">
        <v>110</v>
      </c>
      <c r="D471" s="14" t="s">
        <v>100</v>
      </c>
      <c r="E471" s="14">
        <v>5302790001</v>
      </c>
      <c r="F471" s="14" t="s">
        <v>116</v>
      </c>
      <c r="G471" s="14" t="s">
        <v>102</v>
      </c>
      <c r="H471" s="14" t="s">
        <v>103</v>
      </c>
      <c r="I471" s="14">
        <v>71630315</v>
      </c>
      <c r="J471" s="14">
        <v>0</v>
      </c>
      <c r="K471" s="14">
        <v>147550</v>
      </c>
      <c r="L471" s="14">
        <v>10</v>
      </c>
      <c r="M471" s="14">
        <v>201810</v>
      </c>
      <c r="N471" s="14">
        <v>20180921</v>
      </c>
      <c r="O471" s="14">
        <v>6133</v>
      </c>
      <c r="P471" s="14">
        <v>20181023</v>
      </c>
      <c r="Q471" s="14">
        <v>6706</v>
      </c>
      <c r="R471" s="14">
        <v>32</v>
      </c>
      <c r="S471" s="14">
        <v>20181105</v>
      </c>
      <c r="T471" s="14">
        <v>20181118</v>
      </c>
      <c r="U471" s="14">
        <v>3393.39</v>
      </c>
      <c r="V471" s="14">
        <v>1131.1199999999999</v>
      </c>
      <c r="W471" s="14">
        <v>25</v>
      </c>
      <c r="X471" s="14">
        <v>601.25</v>
      </c>
      <c r="Y471" s="14">
        <v>135.72999999999999</v>
      </c>
      <c r="Z471" s="14">
        <v>54.29</v>
      </c>
      <c r="AA471" s="14">
        <v>45.24</v>
      </c>
      <c r="AB471" s="14">
        <v>29.4</v>
      </c>
      <c r="AC471" s="14">
        <v>0</v>
      </c>
      <c r="AD471" s="14">
        <v>0</v>
      </c>
      <c r="AE471" s="14">
        <v>0</v>
      </c>
      <c r="AF471" s="14">
        <v>4524.51</v>
      </c>
      <c r="AG471" s="14">
        <v>1296.25</v>
      </c>
      <c r="AH471" s="14">
        <v>2205.89</v>
      </c>
      <c r="AI471" s="14">
        <v>477.45</v>
      </c>
      <c r="AJ471" s="14">
        <v>47.45</v>
      </c>
      <c r="AK471" s="14">
        <v>497.47</v>
      </c>
      <c r="AL471" s="14">
        <v>4861.1000000000004</v>
      </c>
      <c r="AM471" s="14">
        <v>5125.76</v>
      </c>
      <c r="AN471" s="14">
        <v>5730</v>
      </c>
      <c r="AO471" s="14">
        <v>5730</v>
      </c>
      <c r="AP471" s="14">
        <v>6131</v>
      </c>
      <c r="AQ471" s="14" t="s">
        <v>104</v>
      </c>
      <c r="AR471" s="14">
        <v>0</v>
      </c>
      <c r="AS471" s="14">
        <v>0</v>
      </c>
      <c r="AT471" s="14">
        <v>0</v>
      </c>
      <c r="AU471" s="14">
        <v>0</v>
      </c>
      <c r="AV471" s="14">
        <v>0</v>
      </c>
      <c r="AW471" s="14">
        <v>0</v>
      </c>
      <c r="AX471" s="14">
        <v>0</v>
      </c>
      <c r="AY471" s="14" t="s">
        <v>107</v>
      </c>
      <c r="AZ471" s="14" t="s">
        <v>107</v>
      </c>
      <c r="BA471" s="14" t="s">
        <v>107</v>
      </c>
      <c r="BB471" s="14">
        <v>0</v>
      </c>
      <c r="BC471" s="14">
        <v>0</v>
      </c>
      <c r="BD471" s="14">
        <v>0</v>
      </c>
      <c r="BE471" s="14">
        <v>0</v>
      </c>
      <c r="BF471" s="14">
        <v>0</v>
      </c>
      <c r="BG471" s="14">
        <v>0</v>
      </c>
      <c r="BH471" s="14">
        <v>0</v>
      </c>
      <c r="BI471" s="14">
        <v>0</v>
      </c>
      <c r="BJ471" s="14">
        <v>0</v>
      </c>
      <c r="BK471" s="14">
        <v>0</v>
      </c>
      <c r="BL471" s="14">
        <v>0</v>
      </c>
      <c r="BM471" s="14">
        <v>0</v>
      </c>
      <c r="BN471" s="14">
        <v>0</v>
      </c>
      <c r="BO471" s="14">
        <v>0</v>
      </c>
      <c r="BP471" s="14">
        <v>0</v>
      </c>
      <c r="BQ471" s="14">
        <v>0</v>
      </c>
      <c r="BR471" s="14">
        <v>0</v>
      </c>
      <c r="BS471" s="14">
        <v>0</v>
      </c>
      <c r="BT471" s="14">
        <v>0</v>
      </c>
      <c r="BU471" s="14">
        <v>0</v>
      </c>
      <c r="BV471" s="14">
        <v>0</v>
      </c>
      <c r="BW471" s="14">
        <v>0</v>
      </c>
      <c r="BX471" s="14">
        <v>0</v>
      </c>
      <c r="BY471" s="14">
        <v>0</v>
      </c>
      <c r="BZ471" s="14">
        <v>0</v>
      </c>
      <c r="CA471" s="14">
        <v>0</v>
      </c>
      <c r="CB471" s="14">
        <v>0</v>
      </c>
      <c r="CC471" s="14">
        <v>0</v>
      </c>
      <c r="CD471" s="14">
        <v>0</v>
      </c>
      <c r="CE471" s="14">
        <v>0</v>
      </c>
      <c r="CF471" s="14">
        <v>0</v>
      </c>
      <c r="CG471" s="14">
        <v>984005</v>
      </c>
      <c r="CH471" s="14">
        <v>10</v>
      </c>
      <c r="CI471" s="14">
        <v>0</v>
      </c>
      <c r="CJ471" s="14">
        <v>0</v>
      </c>
      <c r="CK471" s="14">
        <v>0</v>
      </c>
      <c r="CL471" s="14">
        <v>15.83</v>
      </c>
      <c r="CM471" s="14">
        <v>72.39</v>
      </c>
      <c r="CN471" s="14">
        <v>0</v>
      </c>
      <c r="CO471" s="14">
        <v>286.49</v>
      </c>
      <c r="CP471" s="14">
        <v>0</v>
      </c>
      <c r="CQ471" s="14">
        <v>0</v>
      </c>
      <c r="CR471" s="14" t="s">
        <v>108</v>
      </c>
      <c r="CS471" s="14">
        <v>220</v>
      </c>
      <c r="CT471" s="14">
        <v>380</v>
      </c>
      <c r="CU471" s="14">
        <v>201</v>
      </c>
      <c r="CV471" s="14">
        <v>348</v>
      </c>
      <c r="CW471" s="14">
        <v>231</v>
      </c>
      <c r="CX471" s="14">
        <v>399</v>
      </c>
    </row>
    <row r="472" spans="1:102" x14ac:dyDescent="0.25">
      <c r="A472" s="14">
        <v>491042</v>
      </c>
      <c r="B472" s="14">
        <v>76</v>
      </c>
      <c r="C472" s="14" t="s">
        <v>117</v>
      </c>
      <c r="D472" s="14" t="s">
        <v>100</v>
      </c>
      <c r="E472" s="14">
        <v>5302790001</v>
      </c>
      <c r="F472" s="14" t="s">
        <v>118</v>
      </c>
      <c r="G472" s="14" t="s">
        <v>102</v>
      </c>
      <c r="H472" s="14" t="s">
        <v>103</v>
      </c>
      <c r="I472" s="14">
        <v>70800000</v>
      </c>
      <c r="J472" s="14">
        <v>0</v>
      </c>
      <c r="K472" s="14">
        <v>1511930</v>
      </c>
      <c r="L472" s="14">
        <v>0</v>
      </c>
      <c r="M472" s="14">
        <v>201810</v>
      </c>
      <c r="N472" s="14">
        <v>20180910</v>
      </c>
      <c r="O472" s="14">
        <v>0</v>
      </c>
      <c r="P472" s="14">
        <v>20181010</v>
      </c>
      <c r="Q472" s="14">
        <v>0</v>
      </c>
      <c r="R472" s="14">
        <v>30</v>
      </c>
      <c r="S472" s="14">
        <v>20181019</v>
      </c>
      <c r="T472" s="14">
        <v>20181118</v>
      </c>
      <c r="U472" s="14">
        <v>217426</v>
      </c>
      <c r="V472" s="14">
        <v>47076.87</v>
      </c>
      <c r="W472" s="14">
        <v>25</v>
      </c>
      <c r="X472" s="14">
        <v>716.25</v>
      </c>
      <c r="Y472" s="14">
        <v>5649.22</v>
      </c>
      <c r="Z472" s="14">
        <v>2259.69</v>
      </c>
      <c r="AA472" s="14">
        <v>1883.07</v>
      </c>
      <c r="AB472" s="14">
        <v>1223.99</v>
      </c>
      <c r="AC472" s="14">
        <v>0</v>
      </c>
      <c r="AD472" s="14">
        <v>0</v>
      </c>
      <c r="AE472" s="14">
        <v>0</v>
      </c>
      <c r="AF472" s="14">
        <v>188307.52</v>
      </c>
      <c r="AG472" s="14">
        <v>53950.080000000002</v>
      </c>
      <c r="AH472" s="14">
        <v>120340.15</v>
      </c>
      <c r="AI472" s="14">
        <v>26047.56</v>
      </c>
      <c r="AJ472" s="14">
        <v>2588.9</v>
      </c>
      <c r="AK472" s="14">
        <v>27139.48</v>
      </c>
      <c r="AL472" s="14">
        <v>178007.8</v>
      </c>
      <c r="AM472" s="14">
        <v>189023.77</v>
      </c>
      <c r="AN472" s="14">
        <v>0</v>
      </c>
      <c r="AO472" s="14">
        <v>0</v>
      </c>
      <c r="AP472" s="14">
        <v>0</v>
      </c>
      <c r="AQ472" s="14" t="s">
        <v>104</v>
      </c>
      <c r="AR472" s="14">
        <v>0</v>
      </c>
      <c r="AS472" s="14">
        <v>0</v>
      </c>
      <c r="AT472" s="14">
        <v>0</v>
      </c>
      <c r="AU472" s="14">
        <v>0</v>
      </c>
      <c r="AV472" s="14">
        <v>0</v>
      </c>
      <c r="AW472" s="14">
        <v>0</v>
      </c>
      <c r="AX472" s="14">
        <v>0</v>
      </c>
      <c r="AY472" s="14">
        <v>0</v>
      </c>
      <c r="AZ472" s="14">
        <v>0</v>
      </c>
      <c r="BA472" s="14">
        <v>0</v>
      </c>
      <c r="BB472" s="14">
        <v>29578</v>
      </c>
      <c r="BC472" s="14">
        <v>187848</v>
      </c>
      <c r="BD472" s="14">
        <v>0</v>
      </c>
      <c r="BE472" s="14">
        <v>0</v>
      </c>
      <c r="BF472" s="14">
        <v>668</v>
      </c>
      <c r="BG472" s="14">
        <v>755</v>
      </c>
      <c r="BH472" s="14">
        <v>0</v>
      </c>
      <c r="BI472" s="14">
        <v>0</v>
      </c>
      <c r="BJ472" s="14">
        <v>0</v>
      </c>
      <c r="BK472" s="14">
        <v>0</v>
      </c>
      <c r="BL472" s="14">
        <v>0</v>
      </c>
      <c r="BM472" s="14">
        <v>0</v>
      </c>
      <c r="BN472" s="14">
        <v>0</v>
      </c>
      <c r="BO472" s="14">
        <v>0</v>
      </c>
      <c r="BP472" s="14">
        <v>0</v>
      </c>
      <c r="BQ472" s="14">
        <v>0</v>
      </c>
      <c r="BR472" s="14">
        <v>0</v>
      </c>
      <c r="BS472" s="14">
        <v>49326.93</v>
      </c>
      <c r="BT472" s="14">
        <v>82423.59</v>
      </c>
      <c r="BU472" s="14">
        <v>0</v>
      </c>
      <c r="BV472" s="14">
        <v>0</v>
      </c>
      <c r="BW472" s="14">
        <v>0</v>
      </c>
      <c r="BX472" s="14">
        <v>9480.1299999999992</v>
      </c>
      <c r="BY472" s="14">
        <v>0</v>
      </c>
      <c r="BZ472" s="14">
        <v>0</v>
      </c>
      <c r="CA472" s="14">
        <v>0</v>
      </c>
      <c r="CB472" s="14">
        <v>0</v>
      </c>
      <c r="CC472" s="14">
        <v>0</v>
      </c>
      <c r="CD472" s="14">
        <v>755</v>
      </c>
      <c r="CE472" s="14">
        <v>650</v>
      </c>
      <c r="CF472" s="14">
        <v>730</v>
      </c>
      <c r="CG472" s="14">
        <v>154869</v>
      </c>
      <c r="CH472" s="14">
        <v>0.09</v>
      </c>
      <c r="CI472" s="14">
        <v>0.36</v>
      </c>
      <c r="CJ472" s="14">
        <v>0.09</v>
      </c>
      <c r="CK472" s="14">
        <v>0</v>
      </c>
      <c r="CL472" s="14">
        <v>659.07</v>
      </c>
      <c r="CM472" s="14">
        <v>3012.92</v>
      </c>
      <c r="CN472" s="14">
        <v>0</v>
      </c>
      <c r="CO472" s="14">
        <v>10871.28</v>
      </c>
      <c r="CP472" s="14">
        <v>0</v>
      </c>
      <c r="CQ472" s="14">
        <v>0</v>
      </c>
      <c r="CR472" s="14" t="s">
        <v>108</v>
      </c>
      <c r="CS472" s="14">
        <v>0</v>
      </c>
      <c r="CT472" s="14">
        <v>0</v>
      </c>
      <c r="CU472" s="14">
        <v>0</v>
      </c>
      <c r="CV472" s="14">
        <v>0</v>
      </c>
      <c r="CW472" s="14">
        <v>0</v>
      </c>
      <c r="CX472" s="14">
        <v>0</v>
      </c>
    </row>
    <row r="473" spans="1:102" x14ac:dyDescent="0.25">
      <c r="A473" s="14">
        <v>491747</v>
      </c>
      <c r="B473" s="14">
        <v>76</v>
      </c>
      <c r="C473" s="14" t="s">
        <v>117</v>
      </c>
      <c r="D473" s="14" t="s">
        <v>100</v>
      </c>
      <c r="E473" s="14">
        <v>5302790001</v>
      </c>
      <c r="F473" s="14" t="s">
        <v>119</v>
      </c>
      <c r="G473" s="14" t="s">
        <v>102</v>
      </c>
      <c r="H473" s="14" t="s">
        <v>103</v>
      </c>
      <c r="I473" s="14">
        <v>70800000</v>
      </c>
      <c r="J473" s="14">
        <v>0</v>
      </c>
      <c r="K473" s="14">
        <v>53166065</v>
      </c>
      <c r="L473" s="14">
        <v>0</v>
      </c>
      <c r="M473" s="14">
        <v>201810</v>
      </c>
      <c r="N473" s="14">
        <v>20180910</v>
      </c>
      <c r="O473" s="14">
        <v>0</v>
      </c>
      <c r="P473" s="14">
        <v>20181010</v>
      </c>
      <c r="Q473" s="14">
        <v>0</v>
      </c>
      <c r="R473" s="14">
        <v>30</v>
      </c>
      <c r="S473" s="14">
        <v>20181019</v>
      </c>
      <c r="T473" s="14">
        <v>20181118</v>
      </c>
      <c r="U473" s="14">
        <v>102552</v>
      </c>
      <c r="V473" s="14">
        <v>22051.24</v>
      </c>
      <c r="W473" s="14">
        <v>25</v>
      </c>
      <c r="X473" s="14">
        <v>716.25</v>
      </c>
      <c r="Y473" s="14">
        <v>2646.15</v>
      </c>
      <c r="Z473" s="14">
        <v>1058.46</v>
      </c>
      <c r="AA473" s="14">
        <v>882.05</v>
      </c>
      <c r="AB473" s="14">
        <v>573.33000000000004</v>
      </c>
      <c r="AC473" s="14">
        <v>0</v>
      </c>
      <c r="AD473" s="14">
        <v>0</v>
      </c>
      <c r="AE473" s="14">
        <v>0</v>
      </c>
      <c r="AF473" s="14">
        <v>88205.04</v>
      </c>
      <c r="AG473" s="14">
        <v>25270.720000000001</v>
      </c>
      <c r="AH473" s="14">
        <v>58411.8</v>
      </c>
      <c r="AI473" s="14">
        <v>12643.2</v>
      </c>
      <c r="AJ473" s="14">
        <v>1256.6199999999999</v>
      </c>
      <c r="AK473" s="14">
        <v>13173.21</v>
      </c>
      <c r="AL473" s="14">
        <v>83761.3</v>
      </c>
      <c r="AM473" s="14">
        <v>88921.29</v>
      </c>
      <c r="AN473" s="14">
        <v>0</v>
      </c>
      <c r="AO473" s="14">
        <v>0</v>
      </c>
      <c r="AP473" s="14">
        <v>0</v>
      </c>
      <c r="AQ473" s="14" t="s">
        <v>104</v>
      </c>
      <c r="AR473" s="14">
        <v>0</v>
      </c>
      <c r="AS473" s="14">
        <v>0</v>
      </c>
      <c r="AT473" s="14">
        <v>0</v>
      </c>
      <c r="AU473" s="14">
        <v>0</v>
      </c>
      <c r="AV473" s="14">
        <v>0</v>
      </c>
      <c r="AW473" s="14">
        <v>0</v>
      </c>
      <c r="AX473" s="14">
        <v>0</v>
      </c>
      <c r="AY473" s="14">
        <v>0</v>
      </c>
      <c r="AZ473" s="14">
        <v>0</v>
      </c>
      <c r="BA473" s="14">
        <v>0</v>
      </c>
      <c r="BB473" s="14">
        <v>11429</v>
      </c>
      <c r="BC473" s="14">
        <v>91123</v>
      </c>
      <c r="BD473" s="14">
        <v>0</v>
      </c>
      <c r="BE473" s="14">
        <v>0</v>
      </c>
      <c r="BF473" s="14">
        <v>380</v>
      </c>
      <c r="BG473" s="14">
        <v>490</v>
      </c>
      <c r="BH473" s="14">
        <v>0</v>
      </c>
      <c r="BI473" s="14">
        <v>0</v>
      </c>
      <c r="BJ473" s="14">
        <v>0</v>
      </c>
      <c r="BK473" s="14">
        <v>464</v>
      </c>
      <c r="BL473" s="14">
        <v>2465</v>
      </c>
      <c r="BM473" s="14">
        <v>0</v>
      </c>
      <c r="BN473" s="14">
        <v>0</v>
      </c>
      <c r="BO473" s="14">
        <v>0</v>
      </c>
      <c r="BP473" s="14">
        <v>0</v>
      </c>
      <c r="BQ473" s="14">
        <v>151.81</v>
      </c>
      <c r="BR473" s="14">
        <v>806.52</v>
      </c>
      <c r="BS473" s="14">
        <v>19060.02</v>
      </c>
      <c r="BT473" s="14">
        <v>39982.78</v>
      </c>
      <c r="BU473" s="14">
        <v>0</v>
      </c>
      <c r="BV473" s="14">
        <v>0</v>
      </c>
      <c r="BW473" s="14">
        <v>0</v>
      </c>
      <c r="BX473" s="14">
        <v>6152.67</v>
      </c>
      <c r="BY473" s="14">
        <v>0</v>
      </c>
      <c r="BZ473" s="14">
        <v>0</v>
      </c>
      <c r="CA473" s="14">
        <v>0</v>
      </c>
      <c r="CB473" s="14">
        <v>0</v>
      </c>
      <c r="CC473" s="14">
        <v>0</v>
      </c>
      <c r="CD473" s="14">
        <v>490</v>
      </c>
      <c r="CE473" s="14">
        <v>410</v>
      </c>
      <c r="CF473" s="14">
        <v>450</v>
      </c>
      <c r="CG473" s="14">
        <v>154933</v>
      </c>
      <c r="CH473" s="14">
        <v>0.09</v>
      </c>
      <c r="CI473" s="14">
        <v>0.36</v>
      </c>
      <c r="CJ473" s="14">
        <v>0.09</v>
      </c>
      <c r="CK473" s="14">
        <v>0</v>
      </c>
      <c r="CL473" s="14">
        <v>308.70999999999998</v>
      </c>
      <c r="CM473" s="14">
        <v>1411.28</v>
      </c>
      <c r="CN473" s="14">
        <v>0</v>
      </c>
      <c r="CO473" s="14">
        <v>5127.58</v>
      </c>
      <c r="CP473" s="14">
        <v>0</v>
      </c>
      <c r="CQ473" s="14">
        <v>0</v>
      </c>
      <c r="CR473" s="14" t="s">
        <v>108</v>
      </c>
      <c r="CS473" s="14">
        <v>0</v>
      </c>
      <c r="CT473" s="14">
        <v>0</v>
      </c>
      <c r="CU473" s="14">
        <v>0</v>
      </c>
      <c r="CV473" s="14">
        <v>0</v>
      </c>
      <c r="CW473" s="14">
        <v>0</v>
      </c>
      <c r="CX473" s="14">
        <v>0</v>
      </c>
    </row>
    <row r="474" spans="1:102" x14ac:dyDescent="0.25">
      <c r="A474" s="14">
        <v>491750</v>
      </c>
      <c r="B474" s="14">
        <v>66</v>
      </c>
      <c r="C474" s="14" t="s">
        <v>117</v>
      </c>
      <c r="D474" s="14" t="s">
        <v>100</v>
      </c>
      <c r="E474" s="14">
        <v>5302790001</v>
      </c>
      <c r="F474" s="14" t="s">
        <v>120</v>
      </c>
      <c r="G474" s="14" t="s">
        <v>102</v>
      </c>
      <c r="H474" s="14" t="s">
        <v>103</v>
      </c>
      <c r="I474" s="14">
        <v>70800000</v>
      </c>
      <c r="J474" s="14">
        <v>0</v>
      </c>
      <c r="K474" s="14">
        <v>1512222</v>
      </c>
      <c r="L474" s="14">
        <v>0</v>
      </c>
      <c r="M474" s="14">
        <v>201810</v>
      </c>
      <c r="N474" s="14">
        <v>20180910</v>
      </c>
      <c r="O474" s="14">
        <v>0</v>
      </c>
      <c r="P474" s="14">
        <v>20181010</v>
      </c>
      <c r="Q474" s="14">
        <v>0</v>
      </c>
      <c r="R474" s="14">
        <v>30</v>
      </c>
      <c r="S474" s="14">
        <v>20181019</v>
      </c>
      <c r="T474" s="14">
        <v>20181118</v>
      </c>
      <c r="U474" s="14">
        <v>331741</v>
      </c>
      <c r="V474" s="14">
        <v>65294.78</v>
      </c>
      <c r="W474" s="14">
        <v>25</v>
      </c>
      <c r="X474" s="14">
        <v>716.25</v>
      </c>
      <c r="Y474" s="14">
        <v>7835.37</v>
      </c>
      <c r="Z474" s="14">
        <v>3134.15</v>
      </c>
      <c r="AA474" s="14">
        <v>2611.79</v>
      </c>
      <c r="AB474" s="14">
        <v>1697.66</v>
      </c>
      <c r="AC474" s="14">
        <v>0</v>
      </c>
      <c r="AD474" s="14">
        <v>0</v>
      </c>
      <c r="AE474" s="14">
        <v>0</v>
      </c>
      <c r="AF474" s="14">
        <v>261179.2</v>
      </c>
      <c r="AG474" s="14">
        <v>74827.81</v>
      </c>
      <c r="AH474" s="14">
        <v>175548.79</v>
      </c>
      <c r="AI474" s="14">
        <v>37997.46</v>
      </c>
      <c r="AJ474" s="14">
        <v>3776.62</v>
      </c>
      <c r="AK474" s="14">
        <v>39590.32</v>
      </c>
      <c r="AL474" s="14">
        <v>246616.48</v>
      </c>
      <c r="AM474" s="14">
        <v>261895.45</v>
      </c>
      <c r="AN474" s="14">
        <v>0</v>
      </c>
      <c r="AO474" s="14">
        <v>0</v>
      </c>
      <c r="AP474" s="14">
        <v>0</v>
      </c>
      <c r="AQ474" s="14" t="s">
        <v>104</v>
      </c>
      <c r="AR474" s="14">
        <v>0</v>
      </c>
      <c r="AS474" s="14">
        <v>0</v>
      </c>
      <c r="AT474" s="14">
        <v>0</v>
      </c>
      <c r="AU474" s="14">
        <v>0</v>
      </c>
      <c r="AV474" s="14">
        <v>0</v>
      </c>
      <c r="AW474" s="14">
        <v>0</v>
      </c>
      <c r="AX474" s="14">
        <v>0</v>
      </c>
      <c r="AY474" s="14">
        <v>0</v>
      </c>
      <c r="AZ474" s="14">
        <v>0</v>
      </c>
      <c r="BA474" s="14">
        <v>0</v>
      </c>
      <c r="BB474" s="14">
        <v>32177</v>
      </c>
      <c r="BC474" s="14">
        <v>299564</v>
      </c>
      <c r="BD474" s="14">
        <v>0</v>
      </c>
      <c r="BE474" s="14">
        <v>687</v>
      </c>
      <c r="BF474" s="14">
        <v>766</v>
      </c>
      <c r="BG474" s="14">
        <v>0</v>
      </c>
      <c r="BH474" s="14">
        <v>785</v>
      </c>
      <c r="BI474" s="14">
        <v>845</v>
      </c>
      <c r="BJ474" s="14">
        <v>0</v>
      </c>
      <c r="BK474" s="14">
        <v>0</v>
      </c>
      <c r="BL474" s="14">
        <v>0</v>
      </c>
      <c r="BM474" s="14">
        <v>0</v>
      </c>
      <c r="BN474" s="14">
        <v>0</v>
      </c>
      <c r="BO474" s="14">
        <v>0</v>
      </c>
      <c r="BP474" s="14">
        <v>0</v>
      </c>
      <c r="BQ474" s="14">
        <v>0</v>
      </c>
      <c r="BR474" s="14">
        <v>0</v>
      </c>
      <c r="BS474" s="14">
        <v>20376.89</v>
      </c>
      <c r="BT474" s="14">
        <v>131442.13</v>
      </c>
      <c r="BU474" s="14">
        <v>0</v>
      </c>
      <c r="BV474" s="14">
        <v>0</v>
      </c>
      <c r="BW474" s="14">
        <v>0</v>
      </c>
      <c r="BX474" s="14">
        <v>0</v>
      </c>
      <c r="BY474" s="14">
        <v>33455.18</v>
      </c>
      <c r="BZ474" s="14">
        <v>10610.22</v>
      </c>
      <c r="CA474" s="14">
        <v>0</v>
      </c>
      <c r="CB474" s="14">
        <v>0</v>
      </c>
      <c r="CC474" s="14">
        <v>0</v>
      </c>
      <c r="CD474" s="14">
        <v>0</v>
      </c>
      <c r="CE474" s="14">
        <v>785</v>
      </c>
      <c r="CF474" s="14">
        <v>845</v>
      </c>
      <c r="CG474" s="14">
        <v>154872</v>
      </c>
      <c r="CH474" s="14">
        <v>0.09</v>
      </c>
      <c r="CI474" s="14">
        <v>0.36</v>
      </c>
      <c r="CJ474" s="14">
        <v>0.09</v>
      </c>
      <c r="CK474" s="14">
        <v>0</v>
      </c>
      <c r="CL474" s="14">
        <v>914.12</v>
      </c>
      <c r="CM474" s="14">
        <v>4178.8599999999997</v>
      </c>
      <c r="CN474" s="14">
        <v>0</v>
      </c>
      <c r="CO474" s="14">
        <v>16587.03</v>
      </c>
      <c r="CP474" s="14">
        <v>0</v>
      </c>
      <c r="CQ474" s="14">
        <v>0</v>
      </c>
      <c r="CR474" s="14" t="s">
        <v>108</v>
      </c>
      <c r="CS474" s="14">
        <v>0</v>
      </c>
      <c r="CT474" s="14">
        <v>0</v>
      </c>
      <c r="CU474" s="14">
        <v>0</v>
      </c>
      <c r="CV474" s="14">
        <v>0</v>
      </c>
      <c r="CW474" s="14">
        <v>0</v>
      </c>
      <c r="CX474" s="14">
        <v>0</v>
      </c>
    </row>
    <row r="475" spans="1:102" x14ac:dyDescent="0.25">
      <c r="A475" s="14">
        <v>493169</v>
      </c>
      <c r="B475" s="14">
        <v>76</v>
      </c>
      <c r="C475" s="14" t="s">
        <v>117</v>
      </c>
      <c r="D475" s="14" t="s">
        <v>100</v>
      </c>
      <c r="E475" s="14">
        <v>5302790001</v>
      </c>
      <c r="F475" s="14" t="s">
        <v>121</v>
      </c>
      <c r="G475" s="14" t="s">
        <v>102</v>
      </c>
      <c r="H475" s="14" t="s">
        <v>103</v>
      </c>
      <c r="I475" s="14">
        <v>70800000</v>
      </c>
      <c r="J475" s="14">
        <v>0</v>
      </c>
      <c r="K475" s="14">
        <v>1512131</v>
      </c>
      <c r="L475" s="14">
        <v>0</v>
      </c>
      <c r="M475" s="14">
        <v>201810</v>
      </c>
      <c r="N475" s="14">
        <v>20180910</v>
      </c>
      <c r="O475" s="14">
        <v>0</v>
      </c>
      <c r="P475" s="14">
        <v>20181010</v>
      </c>
      <c r="Q475" s="14">
        <v>0</v>
      </c>
      <c r="R475" s="14">
        <v>30</v>
      </c>
      <c r="S475" s="14">
        <v>20181019</v>
      </c>
      <c r="T475" s="14">
        <v>20181118</v>
      </c>
      <c r="U475" s="14">
        <v>0</v>
      </c>
      <c r="V475" s="14">
        <v>784.53</v>
      </c>
      <c r="W475" s="14">
        <v>12</v>
      </c>
      <c r="X475" s="14">
        <v>716.25</v>
      </c>
      <c r="Y475" s="14">
        <v>196.13</v>
      </c>
      <c r="Z475" s="14">
        <v>78.45</v>
      </c>
      <c r="AA475" s="14">
        <v>65.37</v>
      </c>
      <c r="AB475" s="14">
        <v>42.49</v>
      </c>
      <c r="AC475" s="14">
        <v>0</v>
      </c>
      <c r="AD475" s="14">
        <v>0</v>
      </c>
      <c r="AE475" s="14">
        <v>0</v>
      </c>
      <c r="AF475" s="14">
        <v>6537.82</v>
      </c>
      <c r="AG475" s="14">
        <v>1023.15</v>
      </c>
      <c r="AH475" s="14">
        <v>3768.19</v>
      </c>
      <c r="AI475" s="14">
        <v>815.61</v>
      </c>
      <c r="AJ475" s="14">
        <v>81.06</v>
      </c>
      <c r="AK475" s="14">
        <v>849.81</v>
      </c>
      <c r="AL475" s="14">
        <v>6871.63</v>
      </c>
      <c r="AM475" s="14">
        <v>7254.07</v>
      </c>
      <c r="AN475" s="14">
        <v>0</v>
      </c>
      <c r="AO475" s="14">
        <v>0</v>
      </c>
      <c r="AP475" s="14">
        <v>0</v>
      </c>
      <c r="AQ475" s="14" t="s">
        <v>104</v>
      </c>
      <c r="AR475" s="14">
        <v>0</v>
      </c>
      <c r="AS475" s="14">
        <v>0</v>
      </c>
      <c r="AT475" s="14">
        <v>0</v>
      </c>
      <c r="AU475" s="14">
        <v>0</v>
      </c>
      <c r="AV475" s="14">
        <v>0</v>
      </c>
      <c r="AW475" s="14">
        <v>0</v>
      </c>
      <c r="AX475" s="14">
        <v>0</v>
      </c>
      <c r="AY475" s="14">
        <v>0</v>
      </c>
      <c r="AZ475" s="14">
        <v>0</v>
      </c>
      <c r="BA475" s="14">
        <v>0</v>
      </c>
      <c r="BB475" s="14">
        <v>0</v>
      </c>
      <c r="BC475" s="14">
        <v>0</v>
      </c>
      <c r="BD475" s="14">
        <v>0</v>
      </c>
      <c r="BE475" s="14">
        <v>0</v>
      </c>
      <c r="BF475" s="14">
        <v>0</v>
      </c>
      <c r="BG475" s="14">
        <v>460</v>
      </c>
      <c r="BH475" s="14">
        <v>0</v>
      </c>
      <c r="BI475" s="14">
        <v>0</v>
      </c>
      <c r="BJ475" s="14">
        <v>0</v>
      </c>
      <c r="BK475" s="14">
        <v>0</v>
      </c>
      <c r="BL475" s="14">
        <v>0</v>
      </c>
      <c r="BM475" s="14">
        <v>0</v>
      </c>
      <c r="BN475" s="14">
        <v>0</v>
      </c>
      <c r="BO475" s="14">
        <v>0</v>
      </c>
      <c r="BP475" s="14">
        <v>0</v>
      </c>
      <c r="BQ475" s="14">
        <v>0</v>
      </c>
      <c r="BR475" s="14">
        <v>0</v>
      </c>
      <c r="BS475" s="14">
        <v>0</v>
      </c>
      <c r="BT475" s="14">
        <v>0</v>
      </c>
      <c r="BU475" s="14">
        <v>0</v>
      </c>
      <c r="BV475" s="14">
        <v>0</v>
      </c>
      <c r="BW475" s="14">
        <v>0</v>
      </c>
      <c r="BX475" s="14">
        <v>5753.29</v>
      </c>
      <c r="BY475" s="14">
        <v>0</v>
      </c>
      <c r="BZ475" s="14">
        <v>0</v>
      </c>
      <c r="CA475" s="14">
        <v>0</v>
      </c>
      <c r="CB475" s="14">
        <v>0</v>
      </c>
      <c r="CC475" s="14">
        <v>0</v>
      </c>
      <c r="CD475" s="14">
        <v>460</v>
      </c>
      <c r="CE475" s="14">
        <v>380</v>
      </c>
      <c r="CF475" s="14">
        <v>410</v>
      </c>
      <c r="CG475" s="14">
        <v>154852</v>
      </c>
      <c r="CH475" s="14">
        <v>0.18</v>
      </c>
      <c r="CI475" s="14">
        <v>0.72</v>
      </c>
      <c r="CJ475" s="14">
        <v>0.18</v>
      </c>
      <c r="CK475" s="14">
        <v>0</v>
      </c>
      <c r="CL475" s="14">
        <v>22.88</v>
      </c>
      <c r="CM475" s="14">
        <v>104.6</v>
      </c>
      <c r="CN475" s="14">
        <v>0</v>
      </c>
      <c r="CO475" s="14">
        <v>0</v>
      </c>
      <c r="CP475" s="14">
        <v>0</v>
      </c>
      <c r="CQ475" s="14">
        <v>0</v>
      </c>
      <c r="CR475" s="14" t="s">
        <v>108</v>
      </c>
      <c r="CS475" s="14">
        <v>0</v>
      </c>
      <c r="CT475" s="14">
        <v>0</v>
      </c>
      <c r="CU475" s="14">
        <v>0</v>
      </c>
      <c r="CV475" s="14">
        <v>0</v>
      </c>
      <c r="CW475" s="14">
        <v>0</v>
      </c>
      <c r="CX475" s="14">
        <v>0</v>
      </c>
    </row>
    <row r="476" spans="1:102" x14ac:dyDescent="0.25">
      <c r="A476" s="14">
        <v>510213</v>
      </c>
      <c r="B476" s="14">
        <v>23</v>
      </c>
      <c r="C476" s="14" t="s">
        <v>110</v>
      </c>
      <c r="D476" s="14" t="s">
        <v>100</v>
      </c>
      <c r="E476" s="14">
        <v>5302790001</v>
      </c>
      <c r="F476" s="14" t="s">
        <v>122</v>
      </c>
      <c r="G476" s="14" t="s">
        <v>102</v>
      </c>
      <c r="H476" s="14" t="s">
        <v>103</v>
      </c>
      <c r="I476" s="14">
        <v>70070000</v>
      </c>
      <c r="J476" s="14">
        <v>0</v>
      </c>
      <c r="K476" s="14">
        <v>671714</v>
      </c>
      <c r="L476" s="14">
        <v>1</v>
      </c>
      <c r="M476" s="14">
        <v>201810</v>
      </c>
      <c r="N476" s="14">
        <v>20180904</v>
      </c>
      <c r="O476" s="14">
        <v>96163</v>
      </c>
      <c r="P476" s="14">
        <v>20181004</v>
      </c>
      <c r="Q476" s="14">
        <v>10878</v>
      </c>
      <c r="R476" s="14">
        <v>30</v>
      </c>
      <c r="S476" s="14">
        <v>20181105</v>
      </c>
      <c r="T476" s="14">
        <v>20181118</v>
      </c>
      <c r="U476" s="14">
        <v>8683.81</v>
      </c>
      <c r="V476" s="14">
        <v>2894.6</v>
      </c>
      <c r="W476" s="14">
        <v>25</v>
      </c>
      <c r="X476" s="14">
        <v>716.25</v>
      </c>
      <c r="Y476" s="14">
        <v>347.35</v>
      </c>
      <c r="Z476" s="14">
        <v>138.94</v>
      </c>
      <c r="AA476" s="14">
        <v>115.78</v>
      </c>
      <c r="AB476" s="14">
        <v>75.25</v>
      </c>
      <c r="AC476" s="14">
        <v>0</v>
      </c>
      <c r="AD476" s="14">
        <v>0</v>
      </c>
      <c r="AE476" s="14">
        <v>0</v>
      </c>
      <c r="AF476" s="14">
        <v>11578.41</v>
      </c>
      <c r="AG476" s="14">
        <v>3317.2</v>
      </c>
      <c r="AH476" s="14">
        <v>5644.9</v>
      </c>
      <c r="AI476" s="14">
        <v>1221.83</v>
      </c>
      <c r="AJ476" s="14">
        <v>121.43</v>
      </c>
      <c r="AK476" s="14">
        <v>1273.05</v>
      </c>
      <c r="AL476" s="14">
        <v>11617.34</v>
      </c>
      <c r="AM476" s="14">
        <v>12294.66</v>
      </c>
      <c r="AN476" s="14">
        <v>14715</v>
      </c>
      <c r="AO476" s="14">
        <v>14715</v>
      </c>
      <c r="AP476" s="14">
        <v>18606</v>
      </c>
      <c r="AQ476" s="14" t="s">
        <v>104</v>
      </c>
      <c r="AR476" s="14">
        <v>0</v>
      </c>
      <c r="AS476" s="14">
        <v>0</v>
      </c>
      <c r="AT476" s="14">
        <v>0</v>
      </c>
      <c r="AU476" s="14">
        <v>0</v>
      </c>
      <c r="AV476" s="14">
        <v>0</v>
      </c>
      <c r="AW476" s="14">
        <v>0</v>
      </c>
      <c r="AX476" s="14">
        <v>0</v>
      </c>
      <c r="AY476" s="14" t="s">
        <v>107</v>
      </c>
      <c r="AZ476" s="14" t="s">
        <v>107</v>
      </c>
      <c r="BA476" s="14" t="s">
        <v>107</v>
      </c>
      <c r="BB476" s="14">
        <v>0</v>
      </c>
      <c r="BC476" s="14">
        <v>0</v>
      </c>
      <c r="BD476" s="14">
        <v>0</v>
      </c>
      <c r="BE476" s="14">
        <v>0</v>
      </c>
      <c r="BF476" s="14">
        <v>0</v>
      </c>
      <c r="BG476" s="14">
        <v>0</v>
      </c>
      <c r="BH476" s="14">
        <v>0</v>
      </c>
      <c r="BI476" s="14">
        <v>0</v>
      </c>
      <c r="BJ476" s="14">
        <v>0</v>
      </c>
      <c r="BK476" s="14">
        <v>0</v>
      </c>
      <c r="BL476" s="14">
        <v>0</v>
      </c>
      <c r="BM476" s="14">
        <v>0</v>
      </c>
      <c r="BN476" s="14">
        <v>0</v>
      </c>
      <c r="BO476" s="14">
        <v>0</v>
      </c>
      <c r="BP476" s="14">
        <v>0</v>
      </c>
      <c r="BQ476" s="14">
        <v>0</v>
      </c>
      <c r="BR476" s="14">
        <v>0</v>
      </c>
      <c r="BS476" s="14">
        <v>0</v>
      </c>
      <c r="BT476" s="14">
        <v>0</v>
      </c>
      <c r="BU476" s="14">
        <v>0</v>
      </c>
      <c r="BV476" s="14">
        <v>0</v>
      </c>
      <c r="BW476" s="14">
        <v>0</v>
      </c>
      <c r="BX476" s="14">
        <v>0</v>
      </c>
      <c r="BY476" s="14">
        <v>0</v>
      </c>
      <c r="BZ476" s="14">
        <v>0</v>
      </c>
      <c r="CA476" s="14">
        <v>0</v>
      </c>
      <c r="CB476" s="14">
        <v>0</v>
      </c>
      <c r="CC476" s="14">
        <v>0</v>
      </c>
      <c r="CD476" s="14">
        <v>0</v>
      </c>
      <c r="CE476" s="14">
        <v>0</v>
      </c>
      <c r="CF476" s="14">
        <v>0</v>
      </c>
      <c r="CG476" s="14">
        <v>899465</v>
      </c>
      <c r="CH476" s="14">
        <v>1</v>
      </c>
      <c r="CI476" s="14">
        <v>0</v>
      </c>
      <c r="CJ476" s="14">
        <v>0</v>
      </c>
      <c r="CK476" s="14">
        <v>0</v>
      </c>
      <c r="CL476" s="14">
        <v>40.520000000000003</v>
      </c>
      <c r="CM476" s="14">
        <v>185.25</v>
      </c>
      <c r="CN476" s="14">
        <v>0</v>
      </c>
      <c r="CO476" s="14">
        <v>735.74</v>
      </c>
      <c r="CP476" s="14">
        <v>0</v>
      </c>
      <c r="CQ476" s="14">
        <v>0</v>
      </c>
      <c r="CR476" s="14" t="s">
        <v>108</v>
      </c>
      <c r="CS476" s="14">
        <v>220</v>
      </c>
      <c r="CT476" s="14">
        <v>380</v>
      </c>
      <c r="CU476" s="14">
        <v>201</v>
      </c>
      <c r="CV476" s="14">
        <v>348</v>
      </c>
      <c r="CW476" s="14">
        <v>231</v>
      </c>
      <c r="CX476" s="14">
        <v>399</v>
      </c>
    </row>
    <row r="477" spans="1:102" x14ac:dyDescent="0.25">
      <c r="A477" s="14">
        <v>605120</v>
      </c>
      <c r="B477" s="14">
        <v>75</v>
      </c>
      <c r="C477" s="14" t="s">
        <v>99</v>
      </c>
      <c r="D477" s="14" t="s">
        <v>100</v>
      </c>
      <c r="E477" s="14">
        <v>5302790001</v>
      </c>
      <c r="F477" s="14" t="s">
        <v>303</v>
      </c>
      <c r="G477" s="14" t="s">
        <v>102</v>
      </c>
      <c r="H477" s="14" t="s">
        <v>103</v>
      </c>
      <c r="I477" s="14">
        <v>70800000</v>
      </c>
      <c r="J477" s="14">
        <v>0</v>
      </c>
      <c r="K477" s="14">
        <v>1167030</v>
      </c>
      <c r="L477" s="14">
        <v>0</v>
      </c>
      <c r="M477" s="14">
        <v>201810</v>
      </c>
      <c r="N477" s="14">
        <v>20180910</v>
      </c>
      <c r="O477" s="14">
        <v>0</v>
      </c>
      <c r="P477" s="14">
        <v>20181010</v>
      </c>
      <c r="Q477" s="14">
        <v>0</v>
      </c>
      <c r="R477" s="14">
        <v>30</v>
      </c>
      <c r="S477" s="14">
        <v>20181019</v>
      </c>
      <c r="T477" s="14">
        <v>20181118</v>
      </c>
      <c r="U477" s="14">
        <v>306665</v>
      </c>
      <c r="V477" s="14">
        <v>52869.56</v>
      </c>
      <c r="W477" s="14">
        <v>25</v>
      </c>
      <c r="X477" s="14">
        <v>716.25</v>
      </c>
      <c r="Y477" s="14">
        <v>6344.34</v>
      </c>
      <c r="Z477" s="14">
        <v>2537.73</v>
      </c>
      <c r="AA477" s="14">
        <v>2114.7800000000002</v>
      </c>
      <c r="AB477" s="14">
        <v>1374.6</v>
      </c>
      <c r="AC477" s="14">
        <v>0</v>
      </c>
      <c r="AD477" s="14">
        <v>0</v>
      </c>
      <c r="AE477" s="14">
        <v>0</v>
      </c>
      <c r="AF477" s="14">
        <v>211478.28</v>
      </c>
      <c r="AG477" s="14">
        <v>60588.5</v>
      </c>
      <c r="AH477" s="14">
        <v>175913.92</v>
      </c>
      <c r="AI477" s="14">
        <v>38076.49</v>
      </c>
      <c r="AJ477" s="14">
        <v>3784.47</v>
      </c>
      <c r="AK477" s="14">
        <v>39672.660000000003</v>
      </c>
      <c r="AL477" s="14">
        <v>199823.08</v>
      </c>
      <c r="AM477" s="14">
        <v>212194.53</v>
      </c>
      <c r="AN477" s="14">
        <v>0</v>
      </c>
      <c r="AO477" s="14">
        <v>0</v>
      </c>
      <c r="AP477" s="14">
        <v>0</v>
      </c>
      <c r="AQ477" s="14" t="s">
        <v>104</v>
      </c>
      <c r="AR477" s="14">
        <v>0</v>
      </c>
      <c r="AS477" s="14">
        <v>0</v>
      </c>
      <c r="AT477" s="14">
        <v>0</v>
      </c>
      <c r="AU477" s="14">
        <v>0</v>
      </c>
      <c r="AV477" s="14">
        <v>0</v>
      </c>
      <c r="AW477" s="14">
        <v>0</v>
      </c>
      <c r="AX477" s="14">
        <v>0</v>
      </c>
      <c r="AY477" s="14">
        <v>0</v>
      </c>
      <c r="AZ477" s="14">
        <v>0</v>
      </c>
      <c r="BA477" s="14">
        <v>0</v>
      </c>
      <c r="BB477" s="14">
        <v>30504</v>
      </c>
      <c r="BC477" s="14">
        <v>276161</v>
      </c>
      <c r="BD477" s="14">
        <v>0</v>
      </c>
      <c r="BE477" s="14">
        <v>0</v>
      </c>
      <c r="BF477" s="14">
        <v>906</v>
      </c>
      <c r="BG477" s="14">
        <v>945</v>
      </c>
      <c r="BH477" s="14">
        <v>0</v>
      </c>
      <c r="BI477" s="14">
        <v>0</v>
      </c>
      <c r="BJ477" s="14">
        <v>0</v>
      </c>
      <c r="BK477" s="14">
        <v>8</v>
      </c>
      <c r="BL477" s="14">
        <v>52</v>
      </c>
      <c r="BM477" s="14">
        <v>0</v>
      </c>
      <c r="BN477" s="14">
        <v>0</v>
      </c>
      <c r="BO477" s="14">
        <v>0</v>
      </c>
      <c r="BP477" s="14">
        <v>0</v>
      </c>
      <c r="BQ477" s="14">
        <v>2.61</v>
      </c>
      <c r="BR477" s="14">
        <v>17.010000000000002</v>
      </c>
      <c r="BS477" s="14">
        <v>35422.839999999997</v>
      </c>
      <c r="BT477" s="14">
        <v>114637.98</v>
      </c>
      <c r="BU477" s="14">
        <v>0</v>
      </c>
      <c r="BV477" s="14">
        <v>0</v>
      </c>
      <c r="BW477" s="14">
        <v>0</v>
      </c>
      <c r="BX477" s="14">
        <v>8528.2800000000007</v>
      </c>
      <c r="BY477" s="14">
        <v>0</v>
      </c>
      <c r="BZ477" s="14">
        <v>0</v>
      </c>
      <c r="CA477" s="14">
        <v>0</v>
      </c>
      <c r="CB477" s="14">
        <v>0</v>
      </c>
      <c r="CC477" s="14">
        <v>0</v>
      </c>
      <c r="CD477" s="14">
        <v>945</v>
      </c>
      <c r="CE477" s="14">
        <v>870</v>
      </c>
      <c r="CF477" s="14">
        <v>990</v>
      </c>
      <c r="CG477" s="14">
        <v>154940</v>
      </c>
      <c r="CH477" s="14">
        <v>0.36</v>
      </c>
      <c r="CI477" s="14">
        <v>1.44</v>
      </c>
      <c r="CJ477" s="14">
        <v>0.36</v>
      </c>
      <c r="CK477" s="14">
        <v>0</v>
      </c>
      <c r="CL477" s="14">
        <v>740.17</v>
      </c>
      <c r="CM477" s="14">
        <v>3383.65</v>
      </c>
      <c r="CN477" s="14">
        <v>0</v>
      </c>
      <c r="CO477" s="14">
        <v>15333.23</v>
      </c>
      <c r="CP477" s="14">
        <v>0</v>
      </c>
      <c r="CQ477" s="14">
        <v>0</v>
      </c>
      <c r="CR477" s="14">
        <v>8528.2800000000007</v>
      </c>
      <c r="CS477" s="14">
        <v>0</v>
      </c>
      <c r="CT477" s="14">
        <v>0</v>
      </c>
      <c r="CU477" s="14">
        <v>0</v>
      </c>
      <c r="CV477" s="14">
        <v>0</v>
      </c>
      <c r="CW477" s="14">
        <v>0</v>
      </c>
      <c r="CX477" s="14">
        <v>0</v>
      </c>
    </row>
    <row r="478" spans="1:102" x14ac:dyDescent="0.25">
      <c r="A478" s="14">
        <v>623849</v>
      </c>
      <c r="B478" s="14">
        <v>76</v>
      </c>
      <c r="C478" s="14" t="s">
        <v>117</v>
      </c>
      <c r="D478" s="14" t="s">
        <v>100</v>
      </c>
      <c r="E478" s="14">
        <v>5302790001</v>
      </c>
      <c r="F478" s="14" t="s">
        <v>124</v>
      </c>
      <c r="G478" s="14" t="s">
        <v>102</v>
      </c>
      <c r="H478" s="14" t="s">
        <v>103</v>
      </c>
      <c r="I478" s="14">
        <v>70800000</v>
      </c>
      <c r="J478" s="14">
        <v>0</v>
      </c>
      <c r="K478" s="14">
        <v>1512297</v>
      </c>
      <c r="L478" s="14">
        <v>0</v>
      </c>
      <c r="M478" s="14">
        <v>201810</v>
      </c>
      <c r="N478" s="14">
        <v>20180910</v>
      </c>
      <c r="O478" s="14">
        <v>0</v>
      </c>
      <c r="P478" s="14">
        <v>20181010</v>
      </c>
      <c r="Q478" s="14">
        <v>0</v>
      </c>
      <c r="R478" s="14">
        <v>30</v>
      </c>
      <c r="S478" s="14">
        <v>20181019</v>
      </c>
      <c r="T478" s="14">
        <v>20181118</v>
      </c>
      <c r="U478" s="14">
        <v>177286</v>
      </c>
      <c r="V478" s="14">
        <v>41295.629999999997</v>
      </c>
      <c r="W478" s="14">
        <v>25</v>
      </c>
      <c r="X478" s="14">
        <v>716.25</v>
      </c>
      <c r="Y478" s="14">
        <v>4955.47</v>
      </c>
      <c r="Z478" s="14">
        <v>1982.19</v>
      </c>
      <c r="AA478" s="14">
        <v>1651.82</v>
      </c>
      <c r="AB478" s="14">
        <v>1073.68</v>
      </c>
      <c r="AC478" s="14">
        <v>0</v>
      </c>
      <c r="AD478" s="14">
        <v>0</v>
      </c>
      <c r="AE478" s="14">
        <v>0</v>
      </c>
      <c r="AF478" s="14">
        <v>165182.56</v>
      </c>
      <c r="AG478" s="14">
        <v>47324.78</v>
      </c>
      <c r="AH478" s="14">
        <v>98583.53</v>
      </c>
      <c r="AI478" s="14">
        <v>21338.35</v>
      </c>
      <c r="AJ478" s="14">
        <v>2120.85</v>
      </c>
      <c r="AK478" s="14">
        <v>22232.86</v>
      </c>
      <c r="AL478" s="14">
        <v>156235.65</v>
      </c>
      <c r="AM478" s="14">
        <v>165898.81</v>
      </c>
      <c r="AN478" s="14">
        <v>0</v>
      </c>
      <c r="AO478" s="14">
        <v>0</v>
      </c>
      <c r="AP478" s="14">
        <v>0</v>
      </c>
      <c r="AQ478" s="14" t="s">
        <v>104</v>
      </c>
      <c r="AR478" s="14">
        <v>0</v>
      </c>
      <c r="AS478" s="14">
        <v>0</v>
      </c>
      <c r="AT478" s="14">
        <v>0</v>
      </c>
      <c r="AU478" s="14">
        <v>0</v>
      </c>
      <c r="AV478" s="14">
        <v>0</v>
      </c>
      <c r="AW478" s="14">
        <v>0</v>
      </c>
      <c r="AX478" s="14">
        <v>0</v>
      </c>
      <c r="AY478" s="14">
        <v>0</v>
      </c>
      <c r="AZ478" s="14">
        <v>0</v>
      </c>
      <c r="BA478" s="14">
        <v>0</v>
      </c>
      <c r="BB478" s="14">
        <v>28775</v>
      </c>
      <c r="BC478" s="14">
        <v>148511</v>
      </c>
      <c r="BD478" s="14">
        <v>0</v>
      </c>
      <c r="BE478" s="14">
        <v>0</v>
      </c>
      <c r="BF478" s="14">
        <v>848</v>
      </c>
      <c r="BG478" s="14">
        <v>855</v>
      </c>
      <c r="BH478" s="14">
        <v>0</v>
      </c>
      <c r="BI478" s="14">
        <v>0</v>
      </c>
      <c r="BJ478" s="14">
        <v>0</v>
      </c>
      <c r="BK478" s="14">
        <v>0</v>
      </c>
      <c r="BL478" s="14">
        <v>0</v>
      </c>
      <c r="BM478" s="14">
        <v>0</v>
      </c>
      <c r="BN478" s="14">
        <v>0</v>
      </c>
      <c r="BO478" s="14">
        <v>0</v>
      </c>
      <c r="BP478" s="14">
        <v>0</v>
      </c>
      <c r="BQ478" s="14">
        <v>0</v>
      </c>
      <c r="BR478" s="14">
        <v>0</v>
      </c>
      <c r="BS478" s="14">
        <v>47987.77</v>
      </c>
      <c r="BT478" s="14">
        <v>65163.38</v>
      </c>
      <c r="BU478" s="14">
        <v>0</v>
      </c>
      <c r="BV478" s="14">
        <v>0</v>
      </c>
      <c r="BW478" s="14">
        <v>0</v>
      </c>
      <c r="BX478" s="14">
        <v>10735.78</v>
      </c>
      <c r="BY478" s="14">
        <v>0</v>
      </c>
      <c r="BZ478" s="14">
        <v>0</v>
      </c>
      <c r="CA478" s="14">
        <v>0</v>
      </c>
      <c r="CB478" s="14">
        <v>0</v>
      </c>
      <c r="CC478" s="14">
        <v>0</v>
      </c>
      <c r="CD478" s="14">
        <v>855</v>
      </c>
      <c r="CE478" s="14">
        <v>730</v>
      </c>
      <c r="CF478" s="14">
        <v>850</v>
      </c>
      <c r="CG478" s="14">
        <v>154873</v>
      </c>
      <c r="CH478" s="14">
        <v>0.15</v>
      </c>
      <c r="CI478" s="14">
        <v>0.6</v>
      </c>
      <c r="CJ478" s="14">
        <v>0.15</v>
      </c>
      <c r="CK478" s="14">
        <v>0</v>
      </c>
      <c r="CL478" s="14">
        <v>578.13</v>
      </c>
      <c r="CM478" s="14">
        <v>2642.92</v>
      </c>
      <c r="CN478" s="14">
        <v>0</v>
      </c>
      <c r="CO478" s="14">
        <v>8864.2800000000007</v>
      </c>
      <c r="CP478" s="14">
        <v>0</v>
      </c>
      <c r="CQ478" s="14">
        <v>0</v>
      </c>
      <c r="CR478" s="14" t="s">
        <v>108</v>
      </c>
      <c r="CS478" s="14">
        <v>0</v>
      </c>
      <c r="CT478" s="14">
        <v>0</v>
      </c>
      <c r="CU478" s="14">
        <v>0</v>
      </c>
      <c r="CV478" s="14">
        <v>0</v>
      </c>
      <c r="CW478" s="14">
        <v>0</v>
      </c>
      <c r="CX478" s="14">
        <v>0</v>
      </c>
    </row>
    <row r="479" spans="1:102" x14ac:dyDescent="0.25">
      <c r="A479" s="14">
        <v>675051</v>
      </c>
      <c r="B479" s="14">
        <v>66</v>
      </c>
      <c r="C479" s="14" t="s">
        <v>117</v>
      </c>
      <c r="D479" s="14" t="s">
        <v>100</v>
      </c>
      <c r="E479" s="14">
        <v>5302790001</v>
      </c>
      <c r="F479" s="14" t="s">
        <v>125</v>
      </c>
      <c r="G479" s="14" t="s">
        <v>102</v>
      </c>
      <c r="H479" s="14" t="s">
        <v>103</v>
      </c>
      <c r="I479" s="14">
        <v>70800000</v>
      </c>
      <c r="J479" s="14">
        <v>0</v>
      </c>
      <c r="K479" s="14">
        <v>1159616</v>
      </c>
      <c r="L479" s="14">
        <v>0</v>
      </c>
      <c r="M479" s="14">
        <v>201810</v>
      </c>
      <c r="N479" s="14">
        <v>20180910</v>
      </c>
      <c r="O479" s="14">
        <v>0</v>
      </c>
      <c r="P479" s="14">
        <v>20181010</v>
      </c>
      <c r="Q479" s="14">
        <v>0</v>
      </c>
      <c r="R479" s="14">
        <v>30</v>
      </c>
      <c r="S479" s="14">
        <v>20181019</v>
      </c>
      <c r="T479" s="14">
        <v>20181118</v>
      </c>
      <c r="U479" s="14">
        <v>211733</v>
      </c>
      <c r="V479" s="14">
        <v>40579.65</v>
      </c>
      <c r="W479" s="14">
        <v>25</v>
      </c>
      <c r="X479" s="14">
        <v>716.25</v>
      </c>
      <c r="Y479" s="14">
        <v>4869.55</v>
      </c>
      <c r="Z479" s="14">
        <v>1947.82</v>
      </c>
      <c r="AA479" s="14">
        <v>1623.18</v>
      </c>
      <c r="AB479" s="14">
        <v>1055.07</v>
      </c>
      <c r="AC479" s="14">
        <v>0</v>
      </c>
      <c r="AD479" s="14">
        <v>0</v>
      </c>
      <c r="AE479" s="14">
        <v>0</v>
      </c>
      <c r="AF479" s="14">
        <v>162318.63</v>
      </c>
      <c r="AG479" s="14">
        <v>46504.27</v>
      </c>
      <c r="AH479" s="14">
        <v>112900.81</v>
      </c>
      <c r="AI479" s="14">
        <v>24437.32</v>
      </c>
      <c r="AJ479" s="14">
        <v>2428.86</v>
      </c>
      <c r="AK479" s="14">
        <v>25461.74</v>
      </c>
      <c r="AL479" s="14">
        <v>153539.26</v>
      </c>
      <c r="AM479" s="14">
        <v>163034.88</v>
      </c>
      <c r="AN479" s="14">
        <v>0</v>
      </c>
      <c r="AO479" s="14">
        <v>0</v>
      </c>
      <c r="AP479" s="14">
        <v>0</v>
      </c>
      <c r="AQ479" s="14" t="s">
        <v>104</v>
      </c>
      <c r="AR479" s="14">
        <v>0</v>
      </c>
      <c r="AS479" s="14">
        <v>0</v>
      </c>
      <c r="AT479" s="14">
        <v>0</v>
      </c>
      <c r="AU479" s="14">
        <v>0</v>
      </c>
      <c r="AV479" s="14">
        <v>0</v>
      </c>
      <c r="AW479" s="14">
        <v>0</v>
      </c>
      <c r="AX479" s="14">
        <v>0</v>
      </c>
      <c r="AY479" s="14">
        <v>0</v>
      </c>
      <c r="AZ479" s="14">
        <v>0</v>
      </c>
      <c r="BA479" s="14">
        <v>0</v>
      </c>
      <c r="BB479" s="14">
        <v>20731</v>
      </c>
      <c r="BC479" s="14">
        <v>191002</v>
      </c>
      <c r="BD479" s="14">
        <v>0</v>
      </c>
      <c r="BE479" s="14">
        <v>403</v>
      </c>
      <c r="BF479" s="14">
        <v>431</v>
      </c>
      <c r="BG479" s="14">
        <v>0</v>
      </c>
      <c r="BH479" s="14">
        <v>455</v>
      </c>
      <c r="BI479" s="14">
        <v>431</v>
      </c>
      <c r="BJ479" s="14">
        <v>0</v>
      </c>
      <c r="BK479" s="14">
        <v>0</v>
      </c>
      <c r="BL479" s="14">
        <v>0</v>
      </c>
      <c r="BM479" s="14">
        <v>0</v>
      </c>
      <c r="BN479" s="14">
        <v>0</v>
      </c>
      <c r="BO479" s="14">
        <v>0</v>
      </c>
      <c r="BP479" s="14">
        <v>0</v>
      </c>
      <c r="BQ479" s="14">
        <v>0</v>
      </c>
      <c r="BR479" s="14">
        <v>0</v>
      </c>
      <c r="BS479" s="14">
        <v>13128.42</v>
      </c>
      <c r="BT479" s="14">
        <v>83807.5</v>
      </c>
      <c r="BU479" s="14">
        <v>0</v>
      </c>
      <c r="BV479" s="14">
        <v>0</v>
      </c>
      <c r="BW479" s="14">
        <v>0</v>
      </c>
      <c r="BX479" s="14">
        <v>0</v>
      </c>
      <c r="BY479" s="14">
        <v>19391.22</v>
      </c>
      <c r="BZ479" s="14">
        <v>5411.84</v>
      </c>
      <c r="CA479" s="14">
        <v>0</v>
      </c>
      <c r="CB479" s="14">
        <v>0</v>
      </c>
      <c r="CC479" s="14">
        <v>0</v>
      </c>
      <c r="CD479" s="14">
        <v>0</v>
      </c>
      <c r="CE479" s="14">
        <v>455</v>
      </c>
      <c r="CF479" s="14">
        <v>420</v>
      </c>
      <c r="CG479" s="14">
        <v>154911</v>
      </c>
      <c r="CH479" s="14">
        <v>0.06</v>
      </c>
      <c r="CI479" s="14">
        <v>0.24</v>
      </c>
      <c r="CJ479" s="14">
        <v>0.06</v>
      </c>
      <c r="CK479" s="14">
        <v>0</v>
      </c>
      <c r="CL479" s="14">
        <v>568.11</v>
      </c>
      <c r="CM479" s="14">
        <v>2597.09</v>
      </c>
      <c r="CN479" s="14">
        <v>0</v>
      </c>
      <c r="CO479" s="14">
        <v>10586.63</v>
      </c>
      <c r="CP479" s="14">
        <v>0</v>
      </c>
      <c r="CQ479" s="14">
        <v>0</v>
      </c>
      <c r="CR479" s="14" t="s">
        <v>108</v>
      </c>
      <c r="CS479" s="14">
        <v>0</v>
      </c>
      <c r="CT479" s="14">
        <v>0</v>
      </c>
      <c r="CU479" s="14">
        <v>0</v>
      </c>
      <c r="CV479" s="14">
        <v>0</v>
      </c>
      <c r="CW479" s="14">
        <v>0</v>
      </c>
      <c r="CX479" s="14">
        <v>0</v>
      </c>
    </row>
    <row r="480" spans="1:102" x14ac:dyDescent="0.25">
      <c r="A480" s="14">
        <v>856960</v>
      </c>
      <c r="B480" s="14">
        <v>23</v>
      </c>
      <c r="C480" s="14" t="s">
        <v>110</v>
      </c>
      <c r="D480" s="14" t="s">
        <v>100</v>
      </c>
      <c r="E480" s="14">
        <v>5302790001</v>
      </c>
      <c r="F480" s="14" t="s">
        <v>126</v>
      </c>
      <c r="G480" s="14" t="s">
        <v>102</v>
      </c>
      <c r="H480" s="14" t="s">
        <v>103</v>
      </c>
      <c r="I480" s="14">
        <v>70362030</v>
      </c>
      <c r="J480" s="14">
        <v>0</v>
      </c>
      <c r="K480" s="14">
        <v>1010284</v>
      </c>
      <c r="L480" s="14">
        <v>1</v>
      </c>
      <c r="M480" s="14">
        <v>201810</v>
      </c>
      <c r="N480" s="14">
        <v>20180904</v>
      </c>
      <c r="O480" s="14">
        <v>399</v>
      </c>
      <c r="P480" s="14">
        <v>20181004</v>
      </c>
      <c r="Q480" s="14">
        <v>400</v>
      </c>
      <c r="R480" s="14">
        <v>30</v>
      </c>
      <c r="S480" s="14">
        <v>20181105</v>
      </c>
      <c r="T480" s="14">
        <v>20181118</v>
      </c>
      <c r="U480" s="14">
        <v>58.78</v>
      </c>
      <c r="V480" s="14">
        <v>8.01</v>
      </c>
      <c r="W480" s="14">
        <v>12</v>
      </c>
      <c r="X480" s="14">
        <v>2.4</v>
      </c>
      <c r="Y480" s="14">
        <v>2</v>
      </c>
      <c r="Z480" s="14">
        <v>0.8</v>
      </c>
      <c r="AA480" s="14">
        <v>0.66</v>
      </c>
      <c r="AB480" s="14">
        <v>0.43</v>
      </c>
      <c r="AC480" s="14">
        <v>0</v>
      </c>
      <c r="AD480" s="14">
        <v>0</v>
      </c>
      <c r="AE480" s="14">
        <v>0</v>
      </c>
      <c r="AF480" s="14">
        <v>66.790000000000006</v>
      </c>
      <c r="AG480" s="14">
        <v>10.44</v>
      </c>
      <c r="AH480" s="14">
        <v>38.520000000000003</v>
      </c>
      <c r="AI480" s="14">
        <v>8.33</v>
      </c>
      <c r="AJ480" s="14">
        <v>0.82</v>
      </c>
      <c r="AK480" s="14">
        <v>8.68</v>
      </c>
      <c r="AL480" s="14">
        <v>65.3</v>
      </c>
      <c r="AM480" s="14">
        <v>69.19</v>
      </c>
      <c r="AN480" s="14">
        <v>1</v>
      </c>
      <c r="AO480" s="14">
        <v>100</v>
      </c>
      <c r="AP480" s="14">
        <v>1</v>
      </c>
      <c r="AQ480" s="14" t="s">
        <v>104</v>
      </c>
      <c r="AR480" s="14">
        <v>0</v>
      </c>
      <c r="AS480" s="14">
        <v>0</v>
      </c>
      <c r="AT480" s="14">
        <v>0</v>
      </c>
      <c r="AU480" s="14">
        <v>0</v>
      </c>
      <c r="AV480" s="14">
        <v>0</v>
      </c>
      <c r="AW480" s="14">
        <v>0</v>
      </c>
      <c r="AX480" s="14">
        <v>0</v>
      </c>
      <c r="AY480" s="14" t="s">
        <v>107</v>
      </c>
      <c r="AZ480" s="14" t="s">
        <v>107</v>
      </c>
      <c r="BA480" s="14" t="s">
        <v>107</v>
      </c>
      <c r="BB480" s="14">
        <v>0</v>
      </c>
      <c r="BC480" s="14">
        <v>0</v>
      </c>
      <c r="BD480" s="14">
        <v>0</v>
      </c>
      <c r="BE480" s="14">
        <v>0</v>
      </c>
      <c r="BF480" s="14">
        <v>0</v>
      </c>
      <c r="BG480" s="14">
        <v>0</v>
      </c>
      <c r="BH480" s="14">
        <v>0</v>
      </c>
      <c r="BI480" s="14">
        <v>0</v>
      </c>
      <c r="BJ480" s="14">
        <v>0</v>
      </c>
      <c r="BK480" s="14">
        <v>0</v>
      </c>
      <c r="BL480" s="14">
        <v>0</v>
      </c>
      <c r="BM480" s="14">
        <v>0</v>
      </c>
      <c r="BN480" s="14">
        <v>0</v>
      </c>
      <c r="BO480" s="14">
        <v>0</v>
      </c>
      <c r="BP480" s="14">
        <v>0</v>
      </c>
      <c r="BQ480" s="14">
        <v>0</v>
      </c>
      <c r="BR480" s="14">
        <v>0</v>
      </c>
      <c r="BS480" s="14">
        <v>0</v>
      </c>
      <c r="BT480" s="14">
        <v>0</v>
      </c>
      <c r="BU480" s="14">
        <v>0</v>
      </c>
      <c r="BV480" s="14">
        <v>0</v>
      </c>
      <c r="BW480" s="14">
        <v>0</v>
      </c>
      <c r="BX480" s="14">
        <v>0</v>
      </c>
      <c r="BY480" s="14">
        <v>0</v>
      </c>
      <c r="BZ480" s="14">
        <v>0</v>
      </c>
      <c r="CA480" s="14">
        <v>0</v>
      </c>
      <c r="CB480" s="14">
        <v>0</v>
      </c>
      <c r="CC480" s="14">
        <v>0</v>
      </c>
      <c r="CD480" s="14">
        <v>0</v>
      </c>
      <c r="CE480" s="14">
        <v>0</v>
      </c>
      <c r="CF480" s="14">
        <v>0</v>
      </c>
      <c r="CG480" s="14">
        <v>898644</v>
      </c>
      <c r="CH480" s="14">
        <v>1</v>
      </c>
      <c r="CI480" s="14">
        <v>0</v>
      </c>
      <c r="CJ480" s="14">
        <v>0</v>
      </c>
      <c r="CK480" s="14">
        <v>0</v>
      </c>
      <c r="CL480" s="14">
        <v>0.23</v>
      </c>
      <c r="CM480" s="14">
        <v>1.06</v>
      </c>
      <c r="CN480" s="14">
        <v>0</v>
      </c>
      <c r="CO480" s="14">
        <v>4.99</v>
      </c>
      <c r="CP480" s="14">
        <v>0</v>
      </c>
      <c r="CQ480" s="14">
        <v>0</v>
      </c>
      <c r="CR480" s="14" t="s">
        <v>108</v>
      </c>
      <c r="CS480" s="14">
        <v>220</v>
      </c>
      <c r="CT480" s="14">
        <v>380</v>
      </c>
      <c r="CU480" s="14">
        <v>201</v>
      </c>
      <c r="CV480" s="14">
        <v>348</v>
      </c>
      <c r="CW480" s="14">
        <v>231</v>
      </c>
      <c r="CX480" s="14">
        <v>399</v>
      </c>
    </row>
    <row r="481" spans="1:102" x14ac:dyDescent="0.25">
      <c r="A481" s="14">
        <v>856967</v>
      </c>
      <c r="B481" s="14">
        <v>23</v>
      </c>
      <c r="C481" s="14" t="s">
        <v>110</v>
      </c>
      <c r="D481" s="14" t="s">
        <v>100</v>
      </c>
      <c r="E481" s="14">
        <v>5302790001</v>
      </c>
      <c r="F481" s="14" t="s">
        <v>127</v>
      </c>
      <c r="G481" s="14" t="s">
        <v>102</v>
      </c>
      <c r="H481" s="14" t="s">
        <v>103</v>
      </c>
      <c r="I481" s="14">
        <v>70362040</v>
      </c>
      <c r="J481" s="14">
        <v>0</v>
      </c>
      <c r="K481" s="14">
        <v>1010286</v>
      </c>
      <c r="L481" s="14">
        <v>1</v>
      </c>
      <c r="M481" s="14">
        <v>201810</v>
      </c>
      <c r="N481" s="14">
        <v>20180904</v>
      </c>
      <c r="O481" s="14">
        <v>92</v>
      </c>
      <c r="P481" s="14">
        <v>20181004</v>
      </c>
      <c r="Q481" s="14">
        <v>92</v>
      </c>
      <c r="R481" s="14">
        <v>30</v>
      </c>
      <c r="S481" s="14">
        <v>20181105</v>
      </c>
      <c r="T481" s="14">
        <v>20181118</v>
      </c>
      <c r="U481" s="14">
        <v>58.78</v>
      </c>
      <c r="V481" s="14">
        <v>8.01</v>
      </c>
      <c r="W481" s="14">
        <v>12</v>
      </c>
      <c r="X481" s="14">
        <v>2.4</v>
      </c>
      <c r="Y481" s="14">
        <v>2</v>
      </c>
      <c r="Z481" s="14">
        <v>0.8</v>
      </c>
      <c r="AA481" s="14">
        <v>0.66</v>
      </c>
      <c r="AB481" s="14">
        <v>0.43</v>
      </c>
      <c r="AC481" s="14">
        <v>0</v>
      </c>
      <c r="AD481" s="14">
        <v>0</v>
      </c>
      <c r="AE481" s="14">
        <v>0</v>
      </c>
      <c r="AF481" s="14">
        <v>66.790000000000006</v>
      </c>
      <c r="AG481" s="14">
        <v>10.44</v>
      </c>
      <c r="AH481" s="14">
        <v>38.520000000000003</v>
      </c>
      <c r="AI481" s="14">
        <v>8.33</v>
      </c>
      <c r="AJ481" s="14">
        <v>0.82</v>
      </c>
      <c r="AK481" s="14">
        <v>8.68</v>
      </c>
      <c r="AL481" s="14">
        <v>65.3</v>
      </c>
      <c r="AM481" s="14">
        <v>69.19</v>
      </c>
      <c r="AN481" s="14">
        <v>0</v>
      </c>
      <c r="AO481" s="14">
        <v>100</v>
      </c>
      <c r="AP481" s="14">
        <v>2</v>
      </c>
      <c r="AQ481" s="14" t="s">
        <v>104</v>
      </c>
      <c r="AR481" s="14">
        <v>0</v>
      </c>
      <c r="AS481" s="14">
        <v>0</v>
      </c>
      <c r="AT481" s="14">
        <v>0</v>
      </c>
      <c r="AU481" s="14">
        <v>0</v>
      </c>
      <c r="AV481" s="14">
        <v>0</v>
      </c>
      <c r="AW481" s="14">
        <v>0</v>
      </c>
      <c r="AX481" s="14">
        <v>0</v>
      </c>
      <c r="AY481" s="14" t="s">
        <v>107</v>
      </c>
      <c r="AZ481" s="14" t="s">
        <v>107</v>
      </c>
      <c r="BA481" s="14" t="s">
        <v>107</v>
      </c>
      <c r="BB481" s="14">
        <v>0</v>
      </c>
      <c r="BC481" s="14">
        <v>0</v>
      </c>
      <c r="BD481" s="14">
        <v>0</v>
      </c>
      <c r="BE481" s="14">
        <v>0</v>
      </c>
      <c r="BF481" s="14">
        <v>0</v>
      </c>
      <c r="BG481" s="14">
        <v>0</v>
      </c>
      <c r="BH481" s="14">
        <v>0</v>
      </c>
      <c r="BI481" s="14">
        <v>0</v>
      </c>
      <c r="BJ481" s="14">
        <v>0</v>
      </c>
      <c r="BK481" s="14">
        <v>0</v>
      </c>
      <c r="BL481" s="14">
        <v>0</v>
      </c>
      <c r="BM481" s="14">
        <v>0</v>
      </c>
      <c r="BN481" s="14">
        <v>0</v>
      </c>
      <c r="BO481" s="14">
        <v>0</v>
      </c>
      <c r="BP481" s="14">
        <v>0</v>
      </c>
      <c r="BQ481" s="14">
        <v>0</v>
      </c>
      <c r="BR481" s="14">
        <v>0</v>
      </c>
      <c r="BS481" s="14">
        <v>0</v>
      </c>
      <c r="BT481" s="14">
        <v>0</v>
      </c>
      <c r="BU481" s="14">
        <v>0</v>
      </c>
      <c r="BV481" s="14">
        <v>0</v>
      </c>
      <c r="BW481" s="14">
        <v>0</v>
      </c>
      <c r="BX481" s="14">
        <v>0</v>
      </c>
      <c r="BY481" s="14">
        <v>0</v>
      </c>
      <c r="BZ481" s="14">
        <v>0</v>
      </c>
      <c r="CA481" s="14">
        <v>0</v>
      </c>
      <c r="CB481" s="14">
        <v>0</v>
      </c>
      <c r="CC481" s="14">
        <v>0</v>
      </c>
      <c r="CD481" s="14">
        <v>0</v>
      </c>
      <c r="CE481" s="14">
        <v>0</v>
      </c>
      <c r="CF481" s="14">
        <v>0</v>
      </c>
      <c r="CG481" s="14">
        <v>898674</v>
      </c>
      <c r="CH481" s="14">
        <v>1</v>
      </c>
      <c r="CI481" s="14">
        <v>0</v>
      </c>
      <c r="CJ481" s="14">
        <v>0</v>
      </c>
      <c r="CK481" s="14">
        <v>0</v>
      </c>
      <c r="CL481" s="14">
        <v>0.23</v>
      </c>
      <c r="CM481" s="14">
        <v>1.06</v>
      </c>
      <c r="CN481" s="14">
        <v>0</v>
      </c>
      <c r="CO481" s="14">
        <v>4.99</v>
      </c>
      <c r="CP481" s="14">
        <v>0</v>
      </c>
      <c r="CQ481" s="14">
        <v>0</v>
      </c>
      <c r="CR481" s="14" t="s">
        <v>108</v>
      </c>
      <c r="CS481" s="14">
        <v>220</v>
      </c>
      <c r="CT481" s="14">
        <v>380</v>
      </c>
      <c r="CU481" s="14">
        <v>201</v>
      </c>
      <c r="CV481" s="14">
        <v>348</v>
      </c>
      <c r="CW481" s="14">
        <v>231</v>
      </c>
      <c r="CX481" s="14">
        <v>399</v>
      </c>
    </row>
    <row r="482" spans="1:102" x14ac:dyDescent="0.25">
      <c r="A482" s="14">
        <v>856969</v>
      </c>
      <c r="B482" s="14">
        <v>23</v>
      </c>
      <c r="C482" s="14" t="s">
        <v>110</v>
      </c>
      <c r="D482" s="14" t="s">
        <v>100</v>
      </c>
      <c r="E482" s="14">
        <v>5302790001</v>
      </c>
      <c r="F482" s="14" t="s">
        <v>128</v>
      </c>
      <c r="G482" s="14" t="s">
        <v>102</v>
      </c>
      <c r="H482" s="14" t="s">
        <v>103</v>
      </c>
      <c r="I482" s="14">
        <v>70362070</v>
      </c>
      <c r="J482" s="14">
        <v>0</v>
      </c>
      <c r="K482" s="14">
        <v>1116288</v>
      </c>
      <c r="L482" s="14">
        <v>1</v>
      </c>
      <c r="M482" s="14">
        <v>201810</v>
      </c>
      <c r="N482" s="14">
        <v>20180904</v>
      </c>
      <c r="O482" s="14">
        <v>12276</v>
      </c>
      <c r="P482" s="14">
        <v>20181004</v>
      </c>
      <c r="Q482" s="14">
        <v>12276</v>
      </c>
      <c r="R482" s="14">
        <v>30</v>
      </c>
      <c r="S482" s="14">
        <v>20181105</v>
      </c>
      <c r="T482" s="14">
        <v>20181118</v>
      </c>
      <c r="U482" s="14">
        <v>58.78</v>
      </c>
      <c r="V482" s="14">
        <v>8.01</v>
      </c>
      <c r="W482" s="14">
        <v>12</v>
      </c>
      <c r="X482" s="14">
        <v>2.4</v>
      </c>
      <c r="Y482" s="14">
        <v>2</v>
      </c>
      <c r="Z482" s="14">
        <v>0.8</v>
      </c>
      <c r="AA482" s="14">
        <v>0.66</v>
      </c>
      <c r="AB482" s="14">
        <v>0.43</v>
      </c>
      <c r="AC482" s="14">
        <v>0</v>
      </c>
      <c r="AD482" s="14">
        <v>0</v>
      </c>
      <c r="AE482" s="14">
        <v>0</v>
      </c>
      <c r="AF482" s="14">
        <v>66.790000000000006</v>
      </c>
      <c r="AG482" s="14">
        <v>10.44</v>
      </c>
      <c r="AH482" s="14">
        <v>38.520000000000003</v>
      </c>
      <c r="AI482" s="14">
        <v>8.33</v>
      </c>
      <c r="AJ482" s="14">
        <v>0.82</v>
      </c>
      <c r="AK482" s="14">
        <v>8.68</v>
      </c>
      <c r="AL482" s="14">
        <v>65.3</v>
      </c>
      <c r="AM482" s="14">
        <v>69.19</v>
      </c>
      <c r="AN482" s="14">
        <v>0</v>
      </c>
      <c r="AO482" s="14">
        <v>100</v>
      </c>
      <c r="AP482" s="14">
        <v>0</v>
      </c>
      <c r="AQ482" s="14" t="s">
        <v>104</v>
      </c>
      <c r="AR482" s="14">
        <v>0</v>
      </c>
      <c r="AS482" s="14">
        <v>0</v>
      </c>
      <c r="AT482" s="14">
        <v>0</v>
      </c>
      <c r="AU482" s="14">
        <v>0</v>
      </c>
      <c r="AV482" s="14">
        <v>0</v>
      </c>
      <c r="AW482" s="14">
        <v>0</v>
      </c>
      <c r="AX482" s="14">
        <v>0</v>
      </c>
      <c r="AY482" s="14" t="s">
        <v>107</v>
      </c>
      <c r="AZ482" s="14" t="s">
        <v>107</v>
      </c>
      <c r="BA482" s="14" t="s">
        <v>107</v>
      </c>
      <c r="BB482" s="14">
        <v>0</v>
      </c>
      <c r="BC482" s="14">
        <v>0</v>
      </c>
      <c r="BD482" s="14">
        <v>0</v>
      </c>
      <c r="BE482" s="14">
        <v>0</v>
      </c>
      <c r="BF482" s="14">
        <v>0</v>
      </c>
      <c r="BG482" s="14">
        <v>0</v>
      </c>
      <c r="BH482" s="14">
        <v>0</v>
      </c>
      <c r="BI482" s="14">
        <v>0</v>
      </c>
      <c r="BJ482" s="14">
        <v>0</v>
      </c>
      <c r="BK482" s="14">
        <v>0</v>
      </c>
      <c r="BL482" s="14">
        <v>0</v>
      </c>
      <c r="BM482" s="14">
        <v>0</v>
      </c>
      <c r="BN482" s="14">
        <v>0</v>
      </c>
      <c r="BO482" s="14">
        <v>0</v>
      </c>
      <c r="BP482" s="14">
        <v>0</v>
      </c>
      <c r="BQ482" s="14">
        <v>0</v>
      </c>
      <c r="BR482" s="14">
        <v>0</v>
      </c>
      <c r="BS482" s="14">
        <v>0</v>
      </c>
      <c r="BT482" s="14">
        <v>0</v>
      </c>
      <c r="BU482" s="14">
        <v>0</v>
      </c>
      <c r="BV482" s="14">
        <v>0</v>
      </c>
      <c r="BW482" s="14">
        <v>0</v>
      </c>
      <c r="BX482" s="14">
        <v>0</v>
      </c>
      <c r="BY482" s="14">
        <v>0</v>
      </c>
      <c r="BZ482" s="14">
        <v>0</v>
      </c>
      <c r="CA482" s="14">
        <v>0</v>
      </c>
      <c r="CB482" s="14">
        <v>0</v>
      </c>
      <c r="CC482" s="14">
        <v>0</v>
      </c>
      <c r="CD482" s="14">
        <v>0</v>
      </c>
      <c r="CE482" s="14">
        <v>0</v>
      </c>
      <c r="CF482" s="14">
        <v>0</v>
      </c>
      <c r="CG482" s="14">
        <v>898618</v>
      </c>
      <c r="CH482" s="14">
        <v>1</v>
      </c>
      <c r="CI482" s="14">
        <v>0</v>
      </c>
      <c r="CJ482" s="14">
        <v>0</v>
      </c>
      <c r="CK482" s="14">
        <v>0</v>
      </c>
      <c r="CL482" s="14">
        <v>0.23</v>
      </c>
      <c r="CM482" s="14">
        <v>1.06</v>
      </c>
      <c r="CN482" s="14">
        <v>0</v>
      </c>
      <c r="CO482" s="14">
        <v>4.99</v>
      </c>
      <c r="CP482" s="14">
        <v>0</v>
      </c>
      <c r="CQ482" s="14">
        <v>0</v>
      </c>
      <c r="CR482" s="14" t="s">
        <v>108</v>
      </c>
      <c r="CS482" s="14">
        <v>220</v>
      </c>
      <c r="CT482" s="14">
        <v>380</v>
      </c>
      <c r="CU482" s="14">
        <v>201</v>
      </c>
      <c r="CV482" s="14">
        <v>348</v>
      </c>
      <c r="CW482" s="14">
        <v>231</v>
      </c>
      <c r="CX482" s="14">
        <v>399</v>
      </c>
    </row>
    <row r="483" spans="1:102" x14ac:dyDescent="0.25">
      <c r="A483" s="14">
        <v>966027</v>
      </c>
      <c r="B483" s="14">
        <v>66</v>
      </c>
      <c r="C483" s="14" t="s">
        <v>117</v>
      </c>
      <c r="D483" s="14" t="s">
        <v>100</v>
      </c>
      <c r="E483" s="14">
        <v>5302790001</v>
      </c>
      <c r="F483" s="14" t="s">
        <v>129</v>
      </c>
      <c r="G483" s="14" t="s">
        <v>102</v>
      </c>
      <c r="H483" s="14" t="s">
        <v>103</v>
      </c>
      <c r="I483" s="14">
        <v>70000000</v>
      </c>
      <c r="J483" s="14">
        <v>0</v>
      </c>
      <c r="K483" s="14">
        <v>53155342</v>
      </c>
      <c r="L483" s="14">
        <v>0</v>
      </c>
      <c r="M483" s="14">
        <v>201810</v>
      </c>
      <c r="N483" s="14">
        <v>20180910</v>
      </c>
      <c r="O483" s="14">
        <v>0</v>
      </c>
      <c r="P483" s="14">
        <v>20181010</v>
      </c>
      <c r="Q483" s="14">
        <v>0</v>
      </c>
      <c r="R483" s="14">
        <v>30</v>
      </c>
      <c r="S483" s="14">
        <v>20181019</v>
      </c>
      <c r="T483" s="14">
        <v>20181118</v>
      </c>
      <c r="U483" s="14">
        <v>21546</v>
      </c>
      <c r="V483" s="14">
        <v>8373.69</v>
      </c>
      <c r="W483" s="14">
        <v>25</v>
      </c>
      <c r="X483" s="14">
        <v>716.25</v>
      </c>
      <c r="Y483" s="14">
        <v>1004.84</v>
      </c>
      <c r="Z483" s="14">
        <v>401.93</v>
      </c>
      <c r="AA483" s="14">
        <v>334.94</v>
      </c>
      <c r="AB483" s="14">
        <v>217.71</v>
      </c>
      <c r="AC483" s="14">
        <v>0</v>
      </c>
      <c r="AD483" s="14">
        <v>0</v>
      </c>
      <c r="AE483" s="14">
        <v>0</v>
      </c>
      <c r="AF483" s="14">
        <v>33494.839999999997</v>
      </c>
      <c r="AG483" s="14">
        <v>9596.24</v>
      </c>
      <c r="AH483" s="14">
        <v>8165.29</v>
      </c>
      <c r="AI483" s="14">
        <v>1767.36</v>
      </c>
      <c r="AJ483" s="14">
        <v>175.66</v>
      </c>
      <c r="AK483" s="14">
        <v>1841.45</v>
      </c>
      <c r="AL483" s="14">
        <v>32251.67</v>
      </c>
      <c r="AM483" s="14">
        <v>34211.089999999997</v>
      </c>
      <c r="AN483" s="14">
        <v>0</v>
      </c>
      <c r="AO483" s="14">
        <v>0</v>
      </c>
      <c r="AP483" s="14">
        <v>0</v>
      </c>
      <c r="AQ483" s="14" t="s">
        <v>104</v>
      </c>
      <c r="AR483" s="14">
        <v>0</v>
      </c>
      <c r="AS483" s="14">
        <v>0</v>
      </c>
      <c r="AT483" s="14">
        <v>0</v>
      </c>
      <c r="AU483" s="14">
        <v>0</v>
      </c>
      <c r="AV483" s="14">
        <v>0</v>
      </c>
      <c r="AW483" s="14">
        <v>0</v>
      </c>
      <c r="AX483" s="14">
        <v>0</v>
      </c>
      <c r="AY483" s="14">
        <v>0</v>
      </c>
      <c r="AZ483" s="14">
        <v>0</v>
      </c>
      <c r="BA483" s="14">
        <v>0</v>
      </c>
      <c r="BB483" s="14">
        <v>8340</v>
      </c>
      <c r="BC483" s="14">
        <v>13206</v>
      </c>
      <c r="BD483" s="14">
        <v>0</v>
      </c>
      <c r="BE483" s="14">
        <v>196</v>
      </c>
      <c r="BF483" s="14">
        <v>249</v>
      </c>
      <c r="BG483" s="14">
        <v>0</v>
      </c>
      <c r="BH483" s="14">
        <v>245</v>
      </c>
      <c r="BI483" s="14">
        <v>249</v>
      </c>
      <c r="BJ483" s="14">
        <v>0</v>
      </c>
      <c r="BK483" s="14">
        <v>0</v>
      </c>
      <c r="BL483" s="14">
        <v>0</v>
      </c>
      <c r="BM483" s="14">
        <v>0</v>
      </c>
      <c r="BN483" s="14">
        <v>0</v>
      </c>
      <c r="BO483" s="14">
        <v>0</v>
      </c>
      <c r="BP483" s="14">
        <v>0</v>
      </c>
      <c r="BQ483" s="14">
        <v>0</v>
      </c>
      <c r="BR483" s="14">
        <v>0</v>
      </c>
      <c r="BS483" s="14">
        <v>5281.51</v>
      </c>
      <c r="BT483" s="14">
        <v>5794.5</v>
      </c>
      <c r="BU483" s="14">
        <v>0</v>
      </c>
      <c r="BV483" s="14">
        <v>0</v>
      </c>
      <c r="BW483" s="14">
        <v>0</v>
      </c>
      <c r="BX483" s="14">
        <v>0</v>
      </c>
      <c r="BY483" s="14">
        <v>10441.43</v>
      </c>
      <c r="BZ483" s="14">
        <v>3126.56</v>
      </c>
      <c r="CA483" s="14">
        <v>0</v>
      </c>
      <c r="CB483" s="14">
        <v>0</v>
      </c>
      <c r="CC483" s="14">
        <v>477.15</v>
      </c>
      <c r="CD483" s="14">
        <v>0</v>
      </c>
      <c r="CE483" s="14">
        <v>245</v>
      </c>
      <c r="CF483" s="14">
        <v>230</v>
      </c>
      <c r="CG483" s="14">
        <v>154904</v>
      </c>
      <c r="CH483" s="14">
        <v>0.09</v>
      </c>
      <c r="CI483" s="14">
        <v>0.36</v>
      </c>
      <c r="CJ483" s="14">
        <v>0.09</v>
      </c>
      <c r="CK483" s="14">
        <v>0</v>
      </c>
      <c r="CL483" s="14">
        <v>117.23</v>
      </c>
      <c r="CM483" s="14">
        <v>535.91</v>
      </c>
      <c r="CN483" s="14">
        <v>0</v>
      </c>
      <c r="CO483" s="14">
        <v>1077.28</v>
      </c>
      <c r="CP483" s="14">
        <v>0</v>
      </c>
      <c r="CQ483" s="14">
        <v>0</v>
      </c>
      <c r="CR483" s="14" t="s">
        <v>108</v>
      </c>
      <c r="CS483" s="14">
        <v>0</v>
      </c>
      <c r="CT483" s="14">
        <v>0</v>
      </c>
      <c r="CU483" s="14">
        <v>0</v>
      </c>
      <c r="CV483" s="14">
        <v>0</v>
      </c>
      <c r="CW483" s="14">
        <v>0</v>
      </c>
      <c r="CX483" s="14">
        <v>0</v>
      </c>
    </row>
    <row r="484" spans="1:102" x14ac:dyDescent="0.25">
      <c r="A484" s="14">
        <v>1089425</v>
      </c>
      <c r="B484" s="14">
        <v>65</v>
      </c>
      <c r="C484" s="14" t="s">
        <v>99</v>
      </c>
      <c r="D484" s="14" t="s">
        <v>100</v>
      </c>
      <c r="E484" s="14">
        <v>5302790001</v>
      </c>
      <c r="F484" s="14" t="s">
        <v>130</v>
      </c>
      <c r="G484" s="14" t="s">
        <v>102</v>
      </c>
      <c r="H484" s="14" t="s">
        <v>103</v>
      </c>
      <c r="I484" s="14">
        <v>73007990</v>
      </c>
      <c r="J484" s="14">
        <v>0</v>
      </c>
      <c r="K484" s="14">
        <v>1159901</v>
      </c>
      <c r="L484" s="14">
        <v>0</v>
      </c>
      <c r="M484" s="14">
        <v>201810</v>
      </c>
      <c r="N484" s="14">
        <v>20180914</v>
      </c>
      <c r="O484" s="14">
        <v>0</v>
      </c>
      <c r="P484" s="14">
        <v>20181014</v>
      </c>
      <c r="Q484" s="14">
        <v>0</v>
      </c>
      <c r="R484" s="14">
        <v>30</v>
      </c>
      <c r="S484" s="14">
        <v>20181025</v>
      </c>
      <c r="T484" s="14">
        <v>20181118</v>
      </c>
      <c r="U484" s="14">
        <v>126229</v>
      </c>
      <c r="V484" s="14">
        <v>21870.639999999999</v>
      </c>
      <c r="W484" s="14">
        <v>25</v>
      </c>
      <c r="X484" s="14">
        <v>716.25</v>
      </c>
      <c r="Y484" s="14">
        <v>2624.47</v>
      </c>
      <c r="Z484" s="14">
        <v>1049.79</v>
      </c>
      <c r="AA484" s="14">
        <v>874.82</v>
      </c>
      <c r="AB484" s="14">
        <v>568.63</v>
      </c>
      <c r="AC484" s="14">
        <v>0</v>
      </c>
      <c r="AD484" s="14">
        <v>0</v>
      </c>
      <c r="AE484" s="14">
        <v>0</v>
      </c>
      <c r="AF484" s="14">
        <v>87482.62</v>
      </c>
      <c r="AG484" s="14">
        <v>25063.74</v>
      </c>
      <c r="AH484" s="14">
        <v>69126.240000000005</v>
      </c>
      <c r="AI484" s="14">
        <v>14962.34</v>
      </c>
      <c r="AJ484" s="14">
        <v>1487.12</v>
      </c>
      <c r="AK484" s="14">
        <v>15589.56</v>
      </c>
      <c r="AL484" s="14">
        <v>83081.16</v>
      </c>
      <c r="AM484" s="14">
        <v>88198.87</v>
      </c>
      <c r="AN484" s="14">
        <v>0</v>
      </c>
      <c r="AO484" s="14">
        <v>0</v>
      </c>
      <c r="AP484" s="14">
        <v>0</v>
      </c>
      <c r="AQ484" s="14" t="s">
        <v>104</v>
      </c>
      <c r="AR484" s="14">
        <v>0</v>
      </c>
      <c r="AS484" s="14">
        <v>0</v>
      </c>
      <c r="AT484" s="14">
        <v>0</v>
      </c>
      <c r="AU484" s="14">
        <v>0</v>
      </c>
      <c r="AV484" s="14">
        <v>0</v>
      </c>
      <c r="AW484" s="14">
        <v>0</v>
      </c>
      <c r="AX484" s="14">
        <v>0</v>
      </c>
      <c r="AY484" s="14">
        <v>0</v>
      </c>
      <c r="AZ484" s="14">
        <v>0</v>
      </c>
      <c r="BA484" s="14">
        <v>0</v>
      </c>
      <c r="BB484" s="14">
        <v>10751</v>
      </c>
      <c r="BC484" s="14">
        <v>115478</v>
      </c>
      <c r="BD484" s="14">
        <v>0</v>
      </c>
      <c r="BE484" s="14">
        <v>195</v>
      </c>
      <c r="BF484" s="14">
        <v>197</v>
      </c>
      <c r="BG484" s="14">
        <v>0</v>
      </c>
      <c r="BH484" s="14">
        <v>350</v>
      </c>
      <c r="BI484" s="14">
        <v>350</v>
      </c>
      <c r="BJ484" s="14">
        <v>0</v>
      </c>
      <c r="BK484" s="14">
        <v>0</v>
      </c>
      <c r="BL484" s="14">
        <v>0</v>
      </c>
      <c r="BM484" s="14">
        <v>0</v>
      </c>
      <c r="BN484" s="14">
        <v>0</v>
      </c>
      <c r="BO484" s="14">
        <v>0</v>
      </c>
      <c r="BP484" s="14">
        <v>0</v>
      </c>
      <c r="BQ484" s="14">
        <v>0</v>
      </c>
      <c r="BR484" s="14">
        <v>0</v>
      </c>
      <c r="BS484" s="14">
        <v>6553.92</v>
      </c>
      <c r="BT484" s="14">
        <v>47936.4</v>
      </c>
      <c r="BU484" s="14">
        <v>0</v>
      </c>
      <c r="BV484" s="14">
        <v>0</v>
      </c>
      <c r="BW484" s="14">
        <v>0</v>
      </c>
      <c r="BX484" s="14">
        <v>0</v>
      </c>
      <c r="BY484" s="14">
        <v>7963.04</v>
      </c>
      <c r="BZ484" s="14">
        <v>3158.62</v>
      </c>
      <c r="CA484" s="14">
        <v>0</v>
      </c>
      <c r="CB484" s="14">
        <v>0</v>
      </c>
      <c r="CC484" s="14">
        <v>0</v>
      </c>
      <c r="CD484" s="14">
        <v>0</v>
      </c>
      <c r="CE484" s="14">
        <v>350</v>
      </c>
      <c r="CF484" s="14">
        <v>350</v>
      </c>
      <c r="CG484" s="14">
        <v>157112</v>
      </c>
      <c r="CH484" s="14">
        <v>9.6000000000000002E-2</v>
      </c>
      <c r="CI484" s="14">
        <v>0.38400000000000001</v>
      </c>
      <c r="CJ484" s="14">
        <v>9.6000000000000002E-2</v>
      </c>
      <c r="CK484" s="14">
        <v>0</v>
      </c>
      <c r="CL484" s="14">
        <v>306.18</v>
      </c>
      <c r="CM484" s="14">
        <v>1399.72</v>
      </c>
      <c r="CN484" s="14">
        <v>0</v>
      </c>
      <c r="CO484" s="14">
        <v>6311.43</v>
      </c>
      <c r="CP484" s="14">
        <v>0</v>
      </c>
      <c r="CQ484" s="14">
        <v>0</v>
      </c>
      <c r="CR484" s="14" t="s">
        <v>108</v>
      </c>
      <c r="CS484" s="14">
        <v>0</v>
      </c>
      <c r="CT484" s="14">
        <v>0</v>
      </c>
      <c r="CU484" s="14">
        <v>0</v>
      </c>
      <c r="CV484" s="14">
        <v>0</v>
      </c>
      <c r="CW484" s="14">
        <v>0</v>
      </c>
      <c r="CX484" s="14">
        <v>0</v>
      </c>
    </row>
    <row r="485" spans="1:102" x14ac:dyDescent="0.25">
      <c r="A485" s="14">
        <v>1100496</v>
      </c>
      <c r="B485" s="14">
        <v>21</v>
      </c>
      <c r="C485" s="14" t="s">
        <v>105</v>
      </c>
      <c r="D485" s="14" t="s">
        <v>100</v>
      </c>
      <c r="E485" s="14">
        <v>5302790001</v>
      </c>
      <c r="F485" s="14" t="s">
        <v>131</v>
      </c>
      <c r="G485" s="14" t="s">
        <v>102</v>
      </c>
      <c r="H485" s="14" t="s">
        <v>103</v>
      </c>
      <c r="I485" s="14">
        <v>70300000</v>
      </c>
      <c r="J485" s="14">
        <v>0</v>
      </c>
      <c r="K485" s="14">
        <v>98380</v>
      </c>
      <c r="L485" s="14">
        <v>1</v>
      </c>
      <c r="M485" s="14">
        <v>201810</v>
      </c>
      <c r="N485" s="14">
        <v>20180911</v>
      </c>
      <c r="O485" s="14">
        <v>1841</v>
      </c>
      <c r="P485" s="14">
        <v>20181010</v>
      </c>
      <c r="Q485" s="14">
        <v>1841</v>
      </c>
      <c r="R485" s="14">
        <v>29</v>
      </c>
      <c r="S485" s="14">
        <v>20181105</v>
      </c>
      <c r="T485" s="14">
        <v>20181118</v>
      </c>
      <c r="U485" s="14">
        <v>17.63</v>
      </c>
      <c r="V485" s="14">
        <v>2.4</v>
      </c>
      <c r="W485" s="14">
        <v>12</v>
      </c>
      <c r="X485" s="14">
        <v>2.4</v>
      </c>
      <c r="Y485" s="14">
        <v>0.6</v>
      </c>
      <c r="Z485" s="14">
        <v>0.24</v>
      </c>
      <c r="AA485" s="14">
        <v>0.2</v>
      </c>
      <c r="AB485" s="14">
        <v>0.13</v>
      </c>
      <c r="AC485" s="14">
        <v>0</v>
      </c>
      <c r="AD485" s="14">
        <v>0</v>
      </c>
      <c r="AE485" s="14">
        <v>0</v>
      </c>
      <c r="AF485" s="14">
        <v>20.03</v>
      </c>
      <c r="AG485" s="14">
        <v>3.13</v>
      </c>
      <c r="AH485" s="14">
        <v>11.57</v>
      </c>
      <c r="AI485" s="14">
        <v>2.4900000000000002</v>
      </c>
      <c r="AJ485" s="14">
        <v>0.24</v>
      </c>
      <c r="AK485" s="14">
        <v>2.6</v>
      </c>
      <c r="AL485" s="14">
        <v>21.26</v>
      </c>
      <c r="AM485" s="14">
        <v>22.43</v>
      </c>
      <c r="AN485" s="14">
        <v>0</v>
      </c>
      <c r="AO485" s="14">
        <v>30</v>
      </c>
      <c r="AP485" s="14">
        <v>10</v>
      </c>
      <c r="AQ485" s="14" t="s">
        <v>104</v>
      </c>
      <c r="AR485" s="14">
        <v>0</v>
      </c>
      <c r="AS485" s="14">
        <v>0</v>
      </c>
      <c r="AT485" s="14">
        <v>0</v>
      </c>
      <c r="AU485" s="14">
        <v>0</v>
      </c>
      <c r="AV485" s="14">
        <v>0</v>
      </c>
      <c r="AW485" s="14">
        <v>0</v>
      </c>
      <c r="AX485" s="14">
        <v>0</v>
      </c>
      <c r="AY485" s="14" t="s">
        <v>107</v>
      </c>
      <c r="AZ485" s="14" t="s">
        <v>107</v>
      </c>
      <c r="BA485" s="14" t="s">
        <v>107</v>
      </c>
      <c r="BB485" s="14">
        <v>0</v>
      </c>
      <c r="BC485" s="14">
        <v>0</v>
      </c>
      <c r="BD485" s="14">
        <v>0</v>
      </c>
      <c r="BE485" s="14">
        <v>0</v>
      </c>
      <c r="BF485" s="14">
        <v>0</v>
      </c>
      <c r="BG485" s="14">
        <v>0</v>
      </c>
      <c r="BH485" s="14">
        <v>0</v>
      </c>
      <c r="BI485" s="14">
        <v>0</v>
      </c>
      <c r="BJ485" s="14">
        <v>0</v>
      </c>
      <c r="BK485" s="14">
        <v>0</v>
      </c>
      <c r="BL485" s="14">
        <v>0</v>
      </c>
      <c r="BM485" s="14">
        <v>0</v>
      </c>
      <c r="BN485" s="14">
        <v>0</v>
      </c>
      <c r="BO485" s="14">
        <v>0</v>
      </c>
      <c r="BP485" s="14">
        <v>0</v>
      </c>
      <c r="BQ485" s="14">
        <v>0</v>
      </c>
      <c r="BR485" s="14">
        <v>0</v>
      </c>
      <c r="BS485" s="14">
        <v>0</v>
      </c>
      <c r="BT485" s="14">
        <v>0</v>
      </c>
      <c r="BU485" s="14">
        <v>0</v>
      </c>
      <c r="BV485" s="14">
        <v>0</v>
      </c>
      <c r="BW485" s="14">
        <v>0</v>
      </c>
      <c r="BX485" s="14">
        <v>0</v>
      </c>
      <c r="BY485" s="14">
        <v>0</v>
      </c>
      <c r="BZ485" s="14">
        <v>0</v>
      </c>
      <c r="CA485" s="14">
        <v>0</v>
      </c>
      <c r="CB485" s="14">
        <v>0</v>
      </c>
      <c r="CC485" s="14">
        <v>0</v>
      </c>
      <c r="CD485" s="14">
        <v>0</v>
      </c>
      <c r="CE485" s="14">
        <v>0</v>
      </c>
      <c r="CF485" s="14">
        <v>0</v>
      </c>
      <c r="CG485" s="14">
        <v>923409</v>
      </c>
      <c r="CH485" s="14">
        <v>1</v>
      </c>
      <c r="CI485" s="14">
        <v>0</v>
      </c>
      <c r="CJ485" s="14">
        <v>0</v>
      </c>
      <c r="CK485" s="14">
        <v>0</v>
      </c>
      <c r="CL485" s="14">
        <v>7.0000000000000007E-2</v>
      </c>
      <c r="CM485" s="14">
        <v>0.32</v>
      </c>
      <c r="CN485" s="14">
        <v>0</v>
      </c>
      <c r="CO485" s="14">
        <v>1.49</v>
      </c>
      <c r="CP485" s="14">
        <v>0</v>
      </c>
      <c r="CQ485" s="14">
        <v>0</v>
      </c>
      <c r="CR485" s="14" t="s">
        <v>108</v>
      </c>
      <c r="CS485" s="14">
        <v>220</v>
      </c>
      <c r="CT485" s="14" t="s">
        <v>109</v>
      </c>
      <c r="CU485" s="14">
        <v>201</v>
      </c>
      <c r="CV485" s="14" t="s">
        <v>109</v>
      </c>
      <c r="CW485" s="14">
        <v>231</v>
      </c>
      <c r="CX485" s="14" t="s">
        <v>109</v>
      </c>
    </row>
    <row r="486" spans="1:102" x14ac:dyDescent="0.25">
      <c r="A486" s="14">
        <v>466453</v>
      </c>
      <c r="B486" s="14">
        <v>75</v>
      </c>
      <c r="C486" s="14" t="s">
        <v>99</v>
      </c>
      <c r="D486" s="14" t="s">
        <v>100</v>
      </c>
      <c r="E486" s="14">
        <v>5302790001</v>
      </c>
      <c r="F486" s="14" t="s">
        <v>101</v>
      </c>
      <c r="G486" s="14" t="s">
        <v>102</v>
      </c>
      <c r="H486" s="14" t="s">
        <v>103</v>
      </c>
      <c r="I486" s="14">
        <v>70610000</v>
      </c>
      <c r="J486" s="14">
        <v>0</v>
      </c>
      <c r="K486" s="14">
        <v>1211223</v>
      </c>
      <c r="L486" s="14">
        <v>0</v>
      </c>
      <c r="M486" s="14">
        <v>201811</v>
      </c>
      <c r="N486" s="14">
        <v>20181010</v>
      </c>
      <c r="O486" s="14">
        <v>0</v>
      </c>
      <c r="P486" s="14">
        <v>20181110</v>
      </c>
      <c r="Q486" s="14">
        <v>0</v>
      </c>
      <c r="R486" s="14">
        <v>31</v>
      </c>
      <c r="S486" s="14">
        <v>20181120</v>
      </c>
      <c r="T486" s="14">
        <v>20181218</v>
      </c>
      <c r="U486" s="14">
        <v>17148</v>
      </c>
      <c r="V486" s="14">
        <v>3111.08</v>
      </c>
      <c r="W486" s="14">
        <v>25</v>
      </c>
      <c r="X486" s="14">
        <v>716.25</v>
      </c>
      <c r="Y486" s="14">
        <v>373.33</v>
      </c>
      <c r="Z486" s="14">
        <v>149.33000000000001</v>
      </c>
      <c r="AA486" s="14">
        <v>124.44</v>
      </c>
      <c r="AB486" s="14">
        <v>80.88</v>
      </c>
      <c r="AC486" s="14">
        <v>0</v>
      </c>
      <c r="AD486" s="14">
        <v>0</v>
      </c>
      <c r="AE486" s="14">
        <v>0</v>
      </c>
      <c r="AF486" s="14">
        <v>12444.38</v>
      </c>
      <c r="AG486" s="14">
        <v>3565.29</v>
      </c>
      <c r="AH486" s="14">
        <v>9716.84</v>
      </c>
      <c r="AI486" s="14">
        <v>2103.1999999999998</v>
      </c>
      <c r="AJ486" s="14">
        <v>209.04</v>
      </c>
      <c r="AK486" s="14">
        <v>2191.37</v>
      </c>
      <c r="AL486" s="14">
        <v>12432.65</v>
      </c>
      <c r="AM486" s="14">
        <v>13160.63</v>
      </c>
      <c r="AN486" s="14">
        <v>0</v>
      </c>
      <c r="AO486" s="14">
        <v>0</v>
      </c>
      <c r="AP486" s="14">
        <v>0</v>
      </c>
      <c r="AQ486" s="14" t="s">
        <v>104</v>
      </c>
      <c r="AR486" s="14">
        <v>0</v>
      </c>
      <c r="AS486" s="14">
        <v>0</v>
      </c>
      <c r="AT486" s="14">
        <v>0</v>
      </c>
      <c r="AU486" s="14">
        <v>0</v>
      </c>
      <c r="AV486" s="14">
        <v>0</v>
      </c>
      <c r="AW486" s="14">
        <v>0</v>
      </c>
      <c r="AX486" s="14">
        <v>0</v>
      </c>
      <c r="AY486" s="14">
        <v>0</v>
      </c>
      <c r="AZ486" s="14">
        <v>0</v>
      </c>
      <c r="BA486" s="14">
        <v>0</v>
      </c>
      <c r="BB486" s="14">
        <v>1964</v>
      </c>
      <c r="BC486" s="14">
        <v>15184</v>
      </c>
      <c r="BD486" s="14">
        <v>0</v>
      </c>
      <c r="BE486" s="14">
        <v>0</v>
      </c>
      <c r="BF486" s="14">
        <v>52</v>
      </c>
      <c r="BG486" s="14">
        <v>55</v>
      </c>
      <c r="BH486" s="14">
        <v>0</v>
      </c>
      <c r="BI486" s="14">
        <v>0</v>
      </c>
      <c r="BJ486" s="14">
        <v>0</v>
      </c>
      <c r="BK486" s="14">
        <v>2</v>
      </c>
      <c r="BL486" s="14">
        <v>108</v>
      </c>
      <c r="BM486" s="14">
        <v>0</v>
      </c>
      <c r="BN486" s="14">
        <v>0</v>
      </c>
      <c r="BO486" s="14">
        <v>0</v>
      </c>
      <c r="BP486" s="14">
        <v>0</v>
      </c>
      <c r="BQ486" s="14">
        <v>0.66</v>
      </c>
      <c r="BR486" s="14">
        <v>35.979999999999997</v>
      </c>
      <c r="BS486" s="14">
        <v>2298.7199999999998</v>
      </c>
      <c r="BT486" s="14">
        <v>6519.63</v>
      </c>
      <c r="BU486" s="14">
        <v>0</v>
      </c>
      <c r="BV486" s="14">
        <v>0</v>
      </c>
      <c r="BW486" s="14">
        <v>0</v>
      </c>
      <c r="BX486" s="14">
        <v>478.31</v>
      </c>
      <c r="BY486" s="14">
        <v>0</v>
      </c>
      <c r="BZ486" s="14">
        <v>0</v>
      </c>
      <c r="CA486" s="14">
        <v>0</v>
      </c>
      <c r="CB486" s="14">
        <v>0</v>
      </c>
      <c r="CC486" s="14">
        <v>0</v>
      </c>
      <c r="CD486" s="14">
        <v>55</v>
      </c>
      <c r="CE486" s="14">
        <v>0</v>
      </c>
      <c r="CF486" s="14">
        <v>0</v>
      </c>
      <c r="CG486" s="14">
        <v>169782</v>
      </c>
      <c r="CH486" s="14">
        <v>7.1999999999999995E-2</v>
      </c>
      <c r="CI486" s="14">
        <v>0.28799999999999998</v>
      </c>
      <c r="CJ486" s="14">
        <v>7.1999999999999995E-2</v>
      </c>
      <c r="CK486" s="14">
        <v>0</v>
      </c>
      <c r="CL486" s="14">
        <v>62.22</v>
      </c>
      <c r="CM486" s="14">
        <v>287.45999999999998</v>
      </c>
      <c r="CN486" s="14">
        <v>0</v>
      </c>
      <c r="CO486" s="14">
        <v>55.31</v>
      </c>
      <c r="CP486" s="14">
        <v>0</v>
      </c>
      <c r="CQ486" s="14">
        <v>0</v>
      </c>
      <c r="CR486" s="14">
        <v>478.31</v>
      </c>
      <c r="CS486" s="14">
        <v>0</v>
      </c>
      <c r="CT486" s="14">
        <v>0</v>
      </c>
      <c r="CU486" s="14">
        <v>0</v>
      </c>
      <c r="CV486" s="14">
        <v>0</v>
      </c>
      <c r="CW486" s="14">
        <v>0</v>
      </c>
      <c r="CX486" s="14">
        <v>0</v>
      </c>
    </row>
    <row r="487" spans="1:102" x14ac:dyDescent="0.25">
      <c r="A487" s="14">
        <v>471550</v>
      </c>
      <c r="B487" s="14">
        <v>21</v>
      </c>
      <c r="C487" s="14" t="s">
        <v>105</v>
      </c>
      <c r="D487" s="14" t="s">
        <v>100</v>
      </c>
      <c r="E487" s="14">
        <v>5302790001</v>
      </c>
      <c r="F487" s="14" t="s">
        <v>106</v>
      </c>
      <c r="G487" s="14" t="s">
        <v>102</v>
      </c>
      <c r="H487" s="14" t="s">
        <v>103</v>
      </c>
      <c r="I487" s="14">
        <v>70362070</v>
      </c>
      <c r="J487" s="14">
        <v>0</v>
      </c>
      <c r="K487" s="14">
        <v>76645</v>
      </c>
      <c r="L487" s="14">
        <v>1</v>
      </c>
      <c r="M487" s="14">
        <v>201811</v>
      </c>
      <c r="N487" s="14">
        <v>20181004</v>
      </c>
      <c r="O487" s="14">
        <v>2906</v>
      </c>
      <c r="P487" s="14">
        <v>20181106</v>
      </c>
      <c r="Q487" s="14">
        <v>4070</v>
      </c>
      <c r="R487" s="14">
        <v>33</v>
      </c>
      <c r="S487" s="14">
        <v>20181205</v>
      </c>
      <c r="T487" s="14">
        <v>20181218</v>
      </c>
      <c r="U487" s="14">
        <v>705.32</v>
      </c>
      <c r="V487" s="14">
        <v>235.1</v>
      </c>
      <c r="W487" s="14">
        <v>25</v>
      </c>
      <c r="X487" s="14">
        <v>49.16</v>
      </c>
      <c r="Y487" s="14">
        <v>28.21</v>
      </c>
      <c r="Z487" s="14">
        <v>11.28</v>
      </c>
      <c r="AA487" s="14">
        <v>9.4</v>
      </c>
      <c r="AB487" s="14">
        <v>6.11</v>
      </c>
      <c r="AC487" s="14">
        <v>0</v>
      </c>
      <c r="AD487" s="14">
        <v>0</v>
      </c>
      <c r="AE487" s="14">
        <v>0</v>
      </c>
      <c r="AF487" s="14">
        <v>940.42</v>
      </c>
      <c r="AG487" s="14">
        <v>269.42</v>
      </c>
      <c r="AH487" s="14">
        <v>458.5</v>
      </c>
      <c r="AI487" s="14">
        <v>99.24</v>
      </c>
      <c r="AJ487" s="14">
        <v>9.86</v>
      </c>
      <c r="AK487" s="14">
        <v>103.4</v>
      </c>
      <c r="AL487" s="14">
        <v>934.58</v>
      </c>
      <c r="AM487" s="14">
        <v>989.58</v>
      </c>
      <c r="AN487" s="14">
        <v>1164</v>
      </c>
      <c r="AO487" s="14">
        <v>1164</v>
      </c>
      <c r="AP487" s="14">
        <v>753</v>
      </c>
      <c r="AQ487" s="14" t="s">
        <v>104</v>
      </c>
      <c r="AR487" s="14">
        <v>0</v>
      </c>
      <c r="AS487" s="14">
        <v>0</v>
      </c>
      <c r="AT487" s="14">
        <v>0</v>
      </c>
      <c r="AU487" s="14">
        <v>0</v>
      </c>
      <c r="AV487" s="14">
        <v>0</v>
      </c>
      <c r="AW487" s="14">
        <v>0</v>
      </c>
      <c r="AX487" s="14">
        <v>0</v>
      </c>
      <c r="AY487" s="14" t="s">
        <v>107</v>
      </c>
      <c r="AZ487" s="14" t="s">
        <v>107</v>
      </c>
      <c r="BA487" s="14" t="s">
        <v>107</v>
      </c>
      <c r="BB487" s="14">
        <v>0</v>
      </c>
      <c r="BC487" s="14">
        <v>0</v>
      </c>
      <c r="BD487" s="14">
        <v>0</v>
      </c>
      <c r="BE487" s="14">
        <v>0</v>
      </c>
      <c r="BF487" s="14">
        <v>0</v>
      </c>
      <c r="BG487" s="14">
        <v>0</v>
      </c>
      <c r="BH487" s="14">
        <v>0</v>
      </c>
      <c r="BI487" s="14">
        <v>0</v>
      </c>
      <c r="BJ487" s="14">
        <v>0</v>
      </c>
      <c r="BK487" s="14">
        <v>0</v>
      </c>
      <c r="BL487" s="14">
        <v>0</v>
      </c>
      <c r="BM487" s="14">
        <v>0</v>
      </c>
      <c r="BN487" s="14">
        <v>0</v>
      </c>
      <c r="BO487" s="14">
        <v>0</v>
      </c>
      <c r="BP487" s="14">
        <v>0</v>
      </c>
      <c r="BQ487" s="14">
        <v>0</v>
      </c>
      <c r="BR487" s="14">
        <v>0</v>
      </c>
      <c r="BS487" s="14">
        <v>0</v>
      </c>
      <c r="BT487" s="14">
        <v>0</v>
      </c>
      <c r="BU487" s="14">
        <v>0</v>
      </c>
      <c r="BV487" s="14">
        <v>0</v>
      </c>
      <c r="BW487" s="14">
        <v>0</v>
      </c>
      <c r="BX487" s="14">
        <v>0</v>
      </c>
      <c r="BY487" s="14">
        <v>0</v>
      </c>
      <c r="BZ487" s="14">
        <v>0</v>
      </c>
      <c r="CA487" s="14">
        <v>0</v>
      </c>
      <c r="CB487" s="14">
        <v>0</v>
      </c>
      <c r="CC487" s="14">
        <v>0</v>
      </c>
      <c r="CD487" s="14">
        <v>0</v>
      </c>
      <c r="CE487" s="14">
        <v>0</v>
      </c>
      <c r="CF487" s="14">
        <v>0</v>
      </c>
      <c r="CG487" s="14">
        <v>1017477</v>
      </c>
      <c r="CH487" s="14">
        <v>1</v>
      </c>
      <c r="CI487" s="14">
        <v>0</v>
      </c>
      <c r="CJ487" s="14">
        <v>0</v>
      </c>
      <c r="CK487" s="14">
        <v>0</v>
      </c>
      <c r="CL487" s="14">
        <v>4.7</v>
      </c>
      <c r="CM487" s="14">
        <v>21.72</v>
      </c>
      <c r="CN487" s="14">
        <v>0</v>
      </c>
      <c r="CO487" s="14">
        <v>2.11</v>
      </c>
      <c r="CP487" s="14">
        <v>0</v>
      </c>
      <c r="CQ487" s="14">
        <v>0</v>
      </c>
      <c r="CR487" s="14" t="s">
        <v>108</v>
      </c>
      <c r="CS487" s="14">
        <v>220</v>
      </c>
      <c r="CT487" s="14" t="s">
        <v>109</v>
      </c>
      <c r="CU487" s="14">
        <v>201</v>
      </c>
      <c r="CV487" s="14" t="s">
        <v>109</v>
      </c>
      <c r="CW487" s="14">
        <v>231</v>
      </c>
      <c r="CX487" s="14" t="s">
        <v>109</v>
      </c>
    </row>
    <row r="488" spans="1:102" x14ac:dyDescent="0.25">
      <c r="A488" s="14">
        <v>471551</v>
      </c>
      <c r="B488" s="14">
        <v>23</v>
      </c>
      <c r="C488" s="14" t="s">
        <v>110</v>
      </c>
      <c r="D488" s="14" t="s">
        <v>100</v>
      </c>
      <c r="E488" s="14">
        <v>5302790001</v>
      </c>
      <c r="F488" s="14" t="s">
        <v>111</v>
      </c>
      <c r="G488" s="14" t="s">
        <v>102</v>
      </c>
      <c r="H488" s="14" t="s">
        <v>103</v>
      </c>
      <c r="I488" s="14">
        <v>70362070</v>
      </c>
      <c r="J488" s="14">
        <v>0</v>
      </c>
      <c r="K488" s="14">
        <v>1229984</v>
      </c>
      <c r="L488" s="14">
        <v>40</v>
      </c>
      <c r="M488" s="14">
        <v>201811</v>
      </c>
      <c r="N488" s="14">
        <v>20181004</v>
      </c>
      <c r="O488" s="14">
        <v>19991</v>
      </c>
      <c r="P488" s="14">
        <v>20181106</v>
      </c>
      <c r="Q488" s="14">
        <v>20198</v>
      </c>
      <c r="R488" s="14">
        <v>33</v>
      </c>
      <c r="S488" s="14">
        <v>20181205</v>
      </c>
      <c r="T488" s="14">
        <v>20181218</v>
      </c>
      <c r="U488" s="14">
        <v>5017.21</v>
      </c>
      <c r="V488" s="14">
        <v>1672.4</v>
      </c>
      <c r="W488" s="14">
        <v>25</v>
      </c>
      <c r="X488" s="14">
        <v>601.25</v>
      </c>
      <c r="Y488" s="14">
        <v>200.68</v>
      </c>
      <c r="Z488" s="14">
        <v>80.27</v>
      </c>
      <c r="AA488" s="14">
        <v>66.89</v>
      </c>
      <c r="AB488" s="14">
        <v>43.48</v>
      </c>
      <c r="AC488" s="14">
        <v>0</v>
      </c>
      <c r="AD488" s="14">
        <v>0</v>
      </c>
      <c r="AE488" s="14">
        <v>0</v>
      </c>
      <c r="AF488" s="14">
        <v>6689.61</v>
      </c>
      <c r="AG488" s="14">
        <v>1916.56</v>
      </c>
      <c r="AH488" s="14">
        <v>3261.44</v>
      </c>
      <c r="AI488" s="14">
        <v>705.93</v>
      </c>
      <c r="AJ488" s="14">
        <v>70.16</v>
      </c>
      <c r="AK488" s="14">
        <v>735.52</v>
      </c>
      <c r="AL488" s="14">
        <v>6899.54</v>
      </c>
      <c r="AM488" s="14">
        <v>7290.86</v>
      </c>
      <c r="AN488" s="14">
        <v>8280</v>
      </c>
      <c r="AO488" s="14">
        <v>8280</v>
      </c>
      <c r="AP488" s="14">
        <v>7376</v>
      </c>
      <c r="AQ488" s="14" t="s">
        <v>104</v>
      </c>
      <c r="AR488" s="14">
        <v>0</v>
      </c>
      <c r="AS488" s="14">
        <v>0</v>
      </c>
      <c r="AT488" s="14">
        <v>0</v>
      </c>
      <c r="AU488" s="14">
        <v>0</v>
      </c>
      <c r="AV488" s="14">
        <v>0</v>
      </c>
      <c r="AW488" s="14">
        <v>0</v>
      </c>
      <c r="AX488" s="14">
        <v>0</v>
      </c>
      <c r="AY488" s="14" t="s">
        <v>107</v>
      </c>
      <c r="AZ488" s="14" t="s">
        <v>107</v>
      </c>
      <c r="BA488" s="14" t="s">
        <v>107</v>
      </c>
      <c r="BB488" s="14">
        <v>0</v>
      </c>
      <c r="BC488" s="14">
        <v>0</v>
      </c>
      <c r="BD488" s="14">
        <v>0</v>
      </c>
      <c r="BE488" s="14">
        <v>0</v>
      </c>
      <c r="BF488" s="14">
        <v>0</v>
      </c>
      <c r="BG488" s="14">
        <v>0</v>
      </c>
      <c r="BH488" s="14">
        <v>0</v>
      </c>
      <c r="BI488" s="14">
        <v>0</v>
      </c>
      <c r="BJ488" s="14">
        <v>0</v>
      </c>
      <c r="BK488" s="14">
        <v>0</v>
      </c>
      <c r="BL488" s="14">
        <v>0</v>
      </c>
      <c r="BM488" s="14">
        <v>0</v>
      </c>
      <c r="BN488" s="14">
        <v>0</v>
      </c>
      <c r="BO488" s="14">
        <v>0</v>
      </c>
      <c r="BP488" s="14">
        <v>0</v>
      </c>
      <c r="BQ488" s="14">
        <v>0</v>
      </c>
      <c r="BR488" s="14">
        <v>0</v>
      </c>
      <c r="BS488" s="14">
        <v>0</v>
      </c>
      <c r="BT488" s="14">
        <v>0</v>
      </c>
      <c r="BU488" s="14">
        <v>0</v>
      </c>
      <c r="BV488" s="14">
        <v>0</v>
      </c>
      <c r="BW488" s="14">
        <v>0</v>
      </c>
      <c r="BX488" s="14">
        <v>0</v>
      </c>
      <c r="BY488" s="14">
        <v>0</v>
      </c>
      <c r="BZ488" s="14">
        <v>0</v>
      </c>
      <c r="CA488" s="14">
        <v>0</v>
      </c>
      <c r="CB488" s="14">
        <v>0</v>
      </c>
      <c r="CC488" s="14">
        <v>0</v>
      </c>
      <c r="CD488" s="14">
        <v>0</v>
      </c>
      <c r="CE488" s="14">
        <v>0</v>
      </c>
      <c r="CF488" s="14">
        <v>0</v>
      </c>
      <c r="CG488" s="14">
        <v>1017478</v>
      </c>
      <c r="CH488" s="14">
        <v>40</v>
      </c>
      <c r="CI488" s="14">
        <v>0</v>
      </c>
      <c r="CJ488" s="14">
        <v>40</v>
      </c>
      <c r="CK488" s="14">
        <v>0</v>
      </c>
      <c r="CL488" s="14">
        <v>33.44</v>
      </c>
      <c r="CM488" s="14">
        <v>154.52000000000001</v>
      </c>
      <c r="CN488" s="14">
        <v>0</v>
      </c>
      <c r="CO488" s="14">
        <v>15.05</v>
      </c>
      <c r="CP488" s="14">
        <v>0</v>
      </c>
      <c r="CQ488" s="14">
        <v>0</v>
      </c>
      <c r="CR488" s="14" t="s">
        <v>108</v>
      </c>
      <c r="CS488" s="14">
        <v>220</v>
      </c>
      <c r="CT488" s="14">
        <v>380</v>
      </c>
      <c r="CU488" s="14">
        <v>201</v>
      </c>
      <c r="CV488" s="14">
        <v>348</v>
      </c>
      <c r="CW488" s="14">
        <v>231</v>
      </c>
      <c r="CX488" s="14">
        <v>399</v>
      </c>
    </row>
    <row r="489" spans="1:102" x14ac:dyDescent="0.25">
      <c r="A489" s="14">
        <v>471552</v>
      </c>
      <c r="B489" s="14">
        <v>21</v>
      </c>
      <c r="C489" s="14" t="s">
        <v>105</v>
      </c>
      <c r="D489" s="14" t="s">
        <v>100</v>
      </c>
      <c r="E489" s="14">
        <v>5302790001</v>
      </c>
      <c r="F489" s="14" t="s">
        <v>112</v>
      </c>
      <c r="G489" s="14" t="s">
        <v>102</v>
      </c>
      <c r="H489" s="14" t="s">
        <v>103</v>
      </c>
      <c r="I489" s="14">
        <v>70362030</v>
      </c>
      <c r="J489" s="14">
        <v>0</v>
      </c>
      <c r="K489" s="14">
        <v>525960</v>
      </c>
      <c r="L489" s="14">
        <v>1</v>
      </c>
      <c r="M489" s="14">
        <v>201811</v>
      </c>
      <c r="N489" s="14">
        <v>20181004</v>
      </c>
      <c r="O489" s="14">
        <v>1727</v>
      </c>
      <c r="P489" s="14">
        <v>20181106</v>
      </c>
      <c r="Q489" s="14">
        <v>1917</v>
      </c>
      <c r="R489" s="14">
        <v>33</v>
      </c>
      <c r="S489" s="14">
        <v>20181205</v>
      </c>
      <c r="T489" s="14">
        <v>20181218</v>
      </c>
      <c r="U489" s="14">
        <v>114.48</v>
      </c>
      <c r="V489" s="14">
        <v>15.6</v>
      </c>
      <c r="W489" s="14">
        <v>12</v>
      </c>
      <c r="X489" s="14">
        <v>40.97</v>
      </c>
      <c r="Y489" s="14">
        <v>3.9</v>
      </c>
      <c r="Z489" s="14">
        <v>1.56</v>
      </c>
      <c r="AA489" s="14">
        <v>1.3</v>
      </c>
      <c r="AB489" s="14">
        <v>0.84</v>
      </c>
      <c r="AC489" s="14">
        <v>0</v>
      </c>
      <c r="AD489" s="14">
        <v>0</v>
      </c>
      <c r="AE489" s="14">
        <v>0</v>
      </c>
      <c r="AF489" s="14">
        <v>130.08000000000001</v>
      </c>
      <c r="AG489" s="14">
        <v>20.34</v>
      </c>
      <c r="AH489" s="14">
        <v>74.989999999999995</v>
      </c>
      <c r="AI489" s="14">
        <v>16.23</v>
      </c>
      <c r="AJ489" s="14">
        <v>1.61</v>
      </c>
      <c r="AK489" s="14">
        <v>16.91</v>
      </c>
      <c r="AL489" s="14">
        <v>163.44999999999999</v>
      </c>
      <c r="AM489" s="14">
        <v>171.05</v>
      </c>
      <c r="AN489" s="14">
        <v>190</v>
      </c>
      <c r="AO489" s="14">
        <v>190</v>
      </c>
      <c r="AP489" s="14">
        <v>359</v>
      </c>
      <c r="AQ489" s="14" t="s">
        <v>104</v>
      </c>
      <c r="AR489" s="14">
        <v>0</v>
      </c>
      <c r="AS489" s="14">
        <v>0</v>
      </c>
      <c r="AT489" s="14">
        <v>0</v>
      </c>
      <c r="AU489" s="14">
        <v>0</v>
      </c>
      <c r="AV489" s="14">
        <v>0</v>
      </c>
      <c r="AW489" s="14">
        <v>0</v>
      </c>
      <c r="AX489" s="14">
        <v>0</v>
      </c>
      <c r="AY489" s="14" t="s">
        <v>107</v>
      </c>
      <c r="AZ489" s="14" t="s">
        <v>107</v>
      </c>
      <c r="BA489" s="14" t="s">
        <v>107</v>
      </c>
      <c r="BB489" s="14">
        <v>0</v>
      </c>
      <c r="BC489" s="14">
        <v>0</v>
      </c>
      <c r="BD489" s="14">
        <v>0</v>
      </c>
      <c r="BE489" s="14">
        <v>0</v>
      </c>
      <c r="BF489" s="14">
        <v>0</v>
      </c>
      <c r="BG489" s="14">
        <v>0</v>
      </c>
      <c r="BH489" s="14">
        <v>0</v>
      </c>
      <c r="BI489" s="14">
        <v>0</v>
      </c>
      <c r="BJ489" s="14">
        <v>0</v>
      </c>
      <c r="BK489" s="14">
        <v>0</v>
      </c>
      <c r="BL489" s="14">
        <v>0</v>
      </c>
      <c r="BM489" s="14">
        <v>0</v>
      </c>
      <c r="BN489" s="14">
        <v>0</v>
      </c>
      <c r="BO489" s="14">
        <v>0</v>
      </c>
      <c r="BP489" s="14">
        <v>0</v>
      </c>
      <c r="BQ489" s="14">
        <v>0</v>
      </c>
      <c r="BR489" s="14">
        <v>0</v>
      </c>
      <c r="BS489" s="14">
        <v>0</v>
      </c>
      <c r="BT489" s="14">
        <v>0</v>
      </c>
      <c r="BU489" s="14">
        <v>0</v>
      </c>
      <c r="BV489" s="14">
        <v>0</v>
      </c>
      <c r="BW489" s="14">
        <v>0</v>
      </c>
      <c r="BX489" s="14">
        <v>0</v>
      </c>
      <c r="BY489" s="14">
        <v>0</v>
      </c>
      <c r="BZ489" s="14">
        <v>0</v>
      </c>
      <c r="CA489" s="14">
        <v>0</v>
      </c>
      <c r="CB489" s="14">
        <v>0</v>
      </c>
      <c r="CC489" s="14">
        <v>0</v>
      </c>
      <c r="CD489" s="14">
        <v>0</v>
      </c>
      <c r="CE489" s="14">
        <v>0</v>
      </c>
      <c r="CF489" s="14">
        <v>0</v>
      </c>
      <c r="CG489" s="14">
        <v>1017503</v>
      </c>
      <c r="CH489" s="14">
        <v>1</v>
      </c>
      <c r="CI489" s="14">
        <v>0</v>
      </c>
      <c r="CJ489" s="14">
        <v>0</v>
      </c>
      <c r="CK489" s="14">
        <v>0</v>
      </c>
      <c r="CL489" s="14">
        <v>0.65</v>
      </c>
      <c r="CM489" s="14">
        <v>3</v>
      </c>
      <c r="CN489" s="14">
        <v>0</v>
      </c>
      <c r="CO489" s="14">
        <v>0.34</v>
      </c>
      <c r="CP489" s="14">
        <v>0</v>
      </c>
      <c r="CQ489" s="14">
        <v>0</v>
      </c>
      <c r="CR489" s="14" t="s">
        <v>108</v>
      </c>
      <c r="CS489" s="14">
        <v>220</v>
      </c>
      <c r="CT489" s="14" t="s">
        <v>109</v>
      </c>
      <c r="CU489" s="14">
        <v>201</v>
      </c>
      <c r="CV489" s="14" t="s">
        <v>109</v>
      </c>
      <c r="CW489" s="14">
        <v>231</v>
      </c>
      <c r="CX489" s="14" t="s">
        <v>109</v>
      </c>
    </row>
    <row r="490" spans="1:102" x14ac:dyDescent="0.25">
      <c r="A490" s="14">
        <v>471553</v>
      </c>
      <c r="B490" s="14">
        <v>23</v>
      </c>
      <c r="C490" s="14" t="s">
        <v>110</v>
      </c>
      <c r="D490" s="14" t="s">
        <v>100</v>
      </c>
      <c r="E490" s="14">
        <v>5302790001</v>
      </c>
      <c r="F490" s="14" t="s">
        <v>113</v>
      </c>
      <c r="G490" s="14" t="s">
        <v>102</v>
      </c>
      <c r="H490" s="14" t="s">
        <v>103</v>
      </c>
      <c r="I490" s="14">
        <v>70362030</v>
      </c>
      <c r="J490" s="14">
        <v>0</v>
      </c>
      <c r="K490" s="14">
        <v>1230287</v>
      </c>
      <c r="L490" s="14">
        <v>40</v>
      </c>
      <c r="M490" s="14">
        <v>201811</v>
      </c>
      <c r="N490" s="14">
        <v>20181004</v>
      </c>
      <c r="O490" s="14">
        <v>19897</v>
      </c>
      <c r="P490" s="14">
        <v>20181106</v>
      </c>
      <c r="Q490" s="14">
        <v>20090</v>
      </c>
      <c r="R490" s="14">
        <v>33</v>
      </c>
      <c r="S490" s="14">
        <v>20181205</v>
      </c>
      <c r="T490" s="14">
        <v>20181218</v>
      </c>
      <c r="U490" s="14">
        <v>4677.88</v>
      </c>
      <c r="V490" s="14">
        <v>1559.29</v>
      </c>
      <c r="W490" s="14">
        <v>25</v>
      </c>
      <c r="X490" s="14">
        <v>706.62</v>
      </c>
      <c r="Y490" s="14">
        <v>187.11</v>
      </c>
      <c r="Z490" s="14">
        <v>74.84</v>
      </c>
      <c r="AA490" s="14">
        <v>62.37</v>
      </c>
      <c r="AB490" s="14">
        <v>40.54</v>
      </c>
      <c r="AC490" s="14">
        <v>0</v>
      </c>
      <c r="AD490" s="14">
        <v>0</v>
      </c>
      <c r="AE490" s="14">
        <v>0</v>
      </c>
      <c r="AF490" s="14">
        <v>6237.17</v>
      </c>
      <c r="AG490" s="14">
        <v>1786.94</v>
      </c>
      <c r="AH490" s="14">
        <v>3040.86</v>
      </c>
      <c r="AI490" s="14">
        <v>658.18</v>
      </c>
      <c r="AJ490" s="14">
        <v>65.41</v>
      </c>
      <c r="AK490" s="14">
        <v>685.78</v>
      </c>
      <c r="AL490" s="14">
        <v>6578.93</v>
      </c>
      <c r="AM490" s="14">
        <v>6943.79</v>
      </c>
      <c r="AN490" s="14">
        <v>7720</v>
      </c>
      <c r="AO490" s="14">
        <v>7720</v>
      </c>
      <c r="AP490" s="14">
        <v>7973</v>
      </c>
      <c r="AQ490" s="14" t="s">
        <v>104</v>
      </c>
      <c r="AR490" s="14">
        <v>0</v>
      </c>
      <c r="AS490" s="14">
        <v>0</v>
      </c>
      <c r="AT490" s="14">
        <v>0</v>
      </c>
      <c r="AU490" s="14">
        <v>0</v>
      </c>
      <c r="AV490" s="14">
        <v>0</v>
      </c>
      <c r="AW490" s="14">
        <v>0</v>
      </c>
      <c r="AX490" s="14">
        <v>0</v>
      </c>
      <c r="AY490" s="14" t="s">
        <v>107</v>
      </c>
      <c r="AZ490" s="14" t="s">
        <v>107</v>
      </c>
      <c r="BA490" s="14" t="s">
        <v>107</v>
      </c>
      <c r="BB490" s="14">
        <v>0</v>
      </c>
      <c r="BC490" s="14">
        <v>0</v>
      </c>
      <c r="BD490" s="14">
        <v>0</v>
      </c>
      <c r="BE490" s="14">
        <v>0</v>
      </c>
      <c r="BF490" s="14">
        <v>0</v>
      </c>
      <c r="BG490" s="14">
        <v>0</v>
      </c>
      <c r="BH490" s="14">
        <v>0</v>
      </c>
      <c r="BI490" s="14">
        <v>0</v>
      </c>
      <c r="BJ490" s="14">
        <v>0</v>
      </c>
      <c r="BK490" s="14">
        <v>0</v>
      </c>
      <c r="BL490" s="14">
        <v>0</v>
      </c>
      <c r="BM490" s="14">
        <v>0</v>
      </c>
      <c r="BN490" s="14">
        <v>0</v>
      </c>
      <c r="BO490" s="14">
        <v>0</v>
      </c>
      <c r="BP490" s="14">
        <v>0</v>
      </c>
      <c r="BQ490" s="14">
        <v>0</v>
      </c>
      <c r="BR490" s="14">
        <v>0</v>
      </c>
      <c r="BS490" s="14">
        <v>0</v>
      </c>
      <c r="BT490" s="14">
        <v>0</v>
      </c>
      <c r="BU490" s="14">
        <v>0</v>
      </c>
      <c r="BV490" s="14">
        <v>0</v>
      </c>
      <c r="BW490" s="14">
        <v>0</v>
      </c>
      <c r="BX490" s="14">
        <v>0</v>
      </c>
      <c r="BY490" s="14">
        <v>0</v>
      </c>
      <c r="BZ490" s="14">
        <v>0</v>
      </c>
      <c r="CA490" s="14">
        <v>0</v>
      </c>
      <c r="CB490" s="14">
        <v>0</v>
      </c>
      <c r="CC490" s="14">
        <v>0</v>
      </c>
      <c r="CD490" s="14">
        <v>0</v>
      </c>
      <c r="CE490" s="14">
        <v>0</v>
      </c>
      <c r="CF490" s="14">
        <v>0</v>
      </c>
      <c r="CG490" s="14">
        <v>1017505</v>
      </c>
      <c r="CH490" s="14">
        <v>40</v>
      </c>
      <c r="CI490" s="14">
        <v>0</v>
      </c>
      <c r="CJ490" s="14">
        <v>40</v>
      </c>
      <c r="CK490" s="14">
        <v>0</v>
      </c>
      <c r="CL490" s="14">
        <v>31.18</v>
      </c>
      <c r="CM490" s="14">
        <v>144.07</v>
      </c>
      <c r="CN490" s="14">
        <v>0</v>
      </c>
      <c r="CO490" s="14">
        <v>14.03</v>
      </c>
      <c r="CP490" s="14">
        <v>0</v>
      </c>
      <c r="CQ490" s="14">
        <v>0</v>
      </c>
      <c r="CR490" s="14" t="s">
        <v>108</v>
      </c>
      <c r="CS490" s="14">
        <v>220</v>
      </c>
      <c r="CT490" s="14">
        <v>380</v>
      </c>
      <c r="CU490" s="14">
        <v>201</v>
      </c>
      <c r="CV490" s="14">
        <v>348</v>
      </c>
      <c r="CW490" s="14">
        <v>231</v>
      </c>
      <c r="CX490" s="14">
        <v>399</v>
      </c>
    </row>
    <row r="491" spans="1:102" x14ac:dyDescent="0.25">
      <c r="A491" s="14">
        <v>471554</v>
      </c>
      <c r="B491" s="14">
        <v>21</v>
      </c>
      <c r="C491" s="14" t="s">
        <v>105</v>
      </c>
      <c r="D491" s="14" t="s">
        <v>100</v>
      </c>
      <c r="E491" s="14">
        <v>5302790001</v>
      </c>
      <c r="F491" s="14" t="s">
        <v>114</v>
      </c>
      <c r="G491" s="14" t="s">
        <v>102</v>
      </c>
      <c r="H491" s="14" t="s">
        <v>103</v>
      </c>
      <c r="I491" s="14">
        <v>70362040</v>
      </c>
      <c r="J491" s="14">
        <v>0</v>
      </c>
      <c r="K491" s="14">
        <v>77130</v>
      </c>
      <c r="L491" s="14">
        <v>1</v>
      </c>
      <c r="M491" s="14">
        <v>201811</v>
      </c>
      <c r="N491" s="14">
        <v>20181004</v>
      </c>
      <c r="O491" s="14">
        <v>8354</v>
      </c>
      <c r="P491" s="14">
        <v>20181106</v>
      </c>
      <c r="Q491" s="14">
        <v>9070</v>
      </c>
      <c r="R491" s="14">
        <v>33</v>
      </c>
      <c r="S491" s="14">
        <v>20181205</v>
      </c>
      <c r="T491" s="14">
        <v>20181218</v>
      </c>
      <c r="U491" s="14">
        <v>433.86</v>
      </c>
      <c r="V491" s="14">
        <v>144.61000000000001</v>
      </c>
      <c r="W491" s="14">
        <v>25</v>
      </c>
      <c r="X491" s="14">
        <v>58.34</v>
      </c>
      <c r="Y491" s="14">
        <v>17.350000000000001</v>
      </c>
      <c r="Z491" s="14">
        <v>6.94</v>
      </c>
      <c r="AA491" s="14">
        <v>5.78</v>
      </c>
      <c r="AB491" s="14">
        <v>3.76</v>
      </c>
      <c r="AC491" s="14">
        <v>0</v>
      </c>
      <c r="AD491" s="14">
        <v>0</v>
      </c>
      <c r="AE491" s="14">
        <v>0</v>
      </c>
      <c r="AF491" s="14">
        <v>578.47</v>
      </c>
      <c r="AG491" s="14">
        <v>165.72</v>
      </c>
      <c r="AH491" s="14">
        <v>282.05</v>
      </c>
      <c r="AI491" s="14">
        <v>61.04</v>
      </c>
      <c r="AJ491" s="14">
        <v>6.06</v>
      </c>
      <c r="AK491" s="14">
        <v>63.6</v>
      </c>
      <c r="AL491" s="14">
        <v>602.98</v>
      </c>
      <c r="AM491" s="14">
        <v>636.80999999999995</v>
      </c>
      <c r="AN491" s="14">
        <v>716</v>
      </c>
      <c r="AO491" s="14">
        <v>716</v>
      </c>
      <c r="AP491" s="14">
        <v>642</v>
      </c>
      <c r="AQ491" s="14" t="s">
        <v>104</v>
      </c>
      <c r="AR491" s="14">
        <v>0</v>
      </c>
      <c r="AS491" s="14">
        <v>0</v>
      </c>
      <c r="AT491" s="14">
        <v>0</v>
      </c>
      <c r="AU491" s="14">
        <v>0</v>
      </c>
      <c r="AV491" s="14">
        <v>0</v>
      </c>
      <c r="AW491" s="14">
        <v>0</v>
      </c>
      <c r="AX491" s="14">
        <v>0</v>
      </c>
      <c r="AY491" s="14" t="s">
        <v>107</v>
      </c>
      <c r="AZ491" s="14" t="s">
        <v>107</v>
      </c>
      <c r="BA491" s="14" t="s">
        <v>107</v>
      </c>
      <c r="BB491" s="14">
        <v>0</v>
      </c>
      <c r="BC491" s="14">
        <v>0</v>
      </c>
      <c r="BD491" s="14">
        <v>0</v>
      </c>
      <c r="BE491" s="14">
        <v>0</v>
      </c>
      <c r="BF491" s="14">
        <v>0</v>
      </c>
      <c r="BG491" s="14">
        <v>0</v>
      </c>
      <c r="BH491" s="14">
        <v>0</v>
      </c>
      <c r="BI491" s="14">
        <v>0</v>
      </c>
      <c r="BJ491" s="14">
        <v>0</v>
      </c>
      <c r="BK491" s="14">
        <v>0</v>
      </c>
      <c r="BL491" s="14">
        <v>0</v>
      </c>
      <c r="BM491" s="14">
        <v>0</v>
      </c>
      <c r="BN491" s="14">
        <v>0</v>
      </c>
      <c r="BO491" s="14">
        <v>0</v>
      </c>
      <c r="BP491" s="14">
        <v>0</v>
      </c>
      <c r="BQ491" s="14">
        <v>0</v>
      </c>
      <c r="BR491" s="14">
        <v>0</v>
      </c>
      <c r="BS491" s="14">
        <v>0</v>
      </c>
      <c r="BT491" s="14">
        <v>0</v>
      </c>
      <c r="BU491" s="14">
        <v>0</v>
      </c>
      <c r="BV491" s="14">
        <v>0</v>
      </c>
      <c r="BW491" s="14">
        <v>0</v>
      </c>
      <c r="BX491" s="14">
        <v>0</v>
      </c>
      <c r="BY491" s="14">
        <v>0</v>
      </c>
      <c r="BZ491" s="14">
        <v>0</v>
      </c>
      <c r="CA491" s="14">
        <v>0</v>
      </c>
      <c r="CB491" s="14">
        <v>0</v>
      </c>
      <c r="CC491" s="14">
        <v>0</v>
      </c>
      <c r="CD491" s="14">
        <v>0</v>
      </c>
      <c r="CE491" s="14">
        <v>0</v>
      </c>
      <c r="CF491" s="14">
        <v>0</v>
      </c>
      <c r="CG491" s="14">
        <v>1017534</v>
      </c>
      <c r="CH491" s="14">
        <v>1</v>
      </c>
      <c r="CI491" s="14">
        <v>0</v>
      </c>
      <c r="CJ491" s="14">
        <v>0</v>
      </c>
      <c r="CK491" s="14">
        <v>0</v>
      </c>
      <c r="CL491" s="14">
        <v>2.89</v>
      </c>
      <c r="CM491" s="14">
        <v>13.36</v>
      </c>
      <c r="CN491" s="14">
        <v>0</v>
      </c>
      <c r="CO491" s="14">
        <v>1.3</v>
      </c>
      <c r="CP491" s="14">
        <v>0</v>
      </c>
      <c r="CQ491" s="14">
        <v>0</v>
      </c>
      <c r="CR491" s="14" t="s">
        <v>108</v>
      </c>
      <c r="CS491" s="14">
        <v>220</v>
      </c>
      <c r="CT491" s="14" t="s">
        <v>109</v>
      </c>
      <c r="CU491" s="14">
        <v>201</v>
      </c>
      <c r="CV491" s="14" t="s">
        <v>109</v>
      </c>
      <c r="CW491" s="14">
        <v>231</v>
      </c>
      <c r="CX491" s="14" t="s">
        <v>109</v>
      </c>
    </row>
    <row r="492" spans="1:102" x14ac:dyDescent="0.25">
      <c r="A492" s="14">
        <v>471555</v>
      </c>
      <c r="B492" s="14">
        <v>23</v>
      </c>
      <c r="C492" s="14" t="s">
        <v>110</v>
      </c>
      <c r="D492" s="14" t="s">
        <v>100</v>
      </c>
      <c r="E492" s="14">
        <v>5302790001</v>
      </c>
      <c r="F492" s="14" t="s">
        <v>115</v>
      </c>
      <c r="G492" s="14" t="s">
        <v>102</v>
      </c>
      <c r="H492" s="14" t="s">
        <v>103</v>
      </c>
      <c r="I492" s="14">
        <v>70362040</v>
      </c>
      <c r="J492" s="14">
        <v>0</v>
      </c>
      <c r="K492" s="14">
        <v>1230258</v>
      </c>
      <c r="L492" s="14">
        <v>60</v>
      </c>
      <c r="M492" s="14">
        <v>201811</v>
      </c>
      <c r="N492" s="14">
        <v>20181004</v>
      </c>
      <c r="O492" s="14">
        <v>11555</v>
      </c>
      <c r="P492" s="14">
        <v>20181106</v>
      </c>
      <c r="Q492" s="14">
        <v>11673</v>
      </c>
      <c r="R492" s="14">
        <v>33</v>
      </c>
      <c r="S492" s="14">
        <v>20181205</v>
      </c>
      <c r="T492" s="14">
        <v>20181218</v>
      </c>
      <c r="U492" s="14">
        <v>4290.08</v>
      </c>
      <c r="V492" s="14">
        <v>1430.02</v>
      </c>
      <c r="W492" s="14">
        <v>25</v>
      </c>
      <c r="X492" s="14">
        <v>706.62</v>
      </c>
      <c r="Y492" s="14">
        <v>171.6</v>
      </c>
      <c r="Z492" s="14">
        <v>68.64</v>
      </c>
      <c r="AA492" s="14">
        <v>57.2</v>
      </c>
      <c r="AB492" s="14">
        <v>37.18</v>
      </c>
      <c r="AC492" s="14">
        <v>0</v>
      </c>
      <c r="AD492" s="14">
        <v>0</v>
      </c>
      <c r="AE492" s="14">
        <v>0</v>
      </c>
      <c r="AF492" s="14">
        <v>5720.1</v>
      </c>
      <c r="AG492" s="14">
        <v>1638.8</v>
      </c>
      <c r="AH492" s="14">
        <v>2788.77</v>
      </c>
      <c r="AI492" s="14">
        <v>603.62</v>
      </c>
      <c r="AJ492" s="14">
        <v>59.99</v>
      </c>
      <c r="AK492" s="14">
        <v>628.91999999999996</v>
      </c>
      <c r="AL492" s="14">
        <v>6092.1</v>
      </c>
      <c r="AM492" s="14">
        <v>6426.72</v>
      </c>
      <c r="AN492" s="14">
        <v>7080</v>
      </c>
      <c r="AO492" s="14">
        <v>7080</v>
      </c>
      <c r="AP492" s="14">
        <v>6660</v>
      </c>
      <c r="AQ492" s="14" t="s">
        <v>104</v>
      </c>
      <c r="AR492" s="14">
        <v>0</v>
      </c>
      <c r="AS492" s="14">
        <v>0</v>
      </c>
      <c r="AT492" s="14">
        <v>0</v>
      </c>
      <c r="AU492" s="14">
        <v>0</v>
      </c>
      <c r="AV492" s="14">
        <v>0</v>
      </c>
      <c r="AW492" s="14">
        <v>0</v>
      </c>
      <c r="AX492" s="14">
        <v>0</v>
      </c>
      <c r="AY492" s="14" t="s">
        <v>107</v>
      </c>
      <c r="AZ492" s="14" t="s">
        <v>107</v>
      </c>
      <c r="BA492" s="14" t="s">
        <v>107</v>
      </c>
      <c r="BB492" s="14">
        <v>0</v>
      </c>
      <c r="BC492" s="14">
        <v>0</v>
      </c>
      <c r="BD492" s="14">
        <v>0</v>
      </c>
      <c r="BE492" s="14">
        <v>0</v>
      </c>
      <c r="BF492" s="14">
        <v>0</v>
      </c>
      <c r="BG492" s="14">
        <v>0</v>
      </c>
      <c r="BH492" s="14">
        <v>0</v>
      </c>
      <c r="BI492" s="14">
        <v>0</v>
      </c>
      <c r="BJ492" s="14">
        <v>0</v>
      </c>
      <c r="BK492" s="14">
        <v>0</v>
      </c>
      <c r="BL492" s="14">
        <v>0</v>
      </c>
      <c r="BM492" s="14">
        <v>0</v>
      </c>
      <c r="BN492" s="14">
        <v>0</v>
      </c>
      <c r="BO492" s="14">
        <v>0</v>
      </c>
      <c r="BP492" s="14">
        <v>0</v>
      </c>
      <c r="BQ492" s="14">
        <v>0</v>
      </c>
      <c r="BR492" s="14">
        <v>0</v>
      </c>
      <c r="BS492" s="14">
        <v>0</v>
      </c>
      <c r="BT492" s="14">
        <v>0</v>
      </c>
      <c r="BU492" s="14">
        <v>0</v>
      </c>
      <c r="BV492" s="14">
        <v>0</v>
      </c>
      <c r="BW492" s="14">
        <v>0</v>
      </c>
      <c r="BX492" s="14">
        <v>0</v>
      </c>
      <c r="BY492" s="14">
        <v>0</v>
      </c>
      <c r="BZ492" s="14">
        <v>0</v>
      </c>
      <c r="CA492" s="14">
        <v>0</v>
      </c>
      <c r="CB492" s="14">
        <v>0</v>
      </c>
      <c r="CC492" s="14">
        <v>0</v>
      </c>
      <c r="CD492" s="14">
        <v>0</v>
      </c>
      <c r="CE492" s="14">
        <v>0</v>
      </c>
      <c r="CF492" s="14">
        <v>0</v>
      </c>
      <c r="CG492" s="14">
        <v>1017535</v>
      </c>
      <c r="CH492" s="14">
        <v>60</v>
      </c>
      <c r="CI492" s="14">
        <v>0</v>
      </c>
      <c r="CJ492" s="14">
        <v>60</v>
      </c>
      <c r="CK492" s="14">
        <v>0</v>
      </c>
      <c r="CL492" s="14">
        <v>28.6</v>
      </c>
      <c r="CM492" s="14">
        <v>132.13</v>
      </c>
      <c r="CN492" s="14">
        <v>0</v>
      </c>
      <c r="CO492" s="14">
        <v>12.87</v>
      </c>
      <c r="CP492" s="14">
        <v>0</v>
      </c>
      <c r="CQ492" s="14">
        <v>0</v>
      </c>
      <c r="CR492" s="14" t="s">
        <v>108</v>
      </c>
      <c r="CS492" s="14">
        <v>220</v>
      </c>
      <c r="CT492" s="14">
        <v>380</v>
      </c>
      <c r="CU492" s="14">
        <v>201</v>
      </c>
      <c r="CV492" s="14">
        <v>348</v>
      </c>
      <c r="CW492" s="14">
        <v>231</v>
      </c>
      <c r="CX492" s="14">
        <v>399</v>
      </c>
    </row>
    <row r="493" spans="1:102" x14ac:dyDescent="0.25">
      <c r="A493" s="14">
        <v>472913</v>
      </c>
      <c r="B493" s="14">
        <v>23</v>
      </c>
      <c r="C493" s="14" t="s">
        <v>110</v>
      </c>
      <c r="D493" s="14" t="s">
        <v>100</v>
      </c>
      <c r="E493" s="14">
        <v>5302790001</v>
      </c>
      <c r="F493" s="14" t="s">
        <v>116</v>
      </c>
      <c r="G493" s="14" t="s">
        <v>102</v>
      </c>
      <c r="H493" s="14" t="s">
        <v>103</v>
      </c>
      <c r="I493" s="14">
        <v>71630315</v>
      </c>
      <c r="J493" s="14">
        <v>0</v>
      </c>
      <c r="K493" s="14">
        <v>147550</v>
      </c>
      <c r="L493" s="14">
        <v>10</v>
      </c>
      <c r="M493" s="14">
        <v>201811</v>
      </c>
      <c r="N493" s="14">
        <v>20181023</v>
      </c>
      <c r="O493" s="14">
        <v>6706</v>
      </c>
      <c r="P493" s="14">
        <v>20181122</v>
      </c>
      <c r="Q493" s="14">
        <v>7450</v>
      </c>
      <c r="R493" s="14">
        <v>30</v>
      </c>
      <c r="S493" s="14">
        <v>20181205</v>
      </c>
      <c r="T493" s="14">
        <v>20181218</v>
      </c>
      <c r="U493" s="14">
        <v>4466.83</v>
      </c>
      <c r="V493" s="14">
        <v>1488.94</v>
      </c>
      <c r="W493" s="14">
        <v>25</v>
      </c>
      <c r="X493" s="14">
        <v>601.25</v>
      </c>
      <c r="Y493" s="14">
        <v>178.67</v>
      </c>
      <c r="Z493" s="14">
        <v>71.459999999999994</v>
      </c>
      <c r="AA493" s="14">
        <v>59.55</v>
      </c>
      <c r="AB493" s="14">
        <v>38.71</v>
      </c>
      <c r="AC493" s="14">
        <v>0</v>
      </c>
      <c r="AD493" s="14">
        <v>0</v>
      </c>
      <c r="AE493" s="14">
        <v>0</v>
      </c>
      <c r="AF493" s="14">
        <v>5955.77</v>
      </c>
      <c r="AG493" s="14">
        <v>1706.32</v>
      </c>
      <c r="AH493" s="14">
        <v>2903.66</v>
      </c>
      <c r="AI493" s="14">
        <v>628.49</v>
      </c>
      <c r="AJ493" s="14">
        <v>62.46</v>
      </c>
      <c r="AK493" s="14">
        <v>654.84</v>
      </c>
      <c r="AL493" s="14">
        <v>6208.63</v>
      </c>
      <c r="AM493" s="14">
        <v>6557.02</v>
      </c>
      <c r="AN493" s="14">
        <v>7440</v>
      </c>
      <c r="AO493" s="14">
        <v>7440</v>
      </c>
      <c r="AP493" s="14">
        <v>6070</v>
      </c>
      <c r="AQ493" s="14" t="s">
        <v>104</v>
      </c>
      <c r="AR493" s="14">
        <v>0</v>
      </c>
      <c r="AS493" s="14">
        <v>0</v>
      </c>
      <c r="AT493" s="14">
        <v>0</v>
      </c>
      <c r="AU493" s="14">
        <v>0</v>
      </c>
      <c r="AV493" s="14">
        <v>0</v>
      </c>
      <c r="AW493" s="14">
        <v>0</v>
      </c>
      <c r="AX493" s="14">
        <v>0</v>
      </c>
      <c r="AY493" s="14" t="s">
        <v>107</v>
      </c>
      <c r="AZ493" s="14" t="s">
        <v>107</v>
      </c>
      <c r="BA493" s="14" t="s">
        <v>107</v>
      </c>
      <c r="BB493" s="14">
        <v>0</v>
      </c>
      <c r="BC493" s="14">
        <v>0</v>
      </c>
      <c r="BD493" s="14">
        <v>0</v>
      </c>
      <c r="BE493" s="14">
        <v>0</v>
      </c>
      <c r="BF493" s="14">
        <v>0</v>
      </c>
      <c r="BG493" s="14">
        <v>0</v>
      </c>
      <c r="BH493" s="14">
        <v>0</v>
      </c>
      <c r="BI493" s="14">
        <v>0</v>
      </c>
      <c r="BJ493" s="14">
        <v>0</v>
      </c>
      <c r="BK493" s="14">
        <v>0</v>
      </c>
      <c r="BL493" s="14">
        <v>0</v>
      </c>
      <c r="BM493" s="14">
        <v>0</v>
      </c>
      <c r="BN493" s="14">
        <v>0</v>
      </c>
      <c r="BO493" s="14">
        <v>0</v>
      </c>
      <c r="BP493" s="14">
        <v>0</v>
      </c>
      <c r="BQ493" s="14">
        <v>0</v>
      </c>
      <c r="BR493" s="14">
        <v>0</v>
      </c>
      <c r="BS493" s="14">
        <v>0</v>
      </c>
      <c r="BT493" s="14">
        <v>0</v>
      </c>
      <c r="BU493" s="14">
        <v>0</v>
      </c>
      <c r="BV493" s="14">
        <v>0</v>
      </c>
      <c r="BW493" s="14">
        <v>0</v>
      </c>
      <c r="BX493" s="14">
        <v>0</v>
      </c>
      <c r="BY493" s="14">
        <v>0</v>
      </c>
      <c r="BZ493" s="14">
        <v>0</v>
      </c>
      <c r="CA493" s="14">
        <v>0</v>
      </c>
      <c r="CB493" s="14">
        <v>0</v>
      </c>
      <c r="CC493" s="14">
        <v>0</v>
      </c>
      <c r="CD493" s="14">
        <v>0</v>
      </c>
      <c r="CE493" s="14">
        <v>0</v>
      </c>
      <c r="CF493" s="14">
        <v>0</v>
      </c>
      <c r="CG493" s="14">
        <v>1090380</v>
      </c>
      <c r="CH493" s="14">
        <v>10</v>
      </c>
      <c r="CI493" s="14">
        <v>0</v>
      </c>
      <c r="CJ493" s="14">
        <v>0</v>
      </c>
      <c r="CK493" s="14">
        <v>0</v>
      </c>
      <c r="CL493" s="14">
        <v>29.77</v>
      </c>
      <c r="CM493" s="14">
        <v>137.57</v>
      </c>
      <c r="CN493" s="14">
        <v>0</v>
      </c>
      <c r="CO493" s="14">
        <v>54.55</v>
      </c>
      <c r="CP493" s="14">
        <v>0</v>
      </c>
      <c r="CQ493" s="14">
        <v>0</v>
      </c>
      <c r="CR493" s="14" t="s">
        <v>108</v>
      </c>
      <c r="CS493" s="14">
        <v>220</v>
      </c>
      <c r="CT493" s="14">
        <v>380</v>
      </c>
      <c r="CU493" s="14">
        <v>201</v>
      </c>
      <c r="CV493" s="14">
        <v>348</v>
      </c>
      <c r="CW493" s="14">
        <v>231</v>
      </c>
      <c r="CX493" s="14">
        <v>399</v>
      </c>
    </row>
    <row r="494" spans="1:102" x14ac:dyDescent="0.25">
      <c r="A494" s="14">
        <v>491042</v>
      </c>
      <c r="B494" s="14">
        <v>76</v>
      </c>
      <c r="C494" s="14" t="s">
        <v>117</v>
      </c>
      <c r="D494" s="14" t="s">
        <v>100</v>
      </c>
      <c r="E494" s="14">
        <v>5302790001</v>
      </c>
      <c r="F494" s="14" t="s">
        <v>118</v>
      </c>
      <c r="G494" s="14" t="s">
        <v>102</v>
      </c>
      <c r="H494" s="14" t="s">
        <v>103</v>
      </c>
      <c r="I494" s="14">
        <v>70800000</v>
      </c>
      <c r="J494" s="14">
        <v>0</v>
      </c>
      <c r="K494" s="14">
        <v>1511930</v>
      </c>
      <c r="L494" s="14">
        <v>0</v>
      </c>
      <c r="M494" s="14">
        <v>201811</v>
      </c>
      <c r="N494" s="14">
        <v>20181010</v>
      </c>
      <c r="O494" s="14">
        <v>0</v>
      </c>
      <c r="P494" s="14">
        <v>20181110</v>
      </c>
      <c r="Q494" s="14">
        <v>0</v>
      </c>
      <c r="R494" s="14">
        <v>31</v>
      </c>
      <c r="S494" s="14">
        <v>20181120</v>
      </c>
      <c r="T494" s="14">
        <v>20181218</v>
      </c>
      <c r="U494" s="14">
        <v>208753</v>
      </c>
      <c r="V494" s="14">
        <v>46110.31</v>
      </c>
      <c r="W494" s="14">
        <v>25</v>
      </c>
      <c r="X494" s="14">
        <v>716.25</v>
      </c>
      <c r="Y494" s="14">
        <v>5533.23</v>
      </c>
      <c r="Z494" s="14">
        <v>2213.29</v>
      </c>
      <c r="AA494" s="14">
        <v>1844.41</v>
      </c>
      <c r="AB494" s="14">
        <v>1198.8599999999999</v>
      </c>
      <c r="AC494" s="14">
        <v>0</v>
      </c>
      <c r="AD494" s="14">
        <v>0</v>
      </c>
      <c r="AE494" s="14">
        <v>0</v>
      </c>
      <c r="AF494" s="14">
        <v>184441.29</v>
      </c>
      <c r="AG494" s="14">
        <v>52842.400000000001</v>
      </c>
      <c r="AH494" s="14">
        <v>114849.49</v>
      </c>
      <c r="AI494" s="14">
        <v>24859.11</v>
      </c>
      <c r="AJ494" s="14">
        <v>2470.7800000000002</v>
      </c>
      <c r="AK494" s="14">
        <v>25901.21</v>
      </c>
      <c r="AL494" s="14">
        <v>174367.75</v>
      </c>
      <c r="AM494" s="14">
        <v>185157.54</v>
      </c>
      <c r="AN494" s="14">
        <v>0</v>
      </c>
      <c r="AO494" s="14">
        <v>0</v>
      </c>
      <c r="AP494" s="14">
        <v>0</v>
      </c>
      <c r="AQ494" s="14" t="s">
        <v>104</v>
      </c>
      <c r="AR494" s="14">
        <v>0</v>
      </c>
      <c r="AS494" s="14">
        <v>0</v>
      </c>
      <c r="AT494" s="14">
        <v>0</v>
      </c>
      <c r="AU494" s="14">
        <v>0</v>
      </c>
      <c r="AV494" s="14">
        <v>0</v>
      </c>
      <c r="AW494" s="14">
        <v>0</v>
      </c>
      <c r="AX494" s="14">
        <v>0</v>
      </c>
      <c r="AY494" s="14">
        <v>0</v>
      </c>
      <c r="AZ494" s="14">
        <v>0</v>
      </c>
      <c r="BA494" s="14">
        <v>0</v>
      </c>
      <c r="BB494" s="14">
        <v>27675</v>
      </c>
      <c r="BC494" s="14">
        <v>181078</v>
      </c>
      <c r="BD494" s="14">
        <v>0</v>
      </c>
      <c r="BE494" s="14">
        <v>0</v>
      </c>
      <c r="BF494" s="14">
        <v>624</v>
      </c>
      <c r="BG494" s="14">
        <v>755</v>
      </c>
      <c r="BH494" s="14">
        <v>0</v>
      </c>
      <c r="BI494" s="14">
        <v>0</v>
      </c>
      <c r="BJ494" s="14">
        <v>0</v>
      </c>
      <c r="BK494" s="14">
        <v>0</v>
      </c>
      <c r="BL494" s="14">
        <v>0</v>
      </c>
      <c r="BM494" s="14">
        <v>0</v>
      </c>
      <c r="BN494" s="14">
        <v>0</v>
      </c>
      <c r="BO494" s="14">
        <v>0</v>
      </c>
      <c r="BP494" s="14">
        <v>0</v>
      </c>
      <c r="BQ494" s="14">
        <v>0</v>
      </c>
      <c r="BR494" s="14">
        <v>0</v>
      </c>
      <c r="BS494" s="14">
        <v>46870.46</v>
      </c>
      <c r="BT494" s="14">
        <v>82333.02</v>
      </c>
      <c r="BU494" s="14">
        <v>0</v>
      </c>
      <c r="BV494" s="14">
        <v>0</v>
      </c>
      <c r="BW494" s="14">
        <v>0</v>
      </c>
      <c r="BX494" s="14">
        <v>9127.5</v>
      </c>
      <c r="BY494" s="14">
        <v>0</v>
      </c>
      <c r="BZ494" s="14">
        <v>0</v>
      </c>
      <c r="CA494" s="14">
        <v>0</v>
      </c>
      <c r="CB494" s="14">
        <v>0</v>
      </c>
      <c r="CC494" s="14">
        <v>0</v>
      </c>
      <c r="CD494" s="14">
        <v>755</v>
      </c>
      <c r="CE494" s="14">
        <v>650</v>
      </c>
      <c r="CF494" s="14">
        <v>730</v>
      </c>
      <c r="CG494" s="14">
        <v>169793</v>
      </c>
      <c r="CH494" s="14">
        <v>0.09</v>
      </c>
      <c r="CI494" s="14">
        <v>0.36</v>
      </c>
      <c r="CJ494" s="14">
        <v>0.09</v>
      </c>
      <c r="CK494" s="14">
        <v>0</v>
      </c>
      <c r="CL494" s="14">
        <v>922.2</v>
      </c>
      <c r="CM494" s="14">
        <v>4260.59</v>
      </c>
      <c r="CN494" s="14">
        <v>0</v>
      </c>
      <c r="CO494" s="14">
        <v>673.39</v>
      </c>
      <c r="CP494" s="14">
        <v>0</v>
      </c>
      <c r="CQ494" s="14">
        <v>0</v>
      </c>
      <c r="CR494" s="14" t="s">
        <v>108</v>
      </c>
      <c r="CS494" s="14">
        <v>0</v>
      </c>
      <c r="CT494" s="14">
        <v>0</v>
      </c>
      <c r="CU494" s="14">
        <v>0</v>
      </c>
      <c r="CV494" s="14">
        <v>0</v>
      </c>
      <c r="CW494" s="14">
        <v>0</v>
      </c>
      <c r="CX494" s="14">
        <v>0</v>
      </c>
    </row>
    <row r="495" spans="1:102" x14ac:dyDescent="0.25">
      <c r="A495" s="14">
        <v>491747</v>
      </c>
      <c r="B495" s="14">
        <v>76</v>
      </c>
      <c r="C495" s="14" t="s">
        <v>117</v>
      </c>
      <c r="D495" s="14" t="s">
        <v>100</v>
      </c>
      <c r="E495" s="14">
        <v>5302790001</v>
      </c>
      <c r="F495" s="14" t="s">
        <v>119</v>
      </c>
      <c r="G495" s="14" t="s">
        <v>102</v>
      </c>
      <c r="H495" s="14" t="s">
        <v>103</v>
      </c>
      <c r="I495" s="14">
        <v>70800000</v>
      </c>
      <c r="J495" s="14">
        <v>0</v>
      </c>
      <c r="K495" s="14">
        <v>53166065</v>
      </c>
      <c r="L495" s="14">
        <v>0</v>
      </c>
      <c r="M495" s="14">
        <v>201811</v>
      </c>
      <c r="N495" s="14">
        <v>20181010</v>
      </c>
      <c r="O495" s="14">
        <v>0</v>
      </c>
      <c r="P495" s="14">
        <v>20181110</v>
      </c>
      <c r="Q495" s="14">
        <v>0</v>
      </c>
      <c r="R495" s="14">
        <v>31</v>
      </c>
      <c r="S495" s="14">
        <v>20181120</v>
      </c>
      <c r="T495" s="14">
        <v>20181218</v>
      </c>
      <c r="U495" s="14">
        <v>101794</v>
      </c>
      <c r="V495" s="14">
        <v>22163.68</v>
      </c>
      <c r="W495" s="14">
        <v>25</v>
      </c>
      <c r="X495" s="14">
        <v>716.25</v>
      </c>
      <c r="Y495" s="14">
        <v>2659.64</v>
      </c>
      <c r="Z495" s="14">
        <v>1063.8499999999999</v>
      </c>
      <c r="AA495" s="14">
        <v>886.54</v>
      </c>
      <c r="AB495" s="14">
        <v>576.25</v>
      </c>
      <c r="AC495" s="14">
        <v>0</v>
      </c>
      <c r="AD495" s="14">
        <v>0</v>
      </c>
      <c r="AE495" s="14">
        <v>0</v>
      </c>
      <c r="AF495" s="14">
        <v>88654.77</v>
      </c>
      <c r="AG495" s="14">
        <v>25399.57</v>
      </c>
      <c r="AH495" s="14">
        <v>57597.31</v>
      </c>
      <c r="AI495" s="14">
        <v>12466.9</v>
      </c>
      <c r="AJ495" s="14">
        <v>1239.0999999999999</v>
      </c>
      <c r="AK495" s="14">
        <v>12989.52</v>
      </c>
      <c r="AL495" s="14">
        <v>84184.74</v>
      </c>
      <c r="AM495" s="14">
        <v>89371.02</v>
      </c>
      <c r="AN495" s="14">
        <v>0</v>
      </c>
      <c r="AO495" s="14">
        <v>0</v>
      </c>
      <c r="AP495" s="14">
        <v>0</v>
      </c>
      <c r="AQ495" s="14" t="s">
        <v>104</v>
      </c>
      <c r="AR495" s="14">
        <v>0</v>
      </c>
      <c r="AS495" s="14">
        <v>0</v>
      </c>
      <c r="AT495" s="14">
        <v>0</v>
      </c>
      <c r="AU495" s="14">
        <v>0</v>
      </c>
      <c r="AV495" s="14">
        <v>0</v>
      </c>
      <c r="AW495" s="14">
        <v>0</v>
      </c>
      <c r="AX495" s="14">
        <v>0</v>
      </c>
      <c r="AY495" s="14">
        <v>0</v>
      </c>
      <c r="AZ495" s="14">
        <v>0</v>
      </c>
      <c r="BA495" s="14">
        <v>0</v>
      </c>
      <c r="BB495" s="14">
        <v>11332</v>
      </c>
      <c r="BC495" s="14">
        <v>90462</v>
      </c>
      <c r="BD495" s="14">
        <v>0</v>
      </c>
      <c r="BE495" s="14">
        <v>0</v>
      </c>
      <c r="BF495" s="14">
        <v>402</v>
      </c>
      <c r="BG495" s="14">
        <v>490</v>
      </c>
      <c r="BH495" s="14">
        <v>0</v>
      </c>
      <c r="BI495" s="14">
        <v>0</v>
      </c>
      <c r="BJ495" s="14">
        <v>0</v>
      </c>
      <c r="BK495" s="14">
        <v>69</v>
      </c>
      <c r="BL495" s="14">
        <v>663</v>
      </c>
      <c r="BM495" s="14">
        <v>0</v>
      </c>
      <c r="BN495" s="14">
        <v>0</v>
      </c>
      <c r="BO495" s="14">
        <v>0</v>
      </c>
      <c r="BP495" s="14">
        <v>0</v>
      </c>
      <c r="BQ495" s="14">
        <v>22.99</v>
      </c>
      <c r="BR495" s="14">
        <v>220.9</v>
      </c>
      <c r="BS495" s="14">
        <v>19191.900000000001</v>
      </c>
      <c r="BT495" s="14">
        <v>41131.5</v>
      </c>
      <c r="BU495" s="14">
        <v>0</v>
      </c>
      <c r="BV495" s="14">
        <v>0</v>
      </c>
      <c r="BW495" s="14">
        <v>0</v>
      </c>
      <c r="BX495" s="14">
        <v>5923.8</v>
      </c>
      <c r="BY495" s="14">
        <v>0</v>
      </c>
      <c r="BZ495" s="14">
        <v>0</v>
      </c>
      <c r="CA495" s="14">
        <v>0</v>
      </c>
      <c r="CB495" s="14">
        <v>0</v>
      </c>
      <c r="CC495" s="14">
        <v>0</v>
      </c>
      <c r="CD495" s="14">
        <v>490</v>
      </c>
      <c r="CE495" s="14">
        <v>410</v>
      </c>
      <c r="CF495" s="14">
        <v>450</v>
      </c>
      <c r="CG495" s="14">
        <v>169854</v>
      </c>
      <c r="CH495" s="14">
        <v>0.09</v>
      </c>
      <c r="CI495" s="14">
        <v>0.36</v>
      </c>
      <c r="CJ495" s="14">
        <v>0.09</v>
      </c>
      <c r="CK495" s="14">
        <v>0</v>
      </c>
      <c r="CL495" s="14">
        <v>443.27</v>
      </c>
      <c r="CM495" s="14">
        <v>2047.92</v>
      </c>
      <c r="CN495" s="14">
        <v>0</v>
      </c>
      <c r="CO495" s="14">
        <v>328.36</v>
      </c>
      <c r="CP495" s="14">
        <v>0</v>
      </c>
      <c r="CQ495" s="14">
        <v>0</v>
      </c>
      <c r="CR495" s="14" t="s">
        <v>108</v>
      </c>
      <c r="CS495" s="14">
        <v>0</v>
      </c>
      <c r="CT495" s="14">
        <v>0</v>
      </c>
      <c r="CU495" s="14">
        <v>0</v>
      </c>
      <c r="CV495" s="14">
        <v>0</v>
      </c>
      <c r="CW495" s="14">
        <v>0</v>
      </c>
      <c r="CX495" s="14">
        <v>0</v>
      </c>
    </row>
    <row r="496" spans="1:102" x14ac:dyDescent="0.25">
      <c r="A496" s="14">
        <v>491750</v>
      </c>
      <c r="B496" s="14">
        <v>66</v>
      </c>
      <c r="C496" s="14" t="s">
        <v>117</v>
      </c>
      <c r="D496" s="14" t="s">
        <v>100</v>
      </c>
      <c r="E496" s="14">
        <v>5302790001</v>
      </c>
      <c r="F496" s="14" t="s">
        <v>120</v>
      </c>
      <c r="G496" s="14" t="s">
        <v>102</v>
      </c>
      <c r="H496" s="14" t="s">
        <v>103</v>
      </c>
      <c r="I496" s="14">
        <v>70800000</v>
      </c>
      <c r="J496" s="14">
        <v>0</v>
      </c>
      <c r="K496" s="14">
        <v>1512222</v>
      </c>
      <c r="L496" s="14">
        <v>0</v>
      </c>
      <c r="M496" s="14">
        <v>201811</v>
      </c>
      <c r="N496" s="14">
        <v>20181010</v>
      </c>
      <c r="O496" s="14">
        <v>0</v>
      </c>
      <c r="P496" s="14">
        <v>20181110</v>
      </c>
      <c r="Q496" s="14">
        <v>0</v>
      </c>
      <c r="R496" s="14">
        <v>31</v>
      </c>
      <c r="S496" s="14">
        <v>20181120</v>
      </c>
      <c r="T496" s="14">
        <v>20181218</v>
      </c>
      <c r="U496" s="14">
        <v>330929</v>
      </c>
      <c r="V496" s="14">
        <v>66935.7</v>
      </c>
      <c r="W496" s="14">
        <v>25</v>
      </c>
      <c r="X496" s="14">
        <v>716.25</v>
      </c>
      <c r="Y496" s="14">
        <v>8032.28</v>
      </c>
      <c r="Z496" s="14">
        <v>3212.91</v>
      </c>
      <c r="AA496" s="14">
        <v>2677.42</v>
      </c>
      <c r="AB496" s="14">
        <v>1740.32</v>
      </c>
      <c r="AC496" s="14">
        <v>0</v>
      </c>
      <c r="AD496" s="14">
        <v>0</v>
      </c>
      <c r="AE496" s="14">
        <v>0</v>
      </c>
      <c r="AF496" s="14">
        <v>267742.86</v>
      </c>
      <c r="AG496" s="14">
        <v>76708.3</v>
      </c>
      <c r="AH496" s="14">
        <v>173709.02</v>
      </c>
      <c r="AI496" s="14">
        <v>37599.24</v>
      </c>
      <c r="AJ496" s="14">
        <v>3737.04</v>
      </c>
      <c r="AK496" s="14">
        <v>39175.4</v>
      </c>
      <c r="AL496" s="14">
        <v>252796.18</v>
      </c>
      <c r="AM496" s="14">
        <v>268459.11</v>
      </c>
      <c r="AN496" s="14">
        <v>0</v>
      </c>
      <c r="AO496" s="14">
        <v>0</v>
      </c>
      <c r="AP496" s="14">
        <v>0</v>
      </c>
      <c r="AQ496" s="14" t="s">
        <v>104</v>
      </c>
      <c r="AR496" s="14">
        <v>0</v>
      </c>
      <c r="AS496" s="14">
        <v>0</v>
      </c>
      <c r="AT496" s="14">
        <v>0</v>
      </c>
      <c r="AU496" s="14">
        <v>0</v>
      </c>
      <c r="AV496" s="14">
        <v>0</v>
      </c>
      <c r="AW496" s="14">
        <v>0</v>
      </c>
      <c r="AX496" s="14">
        <v>0</v>
      </c>
      <c r="AY496" s="14">
        <v>0</v>
      </c>
      <c r="AZ496" s="14">
        <v>0</v>
      </c>
      <c r="BA496" s="14">
        <v>0</v>
      </c>
      <c r="BB496" s="14">
        <v>31886</v>
      </c>
      <c r="BC496" s="14">
        <v>299043</v>
      </c>
      <c r="BD496" s="14">
        <v>0</v>
      </c>
      <c r="BE496" s="14">
        <v>711</v>
      </c>
      <c r="BF496" s="14">
        <v>711</v>
      </c>
      <c r="BG496" s="14">
        <v>0</v>
      </c>
      <c r="BH496" s="14">
        <v>785</v>
      </c>
      <c r="BI496" s="14">
        <v>845</v>
      </c>
      <c r="BJ496" s="14">
        <v>0</v>
      </c>
      <c r="BK496" s="14">
        <v>0</v>
      </c>
      <c r="BL496" s="14">
        <v>0</v>
      </c>
      <c r="BM496" s="14">
        <v>0</v>
      </c>
      <c r="BN496" s="14">
        <v>0</v>
      </c>
      <c r="BO496" s="14">
        <v>0</v>
      </c>
      <c r="BP496" s="14">
        <v>0</v>
      </c>
      <c r="BQ496" s="14">
        <v>0</v>
      </c>
      <c r="BR496" s="14">
        <v>0</v>
      </c>
      <c r="BS496" s="14">
        <v>20668.259999999998</v>
      </c>
      <c r="BT496" s="14">
        <v>135969.66</v>
      </c>
      <c r="BU496" s="14">
        <v>0</v>
      </c>
      <c r="BV496" s="14">
        <v>0</v>
      </c>
      <c r="BW496" s="14">
        <v>0</v>
      </c>
      <c r="BX496" s="14">
        <v>0</v>
      </c>
      <c r="BY496" s="14">
        <v>33953.699999999997</v>
      </c>
      <c r="BZ496" s="14">
        <v>10215.540000000001</v>
      </c>
      <c r="CA496" s="14">
        <v>0</v>
      </c>
      <c r="CB496" s="14">
        <v>0</v>
      </c>
      <c r="CC496" s="14">
        <v>0</v>
      </c>
      <c r="CD496" s="14">
        <v>0</v>
      </c>
      <c r="CE496" s="14">
        <v>785</v>
      </c>
      <c r="CF496" s="14">
        <v>845</v>
      </c>
      <c r="CG496" s="14">
        <v>169871</v>
      </c>
      <c r="CH496" s="14">
        <v>0.09</v>
      </c>
      <c r="CI496" s="14">
        <v>0.36</v>
      </c>
      <c r="CJ496" s="14">
        <v>0.09</v>
      </c>
      <c r="CK496" s="14">
        <v>0</v>
      </c>
      <c r="CL496" s="14">
        <v>1338.71</v>
      </c>
      <c r="CM496" s="14">
        <v>6184.86</v>
      </c>
      <c r="CN496" s="14">
        <v>0</v>
      </c>
      <c r="CO496" s="14">
        <v>1067.5</v>
      </c>
      <c r="CP496" s="14">
        <v>0</v>
      </c>
      <c r="CQ496" s="14">
        <v>0</v>
      </c>
      <c r="CR496" s="14" t="s">
        <v>108</v>
      </c>
      <c r="CS496" s="14">
        <v>0</v>
      </c>
      <c r="CT496" s="14">
        <v>0</v>
      </c>
      <c r="CU496" s="14">
        <v>0</v>
      </c>
      <c r="CV496" s="14">
        <v>0</v>
      </c>
      <c r="CW496" s="14">
        <v>0</v>
      </c>
      <c r="CX496" s="14">
        <v>0</v>
      </c>
    </row>
    <row r="497" spans="1:102" x14ac:dyDescent="0.25">
      <c r="A497" s="14">
        <v>493169</v>
      </c>
      <c r="B497" s="14">
        <v>76</v>
      </c>
      <c r="C497" s="14" t="s">
        <v>117</v>
      </c>
      <c r="D497" s="14" t="s">
        <v>100</v>
      </c>
      <c r="E497" s="14">
        <v>5302790001</v>
      </c>
      <c r="F497" s="14" t="s">
        <v>121</v>
      </c>
      <c r="G497" s="14" t="s">
        <v>102</v>
      </c>
      <c r="H497" s="14" t="s">
        <v>103</v>
      </c>
      <c r="I497" s="14">
        <v>70800000</v>
      </c>
      <c r="J497" s="14">
        <v>0</v>
      </c>
      <c r="K497" s="14">
        <v>1512131</v>
      </c>
      <c r="L497" s="14">
        <v>0</v>
      </c>
      <c r="M497" s="14">
        <v>201811</v>
      </c>
      <c r="N497" s="14">
        <v>20181010</v>
      </c>
      <c r="O497" s="14">
        <v>0</v>
      </c>
      <c r="P497" s="14">
        <v>20181110</v>
      </c>
      <c r="Q497" s="14">
        <v>0</v>
      </c>
      <c r="R497" s="14">
        <v>31</v>
      </c>
      <c r="S497" s="14">
        <v>20181120</v>
      </c>
      <c r="T497" s="14">
        <v>20181218</v>
      </c>
      <c r="U497" s="14">
        <v>162444</v>
      </c>
      <c r="V497" s="14">
        <v>33148.730000000003</v>
      </c>
      <c r="W497" s="14">
        <v>25</v>
      </c>
      <c r="X497" s="14">
        <v>716.25</v>
      </c>
      <c r="Y497" s="14">
        <v>3977.84</v>
      </c>
      <c r="Z497" s="14">
        <v>1591.13</v>
      </c>
      <c r="AA497" s="14">
        <v>1325.94</v>
      </c>
      <c r="AB497" s="14">
        <v>861.86</v>
      </c>
      <c r="AC497" s="14">
        <v>0</v>
      </c>
      <c r="AD497" s="14">
        <v>0</v>
      </c>
      <c r="AE497" s="14">
        <v>0</v>
      </c>
      <c r="AF497" s="14">
        <v>132594.99</v>
      </c>
      <c r="AG497" s="14">
        <v>37988.43</v>
      </c>
      <c r="AH497" s="14">
        <v>90107.06</v>
      </c>
      <c r="AI497" s="14">
        <v>19503.63</v>
      </c>
      <c r="AJ497" s="14">
        <v>1938.49</v>
      </c>
      <c r="AK497" s="14">
        <v>20321.22</v>
      </c>
      <c r="AL497" s="14">
        <v>125554.47</v>
      </c>
      <c r="AM497" s="14">
        <v>133311.24</v>
      </c>
      <c r="AN497" s="14">
        <v>0</v>
      </c>
      <c r="AO497" s="14">
        <v>0</v>
      </c>
      <c r="AP497" s="14">
        <v>0</v>
      </c>
      <c r="AQ497" s="14" t="s">
        <v>104</v>
      </c>
      <c r="AR497" s="14">
        <v>0</v>
      </c>
      <c r="AS497" s="14">
        <v>0</v>
      </c>
      <c r="AT497" s="14">
        <v>0</v>
      </c>
      <c r="AU497" s="14">
        <v>0</v>
      </c>
      <c r="AV497" s="14">
        <v>0</v>
      </c>
      <c r="AW497" s="14">
        <v>0</v>
      </c>
      <c r="AX497" s="14">
        <v>0</v>
      </c>
      <c r="AY497" s="14">
        <v>0</v>
      </c>
      <c r="AZ497" s="14">
        <v>0</v>
      </c>
      <c r="BA497" s="14">
        <v>0</v>
      </c>
      <c r="BB497" s="14">
        <v>16163</v>
      </c>
      <c r="BC497" s="14">
        <v>146281</v>
      </c>
      <c r="BD497" s="14">
        <v>0</v>
      </c>
      <c r="BE497" s="14">
        <v>0</v>
      </c>
      <c r="BF497" s="14">
        <v>0</v>
      </c>
      <c r="BG497" s="14">
        <v>460</v>
      </c>
      <c r="BH497" s="14">
        <v>0</v>
      </c>
      <c r="BI497" s="14">
        <v>0</v>
      </c>
      <c r="BJ497" s="14">
        <v>0</v>
      </c>
      <c r="BK497" s="14">
        <v>0</v>
      </c>
      <c r="BL497" s="14">
        <v>0</v>
      </c>
      <c r="BM497" s="14">
        <v>0</v>
      </c>
      <c r="BN497" s="14">
        <v>0</v>
      </c>
      <c r="BO497" s="14">
        <v>0</v>
      </c>
      <c r="BP497" s="14">
        <v>0</v>
      </c>
      <c r="BQ497" s="14">
        <v>0</v>
      </c>
      <c r="BR497" s="14">
        <v>0</v>
      </c>
      <c r="BS497" s="14">
        <v>27373.7</v>
      </c>
      <c r="BT497" s="14">
        <v>66511.429999999993</v>
      </c>
      <c r="BU497" s="14">
        <v>0</v>
      </c>
      <c r="BV497" s="14">
        <v>0</v>
      </c>
      <c r="BW497" s="14">
        <v>0</v>
      </c>
      <c r="BX497" s="14">
        <v>5561.13</v>
      </c>
      <c r="BY497" s="14">
        <v>0</v>
      </c>
      <c r="BZ497" s="14">
        <v>0</v>
      </c>
      <c r="CA497" s="14">
        <v>0</v>
      </c>
      <c r="CB497" s="14">
        <v>0</v>
      </c>
      <c r="CC497" s="14">
        <v>0</v>
      </c>
      <c r="CD497" s="14">
        <v>460</v>
      </c>
      <c r="CE497" s="14">
        <v>380</v>
      </c>
      <c r="CF497" s="14">
        <v>410</v>
      </c>
      <c r="CG497" s="14">
        <v>169870</v>
      </c>
      <c r="CH497" s="14">
        <v>0.18</v>
      </c>
      <c r="CI497" s="14">
        <v>0.72</v>
      </c>
      <c r="CJ497" s="14">
        <v>0.18</v>
      </c>
      <c r="CK497" s="14">
        <v>0</v>
      </c>
      <c r="CL497" s="14">
        <v>662.97</v>
      </c>
      <c r="CM497" s="14">
        <v>3062.94</v>
      </c>
      <c r="CN497" s="14">
        <v>0</v>
      </c>
      <c r="CO497" s="14">
        <v>524</v>
      </c>
      <c r="CP497" s="14">
        <v>0</v>
      </c>
      <c r="CQ497" s="14">
        <v>0</v>
      </c>
      <c r="CR497" s="14" t="s">
        <v>108</v>
      </c>
      <c r="CS497" s="14">
        <v>0</v>
      </c>
      <c r="CT497" s="14">
        <v>0</v>
      </c>
      <c r="CU497" s="14">
        <v>0</v>
      </c>
      <c r="CV497" s="14">
        <v>0</v>
      </c>
      <c r="CW497" s="14">
        <v>0</v>
      </c>
      <c r="CX497" s="14">
        <v>0</v>
      </c>
    </row>
    <row r="498" spans="1:102" x14ac:dyDescent="0.25">
      <c r="A498" s="14">
        <v>510213</v>
      </c>
      <c r="B498" s="14">
        <v>23</v>
      </c>
      <c r="C498" s="14" t="s">
        <v>110</v>
      </c>
      <c r="D498" s="14" t="s">
        <v>100</v>
      </c>
      <c r="E498" s="14">
        <v>5302790001</v>
      </c>
      <c r="F498" s="14" t="s">
        <v>122</v>
      </c>
      <c r="G498" s="14" t="s">
        <v>102</v>
      </c>
      <c r="H498" s="14" t="s">
        <v>103</v>
      </c>
      <c r="I498" s="14">
        <v>70070000</v>
      </c>
      <c r="J498" s="14">
        <v>0</v>
      </c>
      <c r="K498" s="14">
        <v>671714</v>
      </c>
      <c r="L498" s="14">
        <v>1</v>
      </c>
      <c r="M498" s="14">
        <v>201811</v>
      </c>
      <c r="N498" s="14">
        <v>20181004</v>
      </c>
      <c r="O498" s="14">
        <v>10878</v>
      </c>
      <c r="P498" s="14">
        <v>20181106</v>
      </c>
      <c r="Q498" s="14">
        <v>31573</v>
      </c>
      <c r="R498" s="14">
        <v>33</v>
      </c>
      <c r="S498" s="14">
        <v>20181205</v>
      </c>
      <c r="T498" s="14">
        <v>20181218</v>
      </c>
      <c r="U498" s="14">
        <v>12540</v>
      </c>
      <c r="V498" s="14">
        <v>4179.99</v>
      </c>
      <c r="W498" s="14">
        <v>25</v>
      </c>
      <c r="X498" s="14">
        <v>716.25</v>
      </c>
      <c r="Y498" s="14">
        <v>501.59</v>
      </c>
      <c r="Z498" s="14">
        <v>200.63</v>
      </c>
      <c r="AA498" s="14">
        <v>167.19</v>
      </c>
      <c r="AB498" s="14">
        <v>108.67</v>
      </c>
      <c r="AC498" s="14">
        <v>0</v>
      </c>
      <c r="AD498" s="14">
        <v>0</v>
      </c>
      <c r="AE498" s="14">
        <v>0</v>
      </c>
      <c r="AF498" s="14">
        <v>16719.990000000002</v>
      </c>
      <c r="AG498" s="14">
        <v>4790.25</v>
      </c>
      <c r="AH498" s="14">
        <v>8151.61</v>
      </c>
      <c r="AI498" s="14">
        <v>1764.4</v>
      </c>
      <c r="AJ498" s="14">
        <v>175.36</v>
      </c>
      <c r="AK498" s="14">
        <v>1838.37</v>
      </c>
      <c r="AL498" s="14">
        <v>16458.16</v>
      </c>
      <c r="AM498" s="14">
        <v>17436.240000000002</v>
      </c>
      <c r="AN498" s="14">
        <v>20695</v>
      </c>
      <c r="AO498" s="14">
        <v>20695</v>
      </c>
      <c r="AP498" s="14">
        <v>18460</v>
      </c>
      <c r="AQ498" s="14" t="s">
        <v>104</v>
      </c>
      <c r="AR498" s="14">
        <v>0</v>
      </c>
      <c r="AS498" s="14">
        <v>0</v>
      </c>
      <c r="AT498" s="14">
        <v>0</v>
      </c>
      <c r="AU498" s="14">
        <v>0</v>
      </c>
      <c r="AV498" s="14">
        <v>0</v>
      </c>
      <c r="AW498" s="14">
        <v>0</v>
      </c>
      <c r="AX498" s="14">
        <v>0</v>
      </c>
      <c r="AY498" s="14" t="s">
        <v>107</v>
      </c>
      <c r="AZ498" s="14" t="s">
        <v>107</v>
      </c>
      <c r="BA498" s="14" t="s">
        <v>107</v>
      </c>
      <c r="BB498" s="14">
        <v>0</v>
      </c>
      <c r="BC498" s="14">
        <v>0</v>
      </c>
      <c r="BD498" s="14">
        <v>0</v>
      </c>
      <c r="BE498" s="14">
        <v>0</v>
      </c>
      <c r="BF498" s="14">
        <v>0</v>
      </c>
      <c r="BG498" s="14">
        <v>0</v>
      </c>
      <c r="BH498" s="14">
        <v>0</v>
      </c>
      <c r="BI498" s="14">
        <v>0</v>
      </c>
      <c r="BJ498" s="14">
        <v>0</v>
      </c>
      <c r="BK498" s="14">
        <v>0</v>
      </c>
      <c r="BL498" s="14">
        <v>0</v>
      </c>
      <c r="BM498" s="14">
        <v>0</v>
      </c>
      <c r="BN498" s="14">
        <v>0</v>
      </c>
      <c r="BO498" s="14">
        <v>0</v>
      </c>
      <c r="BP498" s="14">
        <v>0</v>
      </c>
      <c r="BQ498" s="14">
        <v>0</v>
      </c>
      <c r="BR498" s="14">
        <v>0</v>
      </c>
      <c r="BS498" s="14">
        <v>0</v>
      </c>
      <c r="BT498" s="14">
        <v>0</v>
      </c>
      <c r="BU498" s="14">
        <v>0</v>
      </c>
      <c r="BV498" s="14">
        <v>0</v>
      </c>
      <c r="BW498" s="14">
        <v>0</v>
      </c>
      <c r="BX498" s="14">
        <v>0</v>
      </c>
      <c r="BY498" s="14">
        <v>0</v>
      </c>
      <c r="BZ498" s="14">
        <v>0</v>
      </c>
      <c r="CA498" s="14">
        <v>0</v>
      </c>
      <c r="CB498" s="14">
        <v>0</v>
      </c>
      <c r="CC498" s="14">
        <v>0</v>
      </c>
      <c r="CD498" s="14">
        <v>0</v>
      </c>
      <c r="CE498" s="14">
        <v>0</v>
      </c>
      <c r="CF498" s="14">
        <v>0</v>
      </c>
      <c r="CG498" s="14">
        <v>1018415</v>
      </c>
      <c r="CH498" s="14">
        <v>1</v>
      </c>
      <c r="CI498" s="14">
        <v>0</v>
      </c>
      <c r="CJ498" s="14">
        <v>0</v>
      </c>
      <c r="CK498" s="14">
        <v>0</v>
      </c>
      <c r="CL498" s="14">
        <v>83.59</v>
      </c>
      <c r="CM498" s="14">
        <v>386.23</v>
      </c>
      <c r="CN498" s="14">
        <v>0</v>
      </c>
      <c r="CO498" s="14">
        <v>37.619999999999997</v>
      </c>
      <c r="CP498" s="14">
        <v>0</v>
      </c>
      <c r="CQ498" s="14">
        <v>0</v>
      </c>
      <c r="CR498" s="14" t="s">
        <v>108</v>
      </c>
      <c r="CS498" s="14">
        <v>220</v>
      </c>
      <c r="CT498" s="14">
        <v>380</v>
      </c>
      <c r="CU498" s="14">
        <v>201</v>
      </c>
      <c r="CV498" s="14">
        <v>348</v>
      </c>
      <c r="CW498" s="14">
        <v>231</v>
      </c>
      <c r="CX498" s="14">
        <v>399</v>
      </c>
    </row>
    <row r="499" spans="1:102" x14ac:dyDescent="0.25">
      <c r="A499" s="14">
        <v>605120</v>
      </c>
      <c r="B499" s="14">
        <v>75</v>
      </c>
      <c r="C499" s="14" t="s">
        <v>99</v>
      </c>
      <c r="D499" s="14" t="s">
        <v>100</v>
      </c>
      <c r="E499" s="14">
        <v>5302790001</v>
      </c>
      <c r="F499" s="14" t="s">
        <v>303</v>
      </c>
      <c r="G499" s="14" t="s">
        <v>102</v>
      </c>
      <c r="H499" s="14" t="s">
        <v>103</v>
      </c>
      <c r="I499" s="14">
        <v>70800000</v>
      </c>
      <c r="J499" s="14">
        <v>0</v>
      </c>
      <c r="K499" s="14">
        <v>1167030</v>
      </c>
      <c r="L499" s="14">
        <v>0</v>
      </c>
      <c r="M499" s="14">
        <v>201811</v>
      </c>
      <c r="N499" s="14">
        <v>20181010</v>
      </c>
      <c r="O499" s="14">
        <v>0</v>
      </c>
      <c r="P499" s="14">
        <v>20181110</v>
      </c>
      <c r="Q499" s="14">
        <v>0</v>
      </c>
      <c r="R499" s="14">
        <v>31</v>
      </c>
      <c r="S499" s="14">
        <v>20181120</v>
      </c>
      <c r="T499" s="14">
        <v>20181218</v>
      </c>
      <c r="U499" s="14">
        <v>282678</v>
      </c>
      <c r="V499" s="14">
        <v>49639.02</v>
      </c>
      <c r="W499" s="14">
        <v>25</v>
      </c>
      <c r="X499" s="14">
        <v>716.25</v>
      </c>
      <c r="Y499" s="14">
        <v>5956.68</v>
      </c>
      <c r="Z499" s="14">
        <v>2382.67</v>
      </c>
      <c r="AA499" s="14">
        <v>1985.56</v>
      </c>
      <c r="AB499" s="14">
        <v>1290.6099999999999</v>
      </c>
      <c r="AC499" s="14">
        <v>0</v>
      </c>
      <c r="AD499" s="14">
        <v>0</v>
      </c>
      <c r="AE499" s="14">
        <v>0</v>
      </c>
      <c r="AF499" s="14">
        <v>198556.13</v>
      </c>
      <c r="AG499" s="14">
        <v>56886.31</v>
      </c>
      <c r="AH499" s="14">
        <v>161770.76999999999</v>
      </c>
      <c r="AI499" s="14">
        <v>35015.21</v>
      </c>
      <c r="AJ499" s="14">
        <v>3480.21</v>
      </c>
      <c r="AK499" s="14">
        <v>36483.050000000003</v>
      </c>
      <c r="AL499" s="14">
        <v>187656.86</v>
      </c>
      <c r="AM499" s="14">
        <v>199272.38</v>
      </c>
      <c r="AN499" s="14">
        <v>0</v>
      </c>
      <c r="AO499" s="14">
        <v>0</v>
      </c>
      <c r="AP499" s="14">
        <v>0</v>
      </c>
      <c r="AQ499" s="14" t="s">
        <v>104</v>
      </c>
      <c r="AR499" s="14">
        <v>0</v>
      </c>
      <c r="AS499" s="14">
        <v>0</v>
      </c>
      <c r="AT499" s="14">
        <v>0</v>
      </c>
      <c r="AU499" s="14">
        <v>0</v>
      </c>
      <c r="AV499" s="14">
        <v>0</v>
      </c>
      <c r="AW499" s="14">
        <v>0</v>
      </c>
      <c r="AX499" s="14">
        <v>0</v>
      </c>
      <c r="AY499" s="14">
        <v>0</v>
      </c>
      <c r="AZ499" s="14">
        <v>0</v>
      </c>
      <c r="BA499" s="14">
        <v>0</v>
      </c>
      <c r="BB499" s="14">
        <v>26037</v>
      </c>
      <c r="BC499" s="14">
        <v>256641</v>
      </c>
      <c r="BD499" s="14">
        <v>0</v>
      </c>
      <c r="BE499" s="14">
        <v>0</v>
      </c>
      <c r="BF499" s="14">
        <v>903</v>
      </c>
      <c r="BG499" s="14">
        <v>945</v>
      </c>
      <c r="BH499" s="14">
        <v>0</v>
      </c>
      <c r="BI499" s="14">
        <v>0</v>
      </c>
      <c r="BJ499" s="14">
        <v>0</v>
      </c>
      <c r="BK499" s="14">
        <v>0</v>
      </c>
      <c r="BL499" s="14">
        <v>88</v>
      </c>
      <c r="BM499" s="14">
        <v>0</v>
      </c>
      <c r="BN499" s="14">
        <v>0</v>
      </c>
      <c r="BO499" s="14">
        <v>0</v>
      </c>
      <c r="BP499" s="14">
        <v>0</v>
      </c>
      <c r="BQ499" s="14">
        <v>0</v>
      </c>
      <c r="BR499" s="14">
        <v>29.32</v>
      </c>
      <c r="BS499" s="14">
        <v>30474.43</v>
      </c>
      <c r="BT499" s="14">
        <v>110195.19</v>
      </c>
      <c r="BU499" s="14">
        <v>0</v>
      </c>
      <c r="BV499" s="14">
        <v>0</v>
      </c>
      <c r="BW499" s="14">
        <v>0</v>
      </c>
      <c r="BX499" s="14">
        <v>8218.17</v>
      </c>
      <c r="BY499" s="14">
        <v>0</v>
      </c>
      <c r="BZ499" s="14">
        <v>0</v>
      </c>
      <c r="CA499" s="14">
        <v>0</v>
      </c>
      <c r="CB499" s="14">
        <v>0</v>
      </c>
      <c r="CC499" s="14">
        <v>0</v>
      </c>
      <c r="CD499" s="14">
        <v>945</v>
      </c>
      <c r="CE499" s="14">
        <v>870</v>
      </c>
      <c r="CF499" s="14">
        <v>990</v>
      </c>
      <c r="CG499" s="14">
        <v>169862</v>
      </c>
      <c r="CH499" s="14">
        <v>0.36</v>
      </c>
      <c r="CI499" s="14">
        <v>1.44</v>
      </c>
      <c r="CJ499" s="14">
        <v>0.36</v>
      </c>
      <c r="CK499" s="14">
        <v>0</v>
      </c>
      <c r="CL499" s="14">
        <v>992.78</v>
      </c>
      <c r="CM499" s="14">
        <v>4586.6400000000003</v>
      </c>
      <c r="CN499" s="14">
        <v>0</v>
      </c>
      <c r="CO499" s="14">
        <v>911.85</v>
      </c>
      <c r="CP499" s="14">
        <v>0</v>
      </c>
      <c r="CQ499" s="14">
        <v>0</v>
      </c>
      <c r="CR499" s="14">
        <v>8218.17</v>
      </c>
      <c r="CS499" s="14">
        <v>0</v>
      </c>
      <c r="CT499" s="14">
        <v>0</v>
      </c>
      <c r="CU499" s="14">
        <v>0</v>
      </c>
      <c r="CV499" s="14">
        <v>0</v>
      </c>
      <c r="CW499" s="14">
        <v>0</v>
      </c>
      <c r="CX499" s="14">
        <v>0</v>
      </c>
    </row>
    <row r="500" spans="1:102" x14ac:dyDescent="0.25">
      <c r="A500" s="14">
        <v>623849</v>
      </c>
      <c r="B500" s="14">
        <v>76</v>
      </c>
      <c r="C500" s="14" t="s">
        <v>117</v>
      </c>
      <c r="D500" s="14" t="s">
        <v>100</v>
      </c>
      <c r="E500" s="14">
        <v>5302790001</v>
      </c>
      <c r="F500" s="14" t="s">
        <v>124</v>
      </c>
      <c r="G500" s="14" t="s">
        <v>102</v>
      </c>
      <c r="H500" s="14" t="s">
        <v>103</v>
      </c>
      <c r="I500" s="14">
        <v>70800000</v>
      </c>
      <c r="J500" s="14">
        <v>0</v>
      </c>
      <c r="K500" s="14">
        <v>1512297</v>
      </c>
      <c r="L500" s="14">
        <v>0</v>
      </c>
      <c r="M500" s="14">
        <v>201811</v>
      </c>
      <c r="N500" s="14">
        <v>20181010</v>
      </c>
      <c r="O500" s="14">
        <v>0</v>
      </c>
      <c r="P500" s="14">
        <v>20181110</v>
      </c>
      <c r="Q500" s="14">
        <v>0</v>
      </c>
      <c r="R500" s="14">
        <v>31</v>
      </c>
      <c r="S500" s="14">
        <v>20181120</v>
      </c>
      <c r="T500" s="14">
        <v>20181218</v>
      </c>
      <c r="U500" s="14">
        <v>201056</v>
      </c>
      <c r="V500" s="14">
        <v>45768.07</v>
      </c>
      <c r="W500" s="14">
        <v>25</v>
      </c>
      <c r="X500" s="14">
        <v>716.25</v>
      </c>
      <c r="Y500" s="14">
        <v>5492.16</v>
      </c>
      <c r="Z500" s="14">
        <v>2196.86</v>
      </c>
      <c r="AA500" s="14">
        <v>1830.72</v>
      </c>
      <c r="AB500" s="14">
        <v>1189.97</v>
      </c>
      <c r="AC500" s="14">
        <v>0</v>
      </c>
      <c r="AD500" s="14">
        <v>0</v>
      </c>
      <c r="AE500" s="14">
        <v>0</v>
      </c>
      <c r="AF500" s="14">
        <v>183072.32</v>
      </c>
      <c r="AG500" s="14">
        <v>52450.2</v>
      </c>
      <c r="AH500" s="14">
        <v>110959.54</v>
      </c>
      <c r="AI500" s="14">
        <v>24017.14</v>
      </c>
      <c r="AJ500" s="14">
        <v>2387.09</v>
      </c>
      <c r="AK500" s="14">
        <v>25023.94</v>
      </c>
      <c r="AL500" s="14">
        <v>173078.86</v>
      </c>
      <c r="AM500" s="14">
        <v>183788.57</v>
      </c>
      <c r="AN500" s="14">
        <v>0</v>
      </c>
      <c r="AO500" s="14">
        <v>0</v>
      </c>
      <c r="AP500" s="14">
        <v>0</v>
      </c>
      <c r="AQ500" s="14" t="s">
        <v>104</v>
      </c>
      <c r="AR500" s="14">
        <v>0</v>
      </c>
      <c r="AS500" s="14">
        <v>0</v>
      </c>
      <c r="AT500" s="14">
        <v>0</v>
      </c>
      <c r="AU500" s="14">
        <v>0</v>
      </c>
      <c r="AV500" s="14">
        <v>0</v>
      </c>
      <c r="AW500" s="14">
        <v>0</v>
      </c>
      <c r="AX500" s="14">
        <v>0</v>
      </c>
      <c r="AY500" s="14">
        <v>0</v>
      </c>
      <c r="AZ500" s="14">
        <v>0</v>
      </c>
      <c r="BA500" s="14">
        <v>0</v>
      </c>
      <c r="BB500" s="14">
        <v>28695</v>
      </c>
      <c r="BC500" s="14">
        <v>172361</v>
      </c>
      <c r="BD500" s="14">
        <v>0</v>
      </c>
      <c r="BE500" s="14">
        <v>0</v>
      </c>
      <c r="BF500" s="14">
        <v>851</v>
      </c>
      <c r="BG500" s="14">
        <v>855</v>
      </c>
      <c r="BH500" s="14">
        <v>0</v>
      </c>
      <c r="BI500" s="14">
        <v>0</v>
      </c>
      <c r="BJ500" s="14">
        <v>0</v>
      </c>
      <c r="BK500" s="14">
        <v>1</v>
      </c>
      <c r="BL500" s="14">
        <v>0</v>
      </c>
      <c r="BM500" s="14">
        <v>0</v>
      </c>
      <c r="BN500" s="14">
        <v>0</v>
      </c>
      <c r="BO500" s="14">
        <v>0</v>
      </c>
      <c r="BP500" s="14">
        <v>0</v>
      </c>
      <c r="BQ500" s="14">
        <v>0.33</v>
      </c>
      <c r="BR500" s="14">
        <v>0</v>
      </c>
      <c r="BS500" s="14">
        <v>48597.93</v>
      </c>
      <c r="BT500" s="14">
        <v>78369.55</v>
      </c>
      <c r="BU500" s="14">
        <v>0</v>
      </c>
      <c r="BV500" s="14">
        <v>0</v>
      </c>
      <c r="BW500" s="14">
        <v>0</v>
      </c>
      <c r="BX500" s="14">
        <v>10336.44</v>
      </c>
      <c r="BY500" s="14">
        <v>0</v>
      </c>
      <c r="BZ500" s="14">
        <v>0</v>
      </c>
      <c r="CA500" s="14">
        <v>0</v>
      </c>
      <c r="CB500" s="14">
        <v>0</v>
      </c>
      <c r="CC500" s="14">
        <v>0</v>
      </c>
      <c r="CD500" s="14">
        <v>855</v>
      </c>
      <c r="CE500" s="14">
        <v>730</v>
      </c>
      <c r="CF500" s="14">
        <v>850</v>
      </c>
      <c r="CG500" s="14">
        <v>169776</v>
      </c>
      <c r="CH500" s="14">
        <v>0.15</v>
      </c>
      <c r="CI500" s="14">
        <v>0.6</v>
      </c>
      <c r="CJ500" s="14">
        <v>0.15</v>
      </c>
      <c r="CK500" s="14">
        <v>0</v>
      </c>
      <c r="CL500" s="14">
        <v>915.36</v>
      </c>
      <c r="CM500" s="14">
        <v>4228.97</v>
      </c>
      <c r="CN500" s="14">
        <v>0</v>
      </c>
      <c r="CO500" s="14">
        <v>648.55999999999995</v>
      </c>
      <c r="CP500" s="14">
        <v>0</v>
      </c>
      <c r="CQ500" s="14">
        <v>0</v>
      </c>
      <c r="CR500" s="14" t="s">
        <v>108</v>
      </c>
      <c r="CS500" s="14">
        <v>0</v>
      </c>
      <c r="CT500" s="14">
        <v>0</v>
      </c>
      <c r="CU500" s="14">
        <v>0</v>
      </c>
      <c r="CV500" s="14">
        <v>0</v>
      </c>
      <c r="CW500" s="14">
        <v>0</v>
      </c>
      <c r="CX500" s="14">
        <v>0</v>
      </c>
    </row>
    <row r="501" spans="1:102" x14ac:dyDescent="0.25">
      <c r="A501" s="14">
        <v>675051</v>
      </c>
      <c r="B501" s="14">
        <v>66</v>
      </c>
      <c r="C501" s="14" t="s">
        <v>117</v>
      </c>
      <c r="D501" s="14" t="s">
        <v>100</v>
      </c>
      <c r="E501" s="14">
        <v>5302790001</v>
      </c>
      <c r="F501" s="14" t="s">
        <v>125</v>
      </c>
      <c r="G501" s="14" t="s">
        <v>102</v>
      </c>
      <c r="H501" s="14" t="s">
        <v>103</v>
      </c>
      <c r="I501" s="14">
        <v>70800000</v>
      </c>
      <c r="J501" s="14">
        <v>0</v>
      </c>
      <c r="K501" s="14">
        <v>1159616</v>
      </c>
      <c r="L501" s="14">
        <v>0</v>
      </c>
      <c r="M501" s="14">
        <v>201811</v>
      </c>
      <c r="N501" s="14">
        <v>20181010</v>
      </c>
      <c r="O501" s="14">
        <v>0</v>
      </c>
      <c r="P501" s="14">
        <v>20181110</v>
      </c>
      <c r="Q501" s="14">
        <v>0</v>
      </c>
      <c r="R501" s="14">
        <v>31</v>
      </c>
      <c r="S501" s="14">
        <v>20181120</v>
      </c>
      <c r="T501" s="14">
        <v>20181218</v>
      </c>
      <c r="U501" s="14">
        <v>209751</v>
      </c>
      <c r="V501" s="14">
        <v>41671.480000000003</v>
      </c>
      <c r="W501" s="14">
        <v>25</v>
      </c>
      <c r="X501" s="14">
        <v>716.25</v>
      </c>
      <c r="Y501" s="14">
        <v>5000.58</v>
      </c>
      <c r="Z501" s="14">
        <v>2000.23</v>
      </c>
      <c r="AA501" s="14">
        <v>1666.86</v>
      </c>
      <c r="AB501" s="14">
        <v>1083.45</v>
      </c>
      <c r="AC501" s="14">
        <v>0</v>
      </c>
      <c r="AD501" s="14">
        <v>0</v>
      </c>
      <c r="AE501" s="14">
        <v>0</v>
      </c>
      <c r="AF501" s="14">
        <v>166686.03</v>
      </c>
      <c r="AG501" s="14">
        <v>47755.51</v>
      </c>
      <c r="AH501" s="14">
        <v>110691.53</v>
      </c>
      <c r="AI501" s="14">
        <v>23959.13</v>
      </c>
      <c r="AJ501" s="14">
        <v>2381.33</v>
      </c>
      <c r="AK501" s="14">
        <v>24963.5</v>
      </c>
      <c r="AL501" s="14">
        <v>157651.16</v>
      </c>
      <c r="AM501" s="14">
        <v>167402.28</v>
      </c>
      <c r="AN501" s="14">
        <v>0</v>
      </c>
      <c r="AO501" s="14">
        <v>0</v>
      </c>
      <c r="AP501" s="14">
        <v>0</v>
      </c>
      <c r="AQ501" s="14" t="s">
        <v>104</v>
      </c>
      <c r="AR501" s="14">
        <v>0</v>
      </c>
      <c r="AS501" s="14">
        <v>0</v>
      </c>
      <c r="AT501" s="14">
        <v>0</v>
      </c>
      <c r="AU501" s="14">
        <v>0</v>
      </c>
      <c r="AV501" s="14">
        <v>0</v>
      </c>
      <c r="AW501" s="14">
        <v>0</v>
      </c>
      <c r="AX501" s="14">
        <v>0</v>
      </c>
      <c r="AY501" s="14">
        <v>0</v>
      </c>
      <c r="AZ501" s="14">
        <v>0</v>
      </c>
      <c r="BA501" s="14">
        <v>0</v>
      </c>
      <c r="BB501" s="14">
        <v>19068</v>
      </c>
      <c r="BC501" s="14">
        <v>190683</v>
      </c>
      <c r="BD501" s="14">
        <v>0</v>
      </c>
      <c r="BE501" s="14">
        <v>401</v>
      </c>
      <c r="BF501" s="14">
        <v>453</v>
      </c>
      <c r="BG501" s="14">
        <v>0</v>
      </c>
      <c r="BH501" s="14">
        <v>455</v>
      </c>
      <c r="BI501" s="14">
        <v>453</v>
      </c>
      <c r="BJ501" s="14">
        <v>0</v>
      </c>
      <c r="BK501" s="14">
        <v>0</v>
      </c>
      <c r="BL501" s="14">
        <v>0</v>
      </c>
      <c r="BM501" s="14">
        <v>0</v>
      </c>
      <c r="BN501" s="14">
        <v>0</v>
      </c>
      <c r="BO501" s="14">
        <v>0</v>
      </c>
      <c r="BP501" s="14">
        <v>0</v>
      </c>
      <c r="BQ501" s="14">
        <v>0</v>
      </c>
      <c r="BR501" s="14">
        <v>0</v>
      </c>
      <c r="BS501" s="14">
        <v>12359.73</v>
      </c>
      <c r="BT501" s="14">
        <v>86700.24</v>
      </c>
      <c r="BU501" s="14">
        <v>0</v>
      </c>
      <c r="BV501" s="14">
        <v>0</v>
      </c>
      <c r="BW501" s="14">
        <v>0</v>
      </c>
      <c r="BX501" s="14">
        <v>0</v>
      </c>
      <c r="BY501" s="14">
        <v>19680.18</v>
      </c>
      <c r="BZ501" s="14">
        <v>5476.5</v>
      </c>
      <c r="CA501" s="14">
        <v>0</v>
      </c>
      <c r="CB501" s="14">
        <v>0</v>
      </c>
      <c r="CC501" s="14">
        <v>797.9</v>
      </c>
      <c r="CD501" s="14">
        <v>0</v>
      </c>
      <c r="CE501" s="14">
        <v>455</v>
      </c>
      <c r="CF501" s="14">
        <v>420</v>
      </c>
      <c r="CG501" s="14">
        <v>169832</v>
      </c>
      <c r="CH501" s="14">
        <v>0.06</v>
      </c>
      <c r="CI501" s="14">
        <v>0.24</v>
      </c>
      <c r="CJ501" s="14">
        <v>0.06</v>
      </c>
      <c r="CK501" s="14">
        <v>0</v>
      </c>
      <c r="CL501" s="14">
        <v>833.43</v>
      </c>
      <c r="CM501" s="14">
        <v>3850.44</v>
      </c>
      <c r="CN501" s="14">
        <v>0</v>
      </c>
      <c r="CO501" s="14">
        <v>676.6</v>
      </c>
      <c r="CP501" s="14">
        <v>0</v>
      </c>
      <c r="CQ501" s="14">
        <v>0</v>
      </c>
      <c r="CR501" s="14" t="s">
        <v>108</v>
      </c>
      <c r="CS501" s="14">
        <v>0</v>
      </c>
      <c r="CT501" s="14">
        <v>0</v>
      </c>
      <c r="CU501" s="14">
        <v>0</v>
      </c>
      <c r="CV501" s="14">
        <v>0</v>
      </c>
      <c r="CW501" s="14">
        <v>0</v>
      </c>
      <c r="CX501" s="14">
        <v>0</v>
      </c>
    </row>
    <row r="502" spans="1:102" x14ac:dyDescent="0.25">
      <c r="A502" s="14">
        <v>856960</v>
      </c>
      <c r="B502" s="14">
        <v>23</v>
      </c>
      <c r="C502" s="14" t="s">
        <v>110</v>
      </c>
      <c r="D502" s="14" t="s">
        <v>100</v>
      </c>
      <c r="E502" s="14">
        <v>5302790001</v>
      </c>
      <c r="F502" s="14" t="s">
        <v>126</v>
      </c>
      <c r="G502" s="14" t="s">
        <v>102</v>
      </c>
      <c r="H502" s="14" t="s">
        <v>103</v>
      </c>
      <c r="I502" s="14">
        <v>70362030</v>
      </c>
      <c r="J502" s="14">
        <v>0</v>
      </c>
      <c r="K502" s="14">
        <v>1010284</v>
      </c>
      <c r="L502" s="14">
        <v>1</v>
      </c>
      <c r="M502" s="14">
        <v>201811</v>
      </c>
      <c r="N502" s="14">
        <v>20181004</v>
      </c>
      <c r="O502" s="14">
        <v>400</v>
      </c>
      <c r="P502" s="14">
        <v>20181106</v>
      </c>
      <c r="Q502" s="14">
        <v>400</v>
      </c>
      <c r="R502" s="14">
        <v>33</v>
      </c>
      <c r="S502" s="14">
        <v>20181205</v>
      </c>
      <c r="T502" s="14">
        <v>20181218</v>
      </c>
      <c r="U502" s="14">
        <v>60.25</v>
      </c>
      <c r="V502" s="14">
        <v>8.2100000000000009</v>
      </c>
      <c r="W502" s="14">
        <v>12</v>
      </c>
      <c r="X502" s="14">
        <v>2.4</v>
      </c>
      <c r="Y502" s="14">
        <v>2.0499999999999998</v>
      </c>
      <c r="Z502" s="14">
        <v>0.82</v>
      </c>
      <c r="AA502" s="14">
        <v>0.68</v>
      </c>
      <c r="AB502" s="14">
        <v>0.44</v>
      </c>
      <c r="AC502" s="14">
        <v>0</v>
      </c>
      <c r="AD502" s="14">
        <v>0</v>
      </c>
      <c r="AE502" s="14">
        <v>0</v>
      </c>
      <c r="AF502" s="14">
        <v>68.459999999999994</v>
      </c>
      <c r="AG502" s="14">
        <v>10.7</v>
      </c>
      <c r="AH502" s="14">
        <v>39.479999999999997</v>
      </c>
      <c r="AI502" s="14">
        <v>8.5399999999999991</v>
      </c>
      <c r="AJ502" s="14">
        <v>0.84</v>
      </c>
      <c r="AK502" s="14">
        <v>8.9</v>
      </c>
      <c r="AL502" s="14">
        <v>66.87</v>
      </c>
      <c r="AM502" s="14">
        <v>70.86</v>
      </c>
      <c r="AN502" s="14">
        <v>0</v>
      </c>
      <c r="AO502" s="14">
        <v>100</v>
      </c>
      <c r="AP502" s="14">
        <v>1</v>
      </c>
      <c r="AQ502" s="14" t="s">
        <v>104</v>
      </c>
      <c r="AR502" s="14">
        <v>0</v>
      </c>
      <c r="AS502" s="14">
        <v>0</v>
      </c>
      <c r="AT502" s="14">
        <v>0</v>
      </c>
      <c r="AU502" s="14">
        <v>0</v>
      </c>
      <c r="AV502" s="14">
        <v>0</v>
      </c>
      <c r="AW502" s="14">
        <v>0</v>
      </c>
      <c r="AX502" s="14">
        <v>0</v>
      </c>
      <c r="AY502" s="14" t="s">
        <v>107</v>
      </c>
      <c r="AZ502" s="14" t="s">
        <v>107</v>
      </c>
      <c r="BA502" s="14" t="s">
        <v>107</v>
      </c>
      <c r="BB502" s="14">
        <v>0</v>
      </c>
      <c r="BC502" s="14">
        <v>0</v>
      </c>
      <c r="BD502" s="14">
        <v>0</v>
      </c>
      <c r="BE502" s="14">
        <v>0</v>
      </c>
      <c r="BF502" s="14">
        <v>0</v>
      </c>
      <c r="BG502" s="14">
        <v>0</v>
      </c>
      <c r="BH502" s="14">
        <v>0</v>
      </c>
      <c r="BI502" s="14">
        <v>0</v>
      </c>
      <c r="BJ502" s="14">
        <v>0</v>
      </c>
      <c r="BK502" s="14">
        <v>0</v>
      </c>
      <c r="BL502" s="14">
        <v>0</v>
      </c>
      <c r="BM502" s="14">
        <v>0</v>
      </c>
      <c r="BN502" s="14">
        <v>0</v>
      </c>
      <c r="BO502" s="14">
        <v>0</v>
      </c>
      <c r="BP502" s="14">
        <v>0</v>
      </c>
      <c r="BQ502" s="14">
        <v>0</v>
      </c>
      <c r="BR502" s="14">
        <v>0</v>
      </c>
      <c r="BS502" s="14">
        <v>0</v>
      </c>
      <c r="BT502" s="14">
        <v>0</v>
      </c>
      <c r="BU502" s="14">
        <v>0</v>
      </c>
      <c r="BV502" s="14">
        <v>0</v>
      </c>
      <c r="BW502" s="14">
        <v>0</v>
      </c>
      <c r="BX502" s="14">
        <v>0</v>
      </c>
      <c r="BY502" s="14">
        <v>0</v>
      </c>
      <c r="BZ502" s="14">
        <v>0</v>
      </c>
      <c r="CA502" s="14">
        <v>0</v>
      </c>
      <c r="CB502" s="14">
        <v>0</v>
      </c>
      <c r="CC502" s="14">
        <v>0</v>
      </c>
      <c r="CD502" s="14">
        <v>0</v>
      </c>
      <c r="CE502" s="14">
        <v>0</v>
      </c>
      <c r="CF502" s="14">
        <v>0</v>
      </c>
      <c r="CG502" s="14">
        <v>1017502</v>
      </c>
      <c r="CH502" s="14">
        <v>1</v>
      </c>
      <c r="CI502" s="14">
        <v>0</v>
      </c>
      <c r="CJ502" s="14">
        <v>0</v>
      </c>
      <c r="CK502" s="14">
        <v>0</v>
      </c>
      <c r="CL502" s="14">
        <v>0.34</v>
      </c>
      <c r="CM502" s="14">
        <v>1.58</v>
      </c>
      <c r="CN502" s="14">
        <v>0</v>
      </c>
      <c r="CO502" s="14">
        <v>0.18</v>
      </c>
      <c r="CP502" s="14">
        <v>0</v>
      </c>
      <c r="CQ502" s="14">
        <v>0</v>
      </c>
      <c r="CR502" s="14" t="s">
        <v>108</v>
      </c>
      <c r="CS502" s="14">
        <v>220</v>
      </c>
      <c r="CT502" s="14">
        <v>380</v>
      </c>
      <c r="CU502" s="14">
        <v>201</v>
      </c>
      <c r="CV502" s="14">
        <v>348</v>
      </c>
      <c r="CW502" s="14">
        <v>231</v>
      </c>
      <c r="CX502" s="14">
        <v>399</v>
      </c>
    </row>
    <row r="503" spans="1:102" x14ac:dyDescent="0.25">
      <c r="A503" s="14">
        <v>856967</v>
      </c>
      <c r="B503" s="14">
        <v>23</v>
      </c>
      <c r="C503" s="14" t="s">
        <v>110</v>
      </c>
      <c r="D503" s="14" t="s">
        <v>100</v>
      </c>
      <c r="E503" s="14">
        <v>5302790001</v>
      </c>
      <c r="F503" s="14" t="s">
        <v>127</v>
      </c>
      <c r="G503" s="14" t="s">
        <v>102</v>
      </c>
      <c r="H503" s="14" t="s">
        <v>103</v>
      </c>
      <c r="I503" s="14">
        <v>70362040</v>
      </c>
      <c r="J503" s="14">
        <v>0</v>
      </c>
      <c r="K503" s="14">
        <v>1010286</v>
      </c>
      <c r="L503" s="14">
        <v>1</v>
      </c>
      <c r="M503" s="14">
        <v>201811</v>
      </c>
      <c r="N503" s="14">
        <v>20181004</v>
      </c>
      <c r="O503" s="14">
        <v>92</v>
      </c>
      <c r="P503" s="14">
        <v>20181106</v>
      </c>
      <c r="Q503" s="14">
        <v>93</v>
      </c>
      <c r="R503" s="14">
        <v>33</v>
      </c>
      <c r="S503" s="14">
        <v>20181205</v>
      </c>
      <c r="T503" s="14">
        <v>20181218</v>
      </c>
      <c r="U503" s="14">
        <v>60.25</v>
      </c>
      <c r="V503" s="14">
        <v>8.2100000000000009</v>
      </c>
      <c r="W503" s="14">
        <v>12</v>
      </c>
      <c r="X503" s="14">
        <v>2.4</v>
      </c>
      <c r="Y503" s="14">
        <v>2.0499999999999998</v>
      </c>
      <c r="Z503" s="14">
        <v>0.82</v>
      </c>
      <c r="AA503" s="14">
        <v>0.68</v>
      </c>
      <c r="AB503" s="14">
        <v>0.44</v>
      </c>
      <c r="AC503" s="14">
        <v>0</v>
      </c>
      <c r="AD503" s="14">
        <v>0</v>
      </c>
      <c r="AE503" s="14">
        <v>0</v>
      </c>
      <c r="AF503" s="14">
        <v>68.459999999999994</v>
      </c>
      <c r="AG503" s="14">
        <v>10.7</v>
      </c>
      <c r="AH503" s="14">
        <v>39.479999999999997</v>
      </c>
      <c r="AI503" s="14">
        <v>8.5399999999999991</v>
      </c>
      <c r="AJ503" s="14">
        <v>0.84</v>
      </c>
      <c r="AK503" s="14">
        <v>8.9</v>
      </c>
      <c r="AL503" s="14">
        <v>66.87</v>
      </c>
      <c r="AM503" s="14">
        <v>70.86</v>
      </c>
      <c r="AN503" s="14">
        <v>1</v>
      </c>
      <c r="AO503" s="14">
        <v>100</v>
      </c>
      <c r="AP503" s="14">
        <v>2</v>
      </c>
      <c r="AQ503" s="14" t="s">
        <v>104</v>
      </c>
      <c r="AR503" s="14">
        <v>0</v>
      </c>
      <c r="AS503" s="14">
        <v>0</v>
      </c>
      <c r="AT503" s="14">
        <v>0</v>
      </c>
      <c r="AU503" s="14">
        <v>0</v>
      </c>
      <c r="AV503" s="14">
        <v>0</v>
      </c>
      <c r="AW503" s="14">
        <v>0</v>
      </c>
      <c r="AX503" s="14">
        <v>0</v>
      </c>
      <c r="AY503" s="14" t="s">
        <v>107</v>
      </c>
      <c r="AZ503" s="14" t="s">
        <v>107</v>
      </c>
      <c r="BA503" s="14" t="s">
        <v>107</v>
      </c>
      <c r="BB503" s="14">
        <v>0</v>
      </c>
      <c r="BC503" s="14">
        <v>0</v>
      </c>
      <c r="BD503" s="14">
        <v>0</v>
      </c>
      <c r="BE503" s="14">
        <v>0</v>
      </c>
      <c r="BF503" s="14">
        <v>0</v>
      </c>
      <c r="BG503" s="14">
        <v>0</v>
      </c>
      <c r="BH503" s="14">
        <v>0</v>
      </c>
      <c r="BI503" s="14">
        <v>0</v>
      </c>
      <c r="BJ503" s="14">
        <v>0</v>
      </c>
      <c r="BK503" s="14">
        <v>0</v>
      </c>
      <c r="BL503" s="14">
        <v>0</v>
      </c>
      <c r="BM503" s="14">
        <v>0</v>
      </c>
      <c r="BN503" s="14">
        <v>0</v>
      </c>
      <c r="BO503" s="14">
        <v>0</v>
      </c>
      <c r="BP503" s="14">
        <v>0</v>
      </c>
      <c r="BQ503" s="14">
        <v>0</v>
      </c>
      <c r="BR503" s="14">
        <v>0</v>
      </c>
      <c r="BS503" s="14">
        <v>0</v>
      </c>
      <c r="BT503" s="14">
        <v>0</v>
      </c>
      <c r="BU503" s="14">
        <v>0</v>
      </c>
      <c r="BV503" s="14">
        <v>0</v>
      </c>
      <c r="BW503" s="14">
        <v>0</v>
      </c>
      <c r="BX503" s="14">
        <v>0</v>
      </c>
      <c r="BY503" s="14">
        <v>0</v>
      </c>
      <c r="BZ503" s="14">
        <v>0</v>
      </c>
      <c r="CA503" s="14">
        <v>0</v>
      </c>
      <c r="CB503" s="14">
        <v>0</v>
      </c>
      <c r="CC503" s="14">
        <v>0</v>
      </c>
      <c r="CD503" s="14">
        <v>0</v>
      </c>
      <c r="CE503" s="14">
        <v>0</v>
      </c>
      <c r="CF503" s="14">
        <v>0</v>
      </c>
      <c r="CG503" s="14">
        <v>1017533</v>
      </c>
      <c r="CH503" s="14">
        <v>1</v>
      </c>
      <c r="CI503" s="14">
        <v>0</v>
      </c>
      <c r="CJ503" s="14">
        <v>0</v>
      </c>
      <c r="CK503" s="14">
        <v>0</v>
      </c>
      <c r="CL503" s="14">
        <v>0.34</v>
      </c>
      <c r="CM503" s="14">
        <v>1.58</v>
      </c>
      <c r="CN503" s="14">
        <v>0</v>
      </c>
      <c r="CO503" s="14">
        <v>0.18</v>
      </c>
      <c r="CP503" s="14">
        <v>0</v>
      </c>
      <c r="CQ503" s="14">
        <v>0</v>
      </c>
      <c r="CR503" s="14" t="s">
        <v>108</v>
      </c>
      <c r="CS503" s="14">
        <v>220</v>
      </c>
      <c r="CT503" s="14">
        <v>380</v>
      </c>
      <c r="CU503" s="14">
        <v>201</v>
      </c>
      <c r="CV503" s="14">
        <v>348</v>
      </c>
      <c r="CW503" s="14">
        <v>231</v>
      </c>
      <c r="CX503" s="14">
        <v>399</v>
      </c>
    </row>
    <row r="504" spans="1:102" x14ac:dyDescent="0.25">
      <c r="A504" s="14">
        <v>856969</v>
      </c>
      <c r="B504" s="14">
        <v>23</v>
      </c>
      <c r="C504" s="14" t="s">
        <v>110</v>
      </c>
      <c r="D504" s="14" t="s">
        <v>100</v>
      </c>
      <c r="E504" s="14">
        <v>5302790001</v>
      </c>
      <c r="F504" s="14" t="s">
        <v>128</v>
      </c>
      <c r="G504" s="14" t="s">
        <v>102</v>
      </c>
      <c r="H504" s="14" t="s">
        <v>103</v>
      </c>
      <c r="I504" s="14">
        <v>70362070</v>
      </c>
      <c r="J504" s="14">
        <v>0</v>
      </c>
      <c r="K504" s="14">
        <v>1116288</v>
      </c>
      <c r="L504" s="14">
        <v>1</v>
      </c>
      <c r="M504" s="14">
        <v>201811</v>
      </c>
      <c r="N504" s="14">
        <v>20181004</v>
      </c>
      <c r="O504" s="14">
        <v>12276</v>
      </c>
      <c r="P504" s="14">
        <v>20181106</v>
      </c>
      <c r="Q504" s="14">
        <v>12276</v>
      </c>
      <c r="R504" s="14">
        <v>33</v>
      </c>
      <c r="S504" s="14">
        <v>20181205</v>
      </c>
      <c r="T504" s="14">
        <v>20181218</v>
      </c>
      <c r="U504" s="14">
        <v>60.25</v>
      </c>
      <c r="V504" s="14">
        <v>8.2100000000000009</v>
      </c>
      <c r="W504" s="14">
        <v>12</v>
      </c>
      <c r="X504" s="14">
        <v>2.4</v>
      </c>
      <c r="Y504" s="14">
        <v>2.0499999999999998</v>
      </c>
      <c r="Z504" s="14">
        <v>0.82</v>
      </c>
      <c r="AA504" s="14">
        <v>0.68</v>
      </c>
      <c r="AB504" s="14">
        <v>0.44</v>
      </c>
      <c r="AC504" s="14">
        <v>0</v>
      </c>
      <c r="AD504" s="14">
        <v>0</v>
      </c>
      <c r="AE504" s="14">
        <v>0</v>
      </c>
      <c r="AF504" s="14">
        <v>68.459999999999994</v>
      </c>
      <c r="AG504" s="14">
        <v>10.7</v>
      </c>
      <c r="AH504" s="14">
        <v>39.479999999999997</v>
      </c>
      <c r="AI504" s="14">
        <v>8.5399999999999991</v>
      </c>
      <c r="AJ504" s="14">
        <v>0.84</v>
      </c>
      <c r="AK504" s="14">
        <v>8.9</v>
      </c>
      <c r="AL504" s="14">
        <v>66.87</v>
      </c>
      <c r="AM504" s="14">
        <v>70.86</v>
      </c>
      <c r="AN504" s="14">
        <v>0</v>
      </c>
      <c r="AO504" s="14">
        <v>100</v>
      </c>
      <c r="AP504" s="14">
        <v>0</v>
      </c>
      <c r="AQ504" s="14" t="s">
        <v>104</v>
      </c>
      <c r="AR504" s="14">
        <v>0</v>
      </c>
      <c r="AS504" s="14">
        <v>0</v>
      </c>
      <c r="AT504" s="14">
        <v>0</v>
      </c>
      <c r="AU504" s="14">
        <v>0</v>
      </c>
      <c r="AV504" s="14">
        <v>0</v>
      </c>
      <c r="AW504" s="14">
        <v>0</v>
      </c>
      <c r="AX504" s="14">
        <v>0</v>
      </c>
      <c r="AY504" s="14" t="s">
        <v>107</v>
      </c>
      <c r="AZ504" s="14" t="s">
        <v>107</v>
      </c>
      <c r="BA504" s="14" t="s">
        <v>107</v>
      </c>
      <c r="BB504" s="14">
        <v>0</v>
      </c>
      <c r="BC504" s="14">
        <v>0</v>
      </c>
      <c r="BD504" s="14">
        <v>0</v>
      </c>
      <c r="BE504" s="14">
        <v>0</v>
      </c>
      <c r="BF504" s="14">
        <v>0</v>
      </c>
      <c r="BG504" s="14">
        <v>0</v>
      </c>
      <c r="BH504" s="14">
        <v>0</v>
      </c>
      <c r="BI504" s="14">
        <v>0</v>
      </c>
      <c r="BJ504" s="14">
        <v>0</v>
      </c>
      <c r="BK504" s="14">
        <v>0</v>
      </c>
      <c r="BL504" s="14">
        <v>0</v>
      </c>
      <c r="BM504" s="14">
        <v>0</v>
      </c>
      <c r="BN504" s="14">
        <v>0</v>
      </c>
      <c r="BO504" s="14">
        <v>0</v>
      </c>
      <c r="BP504" s="14">
        <v>0</v>
      </c>
      <c r="BQ504" s="14">
        <v>0</v>
      </c>
      <c r="BR504" s="14">
        <v>0</v>
      </c>
      <c r="BS504" s="14">
        <v>0</v>
      </c>
      <c r="BT504" s="14">
        <v>0</v>
      </c>
      <c r="BU504" s="14">
        <v>0</v>
      </c>
      <c r="BV504" s="14">
        <v>0</v>
      </c>
      <c r="BW504" s="14">
        <v>0</v>
      </c>
      <c r="BX504" s="14">
        <v>0</v>
      </c>
      <c r="BY504" s="14">
        <v>0</v>
      </c>
      <c r="BZ504" s="14">
        <v>0</v>
      </c>
      <c r="CA504" s="14">
        <v>0</v>
      </c>
      <c r="CB504" s="14">
        <v>0</v>
      </c>
      <c r="CC504" s="14">
        <v>0</v>
      </c>
      <c r="CD504" s="14">
        <v>0</v>
      </c>
      <c r="CE504" s="14">
        <v>0</v>
      </c>
      <c r="CF504" s="14">
        <v>0</v>
      </c>
      <c r="CG504" s="14">
        <v>1017476</v>
      </c>
      <c r="CH504" s="14">
        <v>1</v>
      </c>
      <c r="CI504" s="14">
        <v>0</v>
      </c>
      <c r="CJ504" s="14">
        <v>0</v>
      </c>
      <c r="CK504" s="14">
        <v>0</v>
      </c>
      <c r="CL504" s="14">
        <v>0.34</v>
      </c>
      <c r="CM504" s="14">
        <v>1.58</v>
      </c>
      <c r="CN504" s="14">
        <v>0</v>
      </c>
      <c r="CO504" s="14">
        <v>0.18</v>
      </c>
      <c r="CP504" s="14">
        <v>0</v>
      </c>
      <c r="CQ504" s="14">
        <v>0</v>
      </c>
      <c r="CR504" s="14" t="s">
        <v>108</v>
      </c>
      <c r="CS504" s="14">
        <v>220</v>
      </c>
      <c r="CT504" s="14">
        <v>380</v>
      </c>
      <c r="CU504" s="14">
        <v>201</v>
      </c>
      <c r="CV504" s="14">
        <v>348</v>
      </c>
      <c r="CW504" s="14">
        <v>231</v>
      </c>
      <c r="CX504" s="14">
        <v>399</v>
      </c>
    </row>
    <row r="505" spans="1:102" x14ac:dyDescent="0.25">
      <c r="A505" s="14">
        <v>966027</v>
      </c>
      <c r="B505" s="14">
        <v>66</v>
      </c>
      <c r="C505" s="14" t="s">
        <v>117</v>
      </c>
      <c r="D505" s="14" t="s">
        <v>100</v>
      </c>
      <c r="E505" s="14">
        <v>5302790001</v>
      </c>
      <c r="F505" s="14" t="s">
        <v>129</v>
      </c>
      <c r="G505" s="14" t="s">
        <v>102</v>
      </c>
      <c r="H505" s="14" t="s">
        <v>103</v>
      </c>
      <c r="I505" s="14">
        <v>70000000</v>
      </c>
      <c r="J505" s="14">
        <v>0</v>
      </c>
      <c r="K505" s="14">
        <v>53155342</v>
      </c>
      <c r="L505" s="14">
        <v>0</v>
      </c>
      <c r="M505" s="14">
        <v>201811</v>
      </c>
      <c r="N505" s="14">
        <v>20181010</v>
      </c>
      <c r="O505" s="14">
        <v>0</v>
      </c>
      <c r="P505" s="14">
        <v>20181110</v>
      </c>
      <c r="Q505" s="14">
        <v>0</v>
      </c>
      <c r="R505" s="14">
        <v>31</v>
      </c>
      <c r="S505" s="14">
        <v>20181120</v>
      </c>
      <c r="T505" s="14">
        <v>20181218</v>
      </c>
      <c r="U505" s="14">
        <v>69586</v>
      </c>
      <c r="V505" s="14">
        <v>15741.74</v>
      </c>
      <c r="W505" s="14">
        <v>25</v>
      </c>
      <c r="X505" s="14">
        <v>716.25</v>
      </c>
      <c r="Y505" s="14">
        <v>1889.01</v>
      </c>
      <c r="Z505" s="14">
        <v>755.6</v>
      </c>
      <c r="AA505" s="14">
        <v>629.66999999999996</v>
      </c>
      <c r="AB505" s="14">
        <v>409.28</v>
      </c>
      <c r="AC505" s="14">
        <v>0</v>
      </c>
      <c r="AD505" s="14">
        <v>0</v>
      </c>
      <c r="AE505" s="14">
        <v>0</v>
      </c>
      <c r="AF505" s="14">
        <v>62967.040000000001</v>
      </c>
      <c r="AG505" s="14">
        <v>18040.03</v>
      </c>
      <c r="AH505" s="14">
        <v>35221.379999999997</v>
      </c>
      <c r="AI505" s="14">
        <v>7623.64</v>
      </c>
      <c r="AJ505" s="14">
        <v>757.72</v>
      </c>
      <c r="AK505" s="14">
        <v>7943.23</v>
      </c>
      <c r="AL505" s="14">
        <v>59999.73</v>
      </c>
      <c r="AM505" s="14">
        <v>63683.29</v>
      </c>
      <c r="AN505" s="14">
        <v>0</v>
      </c>
      <c r="AO505" s="14">
        <v>0</v>
      </c>
      <c r="AP505" s="14">
        <v>0</v>
      </c>
      <c r="AQ505" s="14" t="s">
        <v>104</v>
      </c>
      <c r="AR505" s="14">
        <v>0</v>
      </c>
      <c r="AS505" s="14">
        <v>0</v>
      </c>
      <c r="AT505" s="14">
        <v>0</v>
      </c>
      <c r="AU505" s="14">
        <v>0</v>
      </c>
      <c r="AV505" s="14">
        <v>0</v>
      </c>
      <c r="AW505" s="14">
        <v>0</v>
      </c>
      <c r="AX505" s="14">
        <v>0</v>
      </c>
      <c r="AY505" s="14">
        <v>0</v>
      </c>
      <c r="AZ505" s="14">
        <v>0</v>
      </c>
      <c r="BA505" s="14">
        <v>0</v>
      </c>
      <c r="BB505" s="14">
        <v>8225</v>
      </c>
      <c r="BC505" s="14">
        <v>61361</v>
      </c>
      <c r="BD505" s="14">
        <v>0</v>
      </c>
      <c r="BE505" s="14">
        <v>199</v>
      </c>
      <c r="BF505" s="14">
        <v>247</v>
      </c>
      <c r="BG505" s="14">
        <v>0</v>
      </c>
      <c r="BH505" s="14">
        <v>245</v>
      </c>
      <c r="BI505" s="14">
        <v>247</v>
      </c>
      <c r="BJ505" s="14">
        <v>0</v>
      </c>
      <c r="BK505" s="14">
        <v>0</v>
      </c>
      <c r="BL505" s="14">
        <v>0</v>
      </c>
      <c r="BM505" s="14">
        <v>0</v>
      </c>
      <c r="BN505" s="14">
        <v>0</v>
      </c>
      <c r="BO505" s="14">
        <v>0</v>
      </c>
      <c r="BP505" s="14">
        <v>0</v>
      </c>
      <c r="BQ505" s="14">
        <v>0</v>
      </c>
      <c r="BR505" s="14">
        <v>0</v>
      </c>
      <c r="BS505" s="14">
        <v>5331.38</v>
      </c>
      <c r="BT505" s="14">
        <v>27899.78</v>
      </c>
      <c r="BU505" s="14">
        <v>0</v>
      </c>
      <c r="BV505" s="14">
        <v>0</v>
      </c>
      <c r="BW505" s="14">
        <v>0</v>
      </c>
      <c r="BX505" s="14">
        <v>0</v>
      </c>
      <c r="BY505" s="14">
        <v>10597.02</v>
      </c>
      <c r="BZ505" s="14">
        <v>2986.08</v>
      </c>
      <c r="CA505" s="14">
        <v>0</v>
      </c>
      <c r="CB505" s="14">
        <v>0</v>
      </c>
      <c r="CC505" s="14">
        <v>411.04</v>
      </c>
      <c r="CD505" s="14">
        <v>0</v>
      </c>
      <c r="CE505" s="14">
        <v>245</v>
      </c>
      <c r="CF505" s="14">
        <v>230</v>
      </c>
      <c r="CG505" s="14">
        <v>169825</v>
      </c>
      <c r="CH505" s="14">
        <v>0.09</v>
      </c>
      <c r="CI505" s="14">
        <v>0.36</v>
      </c>
      <c r="CJ505" s="14">
        <v>0.09</v>
      </c>
      <c r="CK505" s="14">
        <v>0</v>
      </c>
      <c r="CL505" s="14">
        <v>314.83</v>
      </c>
      <c r="CM505" s="14">
        <v>1454.53</v>
      </c>
      <c r="CN505" s="14">
        <v>0</v>
      </c>
      <c r="CO505" s="14">
        <v>224.46</v>
      </c>
      <c r="CP505" s="14">
        <v>0</v>
      </c>
      <c r="CQ505" s="14">
        <v>0</v>
      </c>
      <c r="CR505" s="14" t="s">
        <v>108</v>
      </c>
      <c r="CS505" s="14">
        <v>0</v>
      </c>
      <c r="CT505" s="14">
        <v>0</v>
      </c>
      <c r="CU505" s="14">
        <v>0</v>
      </c>
      <c r="CV505" s="14">
        <v>0</v>
      </c>
      <c r="CW505" s="14">
        <v>0</v>
      </c>
      <c r="CX505" s="14">
        <v>0</v>
      </c>
    </row>
    <row r="506" spans="1:102" x14ac:dyDescent="0.25">
      <c r="A506" s="14">
        <v>1089425</v>
      </c>
      <c r="B506" s="14">
        <v>65</v>
      </c>
      <c r="C506" s="14" t="s">
        <v>99</v>
      </c>
      <c r="D506" s="14" t="s">
        <v>100</v>
      </c>
      <c r="E506" s="14">
        <v>5302790001</v>
      </c>
      <c r="F506" s="14" t="s">
        <v>130</v>
      </c>
      <c r="G506" s="14" t="s">
        <v>102</v>
      </c>
      <c r="H506" s="14" t="s">
        <v>103</v>
      </c>
      <c r="I506" s="14">
        <v>73007990</v>
      </c>
      <c r="J506" s="14">
        <v>0</v>
      </c>
      <c r="K506" s="14">
        <v>1159901</v>
      </c>
      <c r="L506" s="14">
        <v>0</v>
      </c>
      <c r="M506" s="14">
        <v>201811</v>
      </c>
      <c r="N506" s="14">
        <v>20181014</v>
      </c>
      <c r="O506" s="14">
        <v>0</v>
      </c>
      <c r="P506" s="14">
        <v>20181114</v>
      </c>
      <c r="Q506" s="14">
        <v>0</v>
      </c>
      <c r="R506" s="14">
        <v>31</v>
      </c>
      <c r="S506" s="14">
        <v>20181122</v>
      </c>
      <c r="T506" s="14">
        <v>20181218</v>
      </c>
      <c r="U506" s="14">
        <v>127038</v>
      </c>
      <c r="V506" s="14">
        <v>22499.16</v>
      </c>
      <c r="W506" s="14">
        <v>25</v>
      </c>
      <c r="X506" s="14">
        <v>716.25</v>
      </c>
      <c r="Y506" s="14">
        <v>2699.9</v>
      </c>
      <c r="Z506" s="14">
        <v>1079.96</v>
      </c>
      <c r="AA506" s="14">
        <v>899.96</v>
      </c>
      <c r="AB506" s="14">
        <v>584.97</v>
      </c>
      <c r="AC506" s="14">
        <v>0</v>
      </c>
      <c r="AD506" s="14">
        <v>0</v>
      </c>
      <c r="AE506" s="14">
        <v>0</v>
      </c>
      <c r="AF506" s="14">
        <v>89996.68</v>
      </c>
      <c r="AG506" s="14">
        <v>25784.03</v>
      </c>
      <c r="AH506" s="14">
        <v>69186.850000000006</v>
      </c>
      <c r="AI506" s="14">
        <v>14975.46</v>
      </c>
      <c r="AJ506" s="14">
        <v>1488.43</v>
      </c>
      <c r="AK506" s="14">
        <v>15603.23</v>
      </c>
      <c r="AL506" s="14">
        <v>85448.14</v>
      </c>
      <c r="AM506" s="14">
        <v>90712.93</v>
      </c>
      <c r="AN506" s="14">
        <v>0</v>
      </c>
      <c r="AO506" s="14">
        <v>0</v>
      </c>
      <c r="AP506" s="14">
        <v>0</v>
      </c>
      <c r="AQ506" s="14" t="s">
        <v>104</v>
      </c>
      <c r="AR506" s="14">
        <v>0</v>
      </c>
      <c r="AS506" s="14">
        <v>0</v>
      </c>
      <c r="AT506" s="14">
        <v>0</v>
      </c>
      <c r="AU506" s="14">
        <v>0</v>
      </c>
      <c r="AV506" s="14">
        <v>0</v>
      </c>
      <c r="AW506" s="14">
        <v>0</v>
      </c>
      <c r="AX506" s="14">
        <v>0</v>
      </c>
      <c r="AY506" s="14">
        <v>0</v>
      </c>
      <c r="AZ506" s="14">
        <v>0</v>
      </c>
      <c r="BA506" s="14">
        <v>0</v>
      </c>
      <c r="BB506" s="14">
        <v>11058</v>
      </c>
      <c r="BC506" s="14">
        <v>115980</v>
      </c>
      <c r="BD506" s="14">
        <v>0</v>
      </c>
      <c r="BE506" s="14">
        <v>194</v>
      </c>
      <c r="BF506" s="14">
        <v>193</v>
      </c>
      <c r="BG506" s="14">
        <v>0</v>
      </c>
      <c r="BH506" s="14">
        <v>350</v>
      </c>
      <c r="BI506" s="14">
        <v>350</v>
      </c>
      <c r="BJ506" s="14">
        <v>0</v>
      </c>
      <c r="BK506" s="14">
        <v>0</v>
      </c>
      <c r="BL506" s="14">
        <v>0</v>
      </c>
      <c r="BM506" s="14">
        <v>0</v>
      </c>
      <c r="BN506" s="14">
        <v>0</v>
      </c>
      <c r="BO506" s="14">
        <v>0</v>
      </c>
      <c r="BP506" s="14">
        <v>0</v>
      </c>
      <c r="BQ506" s="14">
        <v>0</v>
      </c>
      <c r="BR506" s="14">
        <v>0</v>
      </c>
      <c r="BS506" s="14">
        <v>6871.5</v>
      </c>
      <c r="BT506" s="14">
        <v>49704.05</v>
      </c>
      <c r="BU506" s="14">
        <v>0</v>
      </c>
      <c r="BV506" s="14">
        <v>0</v>
      </c>
      <c r="BW506" s="14">
        <v>0</v>
      </c>
      <c r="BX506" s="14">
        <v>0</v>
      </c>
      <c r="BY506" s="14">
        <v>7908.7</v>
      </c>
      <c r="BZ506" s="14">
        <v>3013.27</v>
      </c>
      <c r="CA506" s="14">
        <v>0</v>
      </c>
      <c r="CB506" s="14">
        <v>0</v>
      </c>
      <c r="CC506" s="14">
        <v>0</v>
      </c>
      <c r="CD506" s="14">
        <v>0</v>
      </c>
      <c r="CE506" s="14">
        <v>350</v>
      </c>
      <c r="CF506" s="14">
        <v>350</v>
      </c>
      <c r="CG506" s="14">
        <v>172452</v>
      </c>
      <c r="CH506" s="14">
        <v>9.6000000000000002E-2</v>
      </c>
      <c r="CI506" s="14">
        <v>0.38400000000000001</v>
      </c>
      <c r="CJ506" s="14">
        <v>9.6000000000000002E-2</v>
      </c>
      <c r="CK506" s="14">
        <v>0</v>
      </c>
      <c r="CL506" s="14">
        <v>449.98</v>
      </c>
      <c r="CM506" s="14">
        <v>2078.92</v>
      </c>
      <c r="CN506" s="14">
        <v>0</v>
      </c>
      <c r="CO506" s="14">
        <v>573.70000000000005</v>
      </c>
      <c r="CP506" s="14">
        <v>0</v>
      </c>
      <c r="CQ506" s="14">
        <v>0</v>
      </c>
      <c r="CR506" s="14" t="s">
        <v>108</v>
      </c>
      <c r="CS506" s="14">
        <v>0</v>
      </c>
      <c r="CT506" s="14">
        <v>0</v>
      </c>
      <c r="CU506" s="14">
        <v>0</v>
      </c>
      <c r="CV506" s="14">
        <v>0</v>
      </c>
      <c r="CW506" s="14">
        <v>0</v>
      </c>
      <c r="CX506" s="14">
        <v>0</v>
      </c>
    </row>
    <row r="507" spans="1:102" x14ac:dyDescent="0.25">
      <c r="A507" s="14">
        <v>1100496</v>
      </c>
      <c r="B507" s="14">
        <v>21</v>
      </c>
      <c r="C507" s="14" t="s">
        <v>105</v>
      </c>
      <c r="D507" s="14" t="s">
        <v>100</v>
      </c>
      <c r="E507" s="14">
        <v>5302790001</v>
      </c>
      <c r="F507" s="14" t="s">
        <v>131</v>
      </c>
      <c r="G507" s="14" t="s">
        <v>102</v>
      </c>
      <c r="H507" s="14" t="s">
        <v>103</v>
      </c>
      <c r="I507" s="14">
        <v>70300000</v>
      </c>
      <c r="J507" s="14">
        <v>0</v>
      </c>
      <c r="K507" s="14">
        <v>98380</v>
      </c>
      <c r="L507" s="14">
        <v>1</v>
      </c>
      <c r="M507" s="14">
        <v>201811</v>
      </c>
      <c r="N507" s="14">
        <v>20181010</v>
      </c>
      <c r="O507" s="14">
        <v>1841</v>
      </c>
      <c r="P507" s="14">
        <v>20181110</v>
      </c>
      <c r="Q507" s="14">
        <v>1841</v>
      </c>
      <c r="R507" s="14">
        <v>31</v>
      </c>
      <c r="S507" s="14">
        <v>20181205</v>
      </c>
      <c r="T507" s="14">
        <v>20181218</v>
      </c>
      <c r="U507" s="14">
        <v>18.059999999999999</v>
      </c>
      <c r="V507" s="14">
        <v>2.46</v>
      </c>
      <c r="W507" s="14">
        <v>12</v>
      </c>
      <c r="X507" s="14">
        <v>2.4</v>
      </c>
      <c r="Y507" s="14">
        <v>0.61</v>
      </c>
      <c r="Z507" s="14">
        <v>0.24</v>
      </c>
      <c r="AA507" s="14">
        <v>0.2</v>
      </c>
      <c r="AB507" s="14">
        <v>0.13</v>
      </c>
      <c r="AC507" s="14">
        <v>0</v>
      </c>
      <c r="AD507" s="14">
        <v>0</v>
      </c>
      <c r="AE507" s="14">
        <v>0</v>
      </c>
      <c r="AF507" s="14">
        <v>20.52</v>
      </c>
      <c r="AG507" s="14">
        <v>3.2</v>
      </c>
      <c r="AH507" s="14">
        <v>11.85</v>
      </c>
      <c r="AI507" s="14">
        <v>2.56</v>
      </c>
      <c r="AJ507" s="14">
        <v>0.25</v>
      </c>
      <c r="AK507" s="14">
        <v>2.66</v>
      </c>
      <c r="AL507" s="14">
        <v>21.74</v>
      </c>
      <c r="AM507" s="14">
        <v>22.92</v>
      </c>
      <c r="AN507" s="14">
        <v>0</v>
      </c>
      <c r="AO507" s="14">
        <v>30</v>
      </c>
      <c r="AP507" s="14">
        <v>10</v>
      </c>
      <c r="AQ507" s="14" t="s">
        <v>104</v>
      </c>
      <c r="AR507" s="14">
        <v>0</v>
      </c>
      <c r="AS507" s="14">
        <v>0</v>
      </c>
      <c r="AT507" s="14">
        <v>0</v>
      </c>
      <c r="AU507" s="14">
        <v>0</v>
      </c>
      <c r="AV507" s="14">
        <v>0</v>
      </c>
      <c r="AW507" s="14">
        <v>0</v>
      </c>
      <c r="AX507" s="14">
        <v>0</v>
      </c>
      <c r="AY507" s="14" t="s">
        <v>107</v>
      </c>
      <c r="AZ507" s="14" t="s">
        <v>107</v>
      </c>
      <c r="BA507" s="14" t="s">
        <v>107</v>
      </c>
      <c r="BB507" s="14">
        <v>0</v>
      </c>
      <c r="BC507" s="14">
        <v>0</v>
      </c>
      <c r="BD507" s="14">
        <v>0</v>
      </c>
      <c r="BE507" s="14">
        <v>0</v>
      </c>
      <c r="BF507" s="14">
        <v>0</v>
      </c>
      <c r="BG507" s="14">
        <v>0</v>
      </c>
      <c r="BH507" s="14">
        <v>0</v>
      </c>
      <c r="BI507" s="14">
        <v>0</v>
      </c>
      <c r="BJ507" s="14">
        <v>0</v>
      </c>
      <c r="BK507" s="14">
        <v>0</v>
      </c>
      <c r="BL507" s="14">
        <v>0</v>
      </c>
      <c r="BM507" s="14">
        <v>0</v>
      </c>
      <c r="BN507" s="14">
        <v>0</v>
      </c>
      <c r="BO507" s="14">
        <v>0</v>
      </c>
      <c r="BP507" s="14">
        <v>0</v>
      </c>
      <c r="BQ507" s="14">
        <v>0</v>
      </c>
      <c r="BR507" s="14">
        <v>0</v>
      </c>
      <c r="BS507" s="14">
        <v>0</v>
      </c>
      <c r="BT507" s="14">
        <v>0</v>
      </c>
      <c r="BU507" s="14">
        <v>0</v>
      </c>
      <c r="BV507" s="14">
        <v>0</v>
      </c>
      <c r="BW507" s="14">
        <v>0</v>
      </c>
      <c r="BX507" s="14">
        <v>0</v>
      </c>
      <c r="BY507" s="14">
        <v>0</v>
      </c>
      <c r="BZ507" s="14">
        <v>0</v>
      </c>
      <c r="CA507" s="14">
        <v>0</v>
      </c>
      <c r="CB507" s="14">
        <v>0</v>
      </c>
      <c r="CC507" s="14">
        <v>0</v>
      </c>
      <c r="CD507" s="14">
        <v>0</v>
      </c>
      <c r="CE507" s="14">
        <v>0</v>
      </c>
      <c r="CF507" s="14">
        <v>0</v>
      </c>
      <c r="CG507" s="14">
        <v>1040443</v>
      </c>
      <c r="CH507" s="14">
        <v>1</v>
      </c>
      <c r="CI507" s="14">
        <v>0</v>
      </c>
      <c r="CJ507" s="14">
        <v>0</v>
      </c>
      <c r="CK507" s="14">
        <v>0</v>
      </c>
      <c r="CL507" s="14">
        <v>0.1</v>
      </c>
      <c r="CM507" s="14">
        <v>0.47</v>
      </c>
      <c r="CN507" s="14">
        <v>0</v>
      </c>
      <c r="CO507" s="14">
        <v>0.09</v>
      </c>
      <c r="CP507" s="14">
        <v>0</v>
      </c>
      <c r="CQ507" s="14">
        <v>0</v>
      </c>
      <c r="CR507" s="14" t="s">
        <v>108</v>
      </c>
      <c r="CS507" s="14">
        <v>220</v>
      </c>
      <c r="CT507" s="14" t="s">
        <v>109</v>
      </c>
      <c r="CU507" s="14">
        <v>201</v>
      </c>
      <c r="CV507" s="14" t="s">
        <v>109</v>
      </c>
      <c r="CW507" s="14">
        <v>231</v>
      </c>
      <c r="CX507" s="14" t="s">
        <v>109</v>
      </c>
    </row>
    <row r="508" spans="1:102" x14ac:dyDescent="0.25">
      <c r="A508" s="14">
        <v>466453</v>
      </c>
      <c r="B508" s="14">
        <v>75</v>
      </c>
      <c r="C508" s="14" t="s">
        <v>99</v>
      </c>
      <c r="D508" s="14" t="s">
        <v>100</v>
      </c>
      <c r="E508" s="14">
        <v>5302790001</v>
      </c>
      <c r="F508" s="14" t="s">
        <v>101</v>
      </c>
      <c r="G508" s="14" t="s">
        <v>102</v>
      </c>
      <c r="H508" s="14" t="s">
        <v>103</v>
      </c>
      <c r="I508" s="14">
        <v>70610000</v>
      </c>
      <c r="J508" s="14">
        <v>0</v>
      </c>
      <c r="K508" s="14">
        <v>1211223</v>
      </c>
      <c r="L508" s="14">
        <v>0</v>
      </c>
      <c r="M508" s="14">
        <v>201812</v>
      </c>
      <c r="N508" s="14">
        <v>20181110</v>
      </c>
      <c r="O508" s="14">
        <v>0</v>
      </c>
      <c r="P508" s="14">
        <v>20181210</v>
      </c>
      <c r="Q508" s="14">
        <v>0</v>
      </c>
      <c r="R508" s="14">
        <v>30</v>
      </c>
      <c r="S508" s="14">
        <v>20181219</v>
      </c>
      <c r="T508" s="14">
        <v>20190118</v>
      </c>
      <c r="U508" s="14">
        <v>15490</v>
      </c>
      <c r="V508" s="14">
        <v>2723.98</v>
      </c>
      <c r="W508" s="14">
        <v>25</v>
      </c>
      <c r="X508" s="14">
        <v>716.25</v>
      </c>
      <c r="Y508" s="14">
        <v>326.87</v>
      </c>
      <c r="Z508" s="14">
        <v>130.75</v>
      </c>
      <c r="AA508" s="14">
        <v>108.95</v>
      </c>
      <c r="AB508" s="14">
        <v>70.819999999999993</v>
      </c>
      <c r="AC508" s="14">
        <v>0</v>
      </c>
      <c r="AD508" s="14">
        <v>0</v>
      </c>
      <c r="AE508" s="14">
        <v>0</v>
      </c>
      <c r="AF508" s="14">
        <v>10895.98</v>
      </c>
      <c r="AG508" s="14">
        <v>3121.67</v>
      </c>
      <c r="AH508" s="14">
        <v>8879.6299999999992</v>
      </c>
      <c r="AI508" s="14">
        <v>1921.98</v>
      </c>
      <c r="AJ508" s="14">
        <v>191.02</v>
      </c>
      <c r="AK508" s="14">
        <v>2002.55</v>
      </c>
      <c r="AL508" s="14">
        <v>10974.84</v>
      </c>
      <c r="AM508" s="14">
        <v>11612.23</v>
      </c>
      <c r="AN508" s="14">
        <v>0</v>
      </c>
      <c r="AO508" s="14">
        <v>0</v>
      </c>
      <c r="AP508" s="14">
        <v>0</v>
      </c>
      <c r="AQ508" s="14" t="s">
        <v>104</v>
      </c>
      <c r="AR508" s="14">
        <v>0</v>
      </c>
      <c r="AS508" s="14">
        <v>0</v>
      </c>
      <c r="AT508" s="14">
        <v>0</v>
      </c>
      <c r="AU508" s="14">
        <v>0</v>
      </c>
      <c r="AV508" s="14">
        <v>0</v>
      </c>
      <c r="AW508" s="14">
        <v>0</v>
      </c>
      <c r="AX508" s="14">
        <v>0</v>
      </c>
      <c r="AY508" s="14">
        <v>0</v>
      </c>
      <c r="AZ508" s="14">
        <v>0</v>
      </c>
      <c r="BA508" s="14">
        <v>0</v>
      </c>
      <c r="BB508" s="14">
        <v>1618</v>
      </c>
      <c r="BC508" s="14">
        <v>13872</v>
      </c>
      <c r="BD508" s="14">
        <v>0</v>
      </c>
      <c r="BE508" s="14">
        <v>0</v>
      </c>
      <c r="BF508" s="14">
        <v>43</v>
      </c>
      <c r="BG508" s="14">
        <v>55</v>
      </c>
      <c r="BH508" s="14">
        <v>0</v>
      </c>
      <c r="BI508" s="14">
        <v>0</v>
      </c>
      <c r="BJ508" s="14">
        <v>0</v>
      </c>
      <c r="BK508" s="14">
        <v>5</v>
      </c>
      <c r="BL508" s="14">
        <v>229</v>
      </c>
      <c r="BM508" s="14">
        <v>0</v>
      </c>
      <c r="BN508" s="14">
        <v>0</v>
      </c>
      <c r="BO508" s="14">
        <v>0</v>
      </c>
      <c r="BP508" s="14">
        <v>0</v>
      </c>
      <c r="BQ508" s="14">
        <v>1.69</v>
      </c>
      <c r="BR508" s="14">
        <v>77.39</v>
      </c>
      <c r="BS508" s="14">
        <v>1870.33</v>
      </c>
      <c r="BT508" s="14">
        <v>5752.45</v>
      </c>
      <c r="BU508" s="14">
        <v>0</v>
      </c>
      <c r="BV508" s="14">
        <v>0</v>
      </c>
      <c r="BW508" s="14">
        <v>0</v>
      </c>
      <c r="BX508" s="14">
        <v>470.14</v>
      </c>
      <c r="BY508" s="14">
        <v>0</v>
      </c>
      <c r="BZ508" s="14">
        <v>0</v>
      </c>
      <c r="CA508" s="14">
        <v>0</v>
      </c>
      <c r="CB508" s="14">
        <v>0</v>
      </c>
      <c r="CC508" s="14">
        <v>0</v>
      </c>
      <c r="CD508" s="14">
        <v>55</v>
      </c>
      <c r="CE508" s="14">
        <v>0</v>
      </c>
      <c r="CF508" s="14">
        <v>0</v>
      </c>
      <c r="CG508" s="14">
        <v>181814</v>
      </c>
      <c r="CH508" s="14">
        <v>7.1999999999999995E-2</v>
      </c>
      <c r="CI508" s="14">
        <v>0.28799999999999998</v>
      </c>
      <c r="CJ508" s="14">
        <v>7.1999999999999995E-2</v>
      </c>
      <c r="CK508" s="14">
        <v>0</v>
      </c>
      <c r="CL508" s="14">
        <v>69.73</v>
      </c>
      <c r="CM508" s="14">
        <v>320.33999999999997</v>
      </c>
      <c r="CN508" s="14">
        <v>0</v>
      </c>
      <c r="CO508" s="14">
        <v>103.25</v>
      </c>
      <c r="CP508" s="14">
        <v>0</v>
      </c>
      <c r="CQ508" s="14">
        <v>0</v>
      </c>
      <c r="CR508" s="14">
        <v>470.14</v>
      </c>
      <c r="CS508" s="14">
        <v>0</v>
      </c>
      <c r="CT508" s="14">
        <v>0</v>
      </c>
      <c r="CU508" s="14">
        <v>0</v>
      </c>
      <c r="CV508" s="14">
        <v>0</v>
      </c>
      <c r="CW508" s="14">
        <v>0</v>
      </c>
      <c r="CX508" s="14">
        <v>0</v>
      </c>
    </row>
    <row r="509" spans="1:102" x14ac:dyDescent="0.25">
      <c r="A509" s="14">
        <v>471550</v>
      </c>
      <c r="B509" s="14">
        <v>21</v>
      </c>
      <c r="C509" s="14" t="s">
        <v>105</v>
      </c>
      <c r="D509" s="14" t="s">
        <v>100</v>
      </c>
      <c r="E509" s="14">
        <v>5302790001</v>
      </c>
      <c r="F509" s="14" t="s">
        <v>106</v>
      </c>
      <c r="G509" s="14" t="s">
        <v>102</v>
      </c>
      <c r="H509" s="14" t="s">
        <v>103</v>
      </c>
      <c r="I509" s="14">
        <v>70362070</v>
      </c>
      <c r="J509" s="14">
        <v>0</v>
      </c>
      <c r="K509" s="14">
        <v>76645</v>
      </c>
      <c r="L509" s="14">
        <v>1</v>
      </c>
      <c r="M509" s="14">
        <v>201812</v>
      </c>
      <c r="N509" s="14">
        <v>20181106</v>
      </c>
      <c r="O509" s="14">
        <v>4070</v>
      </c>
      <c r="P509" s="14">
        <v>20181205</v>
      </c>
      <c r="Q509" s="14">
        <v>4749</v>
      </c>
      <c r="R509" s="14">
        <v>29</v>
      </c>
      <c r="S509" s="14">
        <v>20190104</v>
      </c>
      <c r="T509" s="14">
        <v>20190118</v>
      </c>
      <c r="U509" s="14">
        <v>403.22</v>
      </c>
      <c r="V509" s="14">
        <v>134.4</v>
      </c>
      <c r="W509" s="14">
        <v>25</v>
      </c>
      <c r="X509" s="14">
        <v>49.16</v>
      </c>
      <c r="Y509" s="14">
        <v>16.12</v>
      </c>
      <c r="Z509" s="14">
        <v>6.45</v>
      </c>
      <c r="AA509" s="14">
        <v>5.37</v>
      </c>
      <c r="AB509" s="14">
        <v>3.49</v>
      </c>
      <c r="AC509" s="14">
        <v>0</v>
      </c>
      <c r="AD509" s="14">
        <v>0</v>
      </c>
      <c r="AE509" s="14">
        <v>0</v>
      </c>
      <c r="AF509" s="14">
        <v>537.62</v>
      </c>
      <c r="AG509" s="14">
        <v>154.01</v>
      </c>
      <c r="AH509" s="14">
        <v>262.14</v>
      </c>
      <c r="AI509" s="14">
        <v>56.73</v>
      </c>
      <c r="AJ509" s="14">
        <v>5.63</v>
      </c>
      <c r="AK509" s="14">
        <v>59.11</v>
      </c>
      <c r="AL509" s="14">
        <v>555.35</v>
      </c>
      <c r="AM509" s="14">
        <v>586.78</v>
      </c>
      <c r="AN509" s="14">
        <v>679</v>
      </c>
      <c r="AO509" s="14">
        <v>679</v>
      </c>
      <c r="AP509" s="14">
        <v>786</v>
      </c>
      <c r="AQ509" s="14" t="s">
        <v>104</v>
      </c>
      <c r="AR509" s="14">
        <v>0</v>
      </c>
      <c r="AS509" s="14">
        <v>0</v>
      </c>
      <c r="AT509" s="14">
        <v>0</v>
      </c>
      <c r="AU509" s="14">
        <v>0</v>
      </c>
      <c r="AV509" s="14">
        <v>0</v>
      </c>
      <c r="AW509" s="14">
        <v>0</v>
      </c>
      <c r="AX509" s="14">
        <v>0</v>
      </c>
      <c r="AY509" s="14" t="s">
        <v>107</v>
      </c>
      <c r="AZ509" s="14" t="s">
        <v>107</v>
      </c>
      <c r="BA509" s="14" t="s">
        <v>107</v>
      </c>
      <c r="BB509" s="14">
        <v>0</v>
      </c>
      <c r="BC509" s="14">
        <v>0</v>
      </c>
      <c r="BD509" s="14">
        <v>0</v>
      </c>
      <c r="BE509" s="14">
        <v>0</v>
      </c>
      <c r="BF509" s="14">
        <v>0</v>
      </c>
      <c r="BG509" s="14">
        <v>0</v>
      </c>
      <c r="BH509" s="14">
        <v>0</v>
      </c>
      <c r="BI509" s="14">
        <v>0</v>
      </c>
      <c r="BJ509" s="14">
        <v>0</v>
      </c>
      <c r="BK509" s="14">
        <v>0</v>
      </c>
      <c r="BL509" s="14">
        <v>0</v>
      </c>
      <c r="BM509" s="14">
        <v>0</v>
      </c>
      <c r="BN509" s="14">
        <v>0</v>
      </c>
      <c r="BO509" s="14">
        <v>0</v>
      </c>
      <c r="BP509" s="14">
        <v>0</v>
      </c>
      <c r="BQ509" s="14">
        <v>0</v>
      </c>
      <c r="BR509" s="14">
        <v>0</v>
      </c>
      <c r="BS509" s="14">
        <v>0</v>
      </c>
      <c r="BT509" s="14">
        <v>0</v>
      </c>
      <c r="BU509" s="14">
        <v>0</v>
      </c>
      <c r="BV509" s="14">
        <v>0</v>
      </c>
      <c r="BW509" s="14">
        <v>0</v>
      </c>
      <c r="BX509" s="14">
        <v>0</v>
      </c>
      <c r="BY509" s="14">
        <v>0</v>
      </c>
      <c r="BZ509" s="14">
        <v>0</v>
      </c>
      <c r="CA509" s="14">
        <v>0</v>
      </c>
      <c r="CB509" s="14">
        <v>0</v>
      </c>
      <c r="CC509" s="14">
        <v>0</v>
      </c>
      <c r="CD509" s="14">
        <v>0</v>
      </c>
      <c r="CE509" s="14">
        <v>0</v>
      </c>
      <c r="CF509" s="14">
        <v>0</v>
      </c>
      <c r="CG509" s="14">
        <v>1120193</v>
      </c>
      <c r="CH509" s="14">
        <v>1</v>
      </c>
      <c r="CI509" s="14">
        <v>0</v>
      </c>
      <c r="CJ509" s="14">
        <v>0</v>
      </c>
      <c r="CK509" s="14">
        <v>0</v>
      </c>
      <c r="CL509" s="14">
        <v>3.44</v>
      </c>
      <c r="CM509" s="14">
        <v>15.8</v>
      </c>
      <c r="CN509" s="14">
        <v>0</v>
      </c>
      <c r="CO509" s="14">
        <v>5.61</v>
      </c>
      <c r="CP509" s="14">
        <v>0</v>
      </c>
      <c r="CQ509" s="14">
        <v>0</v>
      </c>
      <c r="CR509" s="14" t="s">
        <v>108</v>
      </c>
      <c r="CS509" s="14">
        <v>220</v>
      </c>
      <c r="CT509" s="14" t="s">
        <v>109</v>
      </c>
      <c r="CU509" s="14">
        <v>201</v>
      </c>
      <c r="CV509" s="14" t="s">
        <v>109</v>
      </c>
      <c r="CW509" s="14">
        <v>231</v>
      </c>
      <c r="CX509" s="14" t="s">
        <v>109</v>
      </c>
    </row>
    <row r="510" spans="1:102" x14ac:dyDescent="0.25">
      <c r="A510" s="14">
        <v>471551</v>
      </c>
      <c r="B510" s="14">
        <v>23</v>
      </c>
      <c r="C510" s="14" t="s">
        <v>110</v>
      </c>
      <c r="D510" s="14" t="s">
        <v>100</v>
      </c>
      <c r="E510" s="14">
        <v>5302790001</v>
      </c>
      <c r="F510" s="14" t="s">
        <v>111</v>
      </c>
      <c r="G510" s="14" t="s">
        <v>102</v>
      </c>
      <c r="H510" s="14" t="s">
        <v>103</v>
      </c>
      <c r="I510" s="14">
        <v>70362070</v>
      </c>
      <c r="J510" s="14">
        <v>0</v>
      </c>
      <c r="K510" s="14">
        <v>1229984</v>
      </c>
      <c r="L510" s="14">
        <v>40</v>
      </c>
      <c r="M510" s="14">
        <v>201812</v>
      </c>
      <c r="N510" s="14">
        <v>20181106</v>
      </c>
      <c r="O510" s="14">
        <v>20198</v>
      </c>
      <c r="P510" s="14">
        <v>20181205</v>
      </c>
      <c r="Q510" s="14">
        <v>20369</v>
      </c>
      <c r="R510" s="14">
        <v>29</v>
      </c>
      <c r="S510" s="14">
        <v>20190104</v>
      </c>
      <c r="T510" s="14">
        <v>20190118</v>
      </c>
      <c r="U510" s="14">
        <v>4061.88</v>
      </c>
      <c r="V510" s="14">
        <v>1353.95</v>
      </c>
      <c r="W510" s="14">
        <v>25</v>
      </c>
      <c r="X510" s="14">
        <v>601.25</v>
      </c>
      <c r="Y510" s="14">
        <v>162.47</v>
      </c>
      <c r="Z510" s="14">
        <v>64.98</v>
      </c>
      <c r="AA510" s="14">
        <v>54.15</v>
      </c>
      <c r="AB510" s="14">
        <v>35.200000000000003</v>
      </c>
      <c r="AC510" s="14">
        <v>0</v>
      </c>
      <c r="AD510" s="14">
        <v>0</v>
      </c>
      <c r="AE510" s="14">
        <v>0</v>
      </c>
      <c r="AF510" s="14">
        <v>5415.83</v>
      </c>
      <c r="AG510" s="14">
        <v>1551.62</v>
      </c>
      <c r="AH510" s="14">
        <v>2640.43</v>
      </c>
      <c r="AI510" s="14">
        <v>571.51</v>
      </c>
      <c r="AJ510" s="14">
        <v>56.8</v>
      </c>
      <c r="AK510" s="14">
        <v>595.47</v>
      </c>
      <c r="AL510" s="14">
        <v>5700.28</v>
      </c>
      <c r="AM510" s="14">
        <v>6017.08</v>
      </c>
      <c r="AN510" s="14">
        <v>6840</v>
      </c>
      <c r="AO510" s="14">
        <v>6840</v>
      </c>
      <c r="AP510" s="14">
        <v>7450</v>
      </c>
      <c r="AQ510" s="14" t="s">
        <v>104</v>
      </c>
      <c r="AR510" s="14">
        <v>0</v>
      </c>
      <c r="AS510" s="14">
        <v>0</v>
      </c>
      <c r="AT510" s="14">
        <v>0</v>
      </c>
      <c r="AU510" s="14">
        <v>0</v>
      </c>
      <c r="AV510" s="14">
        <v>0</v>
      </c>
      <c r="AW510" s="14">
        <v>0</v>
      </c>
      <c r="AX510" s="14">
        <v>0</v>
      </c>
      <c r="AY510" s="14" t="s">
        <v>107</v>
      </c>
      <c r="AZ510" s="14" t="s">
        <v>107</v>
      </c>
      <c r="BA510" s="14" t="s">
        <v>107</v>
      </c>
      <c r="BB510" s="14">
        <v>0</v>
      </c>
      <c r="BC510" s="14">
        <v>0</v>
      </c>
      <c r="BD510" s="14">
        <v>0</v>
      </c>
      <c r="BE510" s="14">
        <v>0</v>
      </c>
      <c r="BF510" s="14">
        <v>0</v>
      </c>
      <c r="BG510" s="14">
        <v>0</v>
      </c>
      <c r="BH510" s="14">
        <v>0</v>
      </c>
      <c r="BI510" s="14">
        <v>0</v>
      </c>
      <c r="BJ510" s="14">
        <v>0</v>
      </c>
      <c r="BK510" s="14">
        <v>0</v>
      </c>
      <c r="BL510" s="14">
        <v>0</v>
      </c>
      <c r="BM510" s="14">
        <v>0</v>
      </c>
      <c r="BN510" s="14">
        <v>0</v>
      </c>
      <c r="BO510" s="14">
        <v>0</v>
      </c>
      <c r="BP510" s="14">
        <v>0</v>
      </c>
      <c r="BQ510" s="14">
        <v>0</v>
      </c>
      <c r="BR510" s="14">
        <v>0</v>
      </c>
      <c r="BS510" s="14">
        <v>0</v>
      </c>
      <c r="BT510" s="14">
        <v>0</v>
      </c>
      <c r="BU510" s="14">
        <v>0</v>
      </c>
      <c r="BV510" s="14">
        <v>0</v>
      </c>
      <c r="BW510" s="14">
        <v>0</v>
      </c>
      <c r="BX510" s="14">
        <v>0</v>
      </c>
      <c r="BY510" s="14">
        <v>0</v>
      </c>
      <c r="BZ510" s="14">
        <v>0</v>
      </c>
      <c r="CA510" s="14">
        <v>0</v>
      </c>
      <c r="CB510" s="14">
        <v>0</v>
      </c>
      <c r="CC510" s="14">
        <v>0</v>
      </c>
      <c r="CD510" s="14">
        <v>0</v>
      </c>
      <c r="CE510" s="14">
        <v>0</v>
      </c>
      <c r="CF510" s="14">
        <v>0</v>
      </c>
      <c r="CG510" s="14">
        <v>1120194</v>
      </c>
      <c r="CH510" s="14">
        <v>40</v>
      </c>
      <c r="CI510" s="14">
        <v>0</v>
      </c>
      <c r="CJ510" s="14">
        <v>40</v>
      </c>
      <c r="CK510" s="14">
        <v>0</v>
      </c>
      <c r="CL510" s="14">
        <v>34.659999999999997</v>
      </c>
      <c r="CM510" s="14">
        <v>159.22</v>
      </c>
      <c r="CN510" s="14">
        <v>0</v>
      </c>
      <c r="CO510" s="14">
        <v>56.6</v>
      </c>
      <c r="CP510" s="14">
        <v>0</v>
      </c>
      <c r="CQ510" s="14">
        <v>0</v>
      </c>
      <c r="CR510" s="14" t="s">
        <v>108</v>
      </c>
      <c r="CS510" s="14">
        <v>220</v>
      </c>
      <c r="CT510" s="14">
        <v>380</v>
      </c>
      <c r="CU510" s="14">
        <v>201</v>
      </c>
      <c r="CV510" s="14">
        <v>348</v>
      </c>
      <c r="CW510" s="14">
        <v>231</v>
      </c>
      <c r="CX510" s="14">
        <v>399</v>
      </c>
    </row>
    <row r="511" spans="1:102" x14ac:dyDescent="0.25">
      <c r="A511" s="14">
        <v>471552</v>
      </c>
      <c r="B511" s="14">
        <v>21</v>
      </c>
      <c r="C511" s="14" t="s">
        <v>105</v>
      </c>
      <c r="D511" s="14" t="s">
        <v>100</v>
      </c>
      <c r="E511" s="14">
        <v>5302790001</v>
      </c>
      <c r="F511" s="14" t="s">
        <v>112</v>
      </c>
      <c r="G511" s="14" t="s">
        <v>102</v>
      </c>
      <c r="H511" s="14" t="s">
        <v>103</v>
      </c>
      <c r="I511" s="14">
        <v>70362030</v>
      </c>
      <c r="J511" s="14">
        <v>0</v>
      </c>
      <c r="K511" s="14">
        <v>525960</v>
      </c>
      <c r="L511" s="14">
        <v>1</v>
      </c>
      <c r="M511" s="14">
        <v>201812</v>
      </c>
      <c r="N511" s="14">
        <v>20181106</v>
      </c>
      <c r="O511" s="14">
        <v>1917</v>
      </c>
      <c r="P511" s="14">
        <v>20181205</v>
      </c>
      <c r="Q511" s="14">
        <v>2017</v>
      </c>
      <c r="R511" s="14">
        <v>29</v>
      </c>
      <c r="S511" s="14">
        <v>20190104</v>
      </c>
      <c r="T511" s="14">
        <v>20190118</v>
      </c>
      <c r="U511" s="14">
        <v>58.95</v>
      </c>
      <c r="V511" s="14">
        <v>8.0299999999999994</v>
      </c>
      <c r="W511" s="14">
        <v>12</v>
      </c>
      <c r="X511" s="14">
        <v>40.97</v>
      </c>
      <c r="Y511" s="14">
        <v>2</v>
      </c>
      <c r="Z511" s="14">
        <v>0.8</v>
      </c>
      <c r="AA511" s="14">
        <v>0.66</v>
      </c>
      <c r="AB511" s="14">
        <v>0.43</v>
      </c>
      <c r="AC511" s="14">
        <v>0</v>
      </c>
      <c r="AD511" s="14">
        <v>0</v>
      </c>
      <c r="AE511" s="14">
        <v>0</v>
      </c>
      <c r="AF511" s="14">
        <v>66.98</v>
      </c>
      <c r="AG511" s="14">
        <v>10.46</v>
      </c>
      <c r="AH511" s="14">
        <v>38.64</v>
      </c>
      <c r="AI511" s="14">
        <v>8.35</v>
      </c>
      <c r="AJ511" s="14">
        <v>0.83</v>
      </c>
      <c r="AK511" s="14">
        <v>8.6999999999999993</v>
      </c>
      <c r="AL511" s="14">
        <v>104.06</v>
      </c>
      <c r="AM511" s="14">
        <v>107.95</v>
      </c>
      <c r="AN511" s="14">
        <v>100</v>
      </c>
      <c r="AO511" s="14">
        <v>100</v>
      </c>
      <c r="AP511" s="14">
        <v>321</v>
      </c>
      <c r="AQ511" s="14" t="s">
        <v>104</v>
      </c>
      <c r="AR511" s="14">
        <v>0</v>
      </c>
      <c r="AS511" s="14">
        <v>0</v>
      </c>
      <c r="AT511" s="14">
        <v>0</v>
      </c>
      <c r="AU511" s="14">
        <v>0</v>
      </c>
      <c r="AV511" s="14">
        <v>0</v>
      </c>
      <c r="AW511" s="14">
        <v>0</v>
      </c>
      <c r="AX511" s="14">
        <v>0</v>
      </c>
      <c r="AY511" s="14" t="s">
        <v>107</v>
      </c>
      <c r="AZ511" s="14" t="s">
        <v>107</v>
      </c>
      <c r="BA511" s="14" t="s">
        <v>107</v>
      </c>
      <c r="BB511" s="14">
        <v>0</v>
      </c>
      <c r="BC511" s="14">
        <v>0</v>
      </c>
      <c r="BD511" s="14">
        <v>0</v>
      </c>
      <c r="BE511" s="14">
        <v>0</v>
      </c>
      <c r="BF511" s="14">
        <v>0</v>
      </c>
      <c r="BG511" s="14">
        <v>0</v>
      </c>
      <c r="BH511" s="14">
        <v>0</v>
      </c>
      <c r="BI511" s="14">
        <v>0</v>
      </c>
      <c r="BJ511" s="14">
        <v>0</v>
      </c>
      <c r="BK511" s="14">
        <v>0</v>
      </c>
      <c r="BL511" s="14">
        <v>0</v>
      </c>
      <c r="BM511" s="14">
        <v>0</v>
      </c>
      <c r="BN511" s="14">
        <v>0</v>
      </c>
      <c r="BO511" s="14">
        <v>0</v>
      </c>
      <c r="BP511" s="14">
        <v>0</v>
      </c>
      <c r="BQ511" s="14">
        <v>0</v>
      </c>
      <c r="BR511" s="14">
        <v>0</v>
      </c>
      <c r="BS511" s="14">
        <v>0</v>
      </c>
      <c r="BT511" s="14">
        <v>0</v>
      </c>
      <c r="BU511" s="14">
        <v>0</v>
      </c>
      <c r="BV511" s="14">
        <v>0</v>
      </c>
      <c r="BW511" s="14">
        <v>0</v>
      </c>
      <c r="BX511" s="14">
        <v>0</v>
      </c>
      <c r="BY511" s="14">
        <v>0</v>
      </c>
      <c r="BZ511" s="14">
        <v>0</v>
      </c>
      <c r="CA511" s="14">
        <v>0</v>
      </c>
      <c r="CB511" s="14">
        <v>0</v>
      </c>
      <c r="CC511" s="14">
        <v>0</v>
      </c>
      <c r="CD511" s="14">
        <v>0</v>
      </c>
      <c r="CE511" s="14">
        <v>0</v>
      </c>
      <c r="CF511" s="14">
        <v>0</v>
      </c>
      <c r="CG511" s="14">
        <v>1120220</v>
      </c>
      <c r="CH511" s="14">
        <v>1</v>
      </c>
      <c r="CI511" s="14">
        <v>0</v>
      </c>
      <c r="CJ511" s="14">
        <v>0</v>
      </c>
      <c r="CK511" s="14">
        <v>0</v>
      </c>
      <c r="CL511" s="14">
        <v>0.42</v>
      </c>
      <c r="CM511" s="14">
        <v>1.96</v>
      </c>
      <c r="CN511" s="14">
        <v>0</v>
      </c>
      <c r="CO511" s="14">
        <v>0.82</v>
      </c>
      <c r="CP511" s="14">
        <v>0</v>
      </c>
      <c r="CQ511" s="14">
        <v>0</v>
      </c>
      <c r="CR511" s="14" t="s">
        <v>108</v>
      </c>
      <c r="CS511" s="14">
        <v>220</v>
      </c>
      <c r="CT511" s="14" t="s">
        <v>109</v>
      </c>
      <c r="CU511" s="14">
        <v>201</v>
      </c>
      <c r="CV511" s="14" t="s">
        <v>109</v>
      </c>
      <c r="CW511" s="14">
        <v>231</v>
      </c>
      <c r="CX511" s="14" t="s">
        <v>109</v>
      </c>
    </row>
    <row r="512" spans="1:102" x14ac:dyDescent="0.25">
      <c r="A512" s="14">
        <v>471553</v>
      </c>
      <c r="B512" s="14">
        <v>23</v>
      </c>
      <c r="C512" s="14" t="s">
        <v>110</v>
      </c>
      <c r="D512" s="14" t="s">
        <v>100</v>
      </c>
      <c r="E512" s="14">
        <v>5302790001</v>
      </c>
      <c r="F512" s="14" t="s">
        <v>113</v>
      </c>
      <c r="G512" s="14" t="s">
        <v>102</v>
      </c>
      <c r="H512" s="14" t="s">
        <v>103</v>
      </c>
      <c r="I512" s="14">
        <v>70362030</v>
      </c>
      <c r="J512" s="14">
        <v>0</v>
      </c>
      <c r="K512" s="14">
        <v>1230287</v>
      </c>
      <c r="L512" s="14">
        <v>40</v>
      </c>
      <c r="M512" s="14">
        <v>201812</v>
      </c>
      <c r="N512" s="14">
        <v>20181106</v>
      </c>
      <c r="O512" s="14">
        <v>20090</v>
      </c>
      <c r="P512" s="14">
        <v>20181205</v>
      </c>
      <c r="Q512" s="14">
        <v>20260</v>
      </c>
      <c r="R512" s="14">
        <v>29</v>
      </c>
      <c r="S512" s="14">
        <v>20190104</v>
      </c>
      <c r="T512" s="14">
        <v>20190118</v>
      </c>
      <c r="U512" s="14">
        <v>4038.12</v>
      </c>
      <c r="V512" s="14">
        <v>1346.04</v>
      </c>
      <c r="W512" s="14">
        <v>25</v>
      </c>
      <c r="X512" s="14">
        <v>706.62</v>
      </c>
      <c r="Y512" s="14">
        <v>161.52000000000001</v>
      </c>
      <c r="Z512" s="14">
        <v>64.599999999999994</v>
      </c>
      <c r="AA512" s="14">
        <v>53.84</v>
      </c>
      <c r="AB512" s="14">
        <v>34.99</v>
      </c>
      <c r="AC512" s="14">
        <v>0</v>
      </c>
      <c r="AD512" s="14">
        <v>0</v>
      </c>
      <c r="AE512" s="14">
        <v>0</v>
      </c>
      <c r="AF512" s="14">
        <v>5384.16</v>
      </c>
      <c r="AG512" s="14">
        <v>1542.55</v>
      </c>
      <c r="AH512" s="14">
        <v>2624.98</v>
      </c>
      <c r="AI512" s="14">
        <v>568.16999999999996</v>
      </c>
      <c r="AJ512" s="14">
        <v>56.47</v>
      </c>
      <c r="AK512" s="14">
        <v>591.99</v>
      </c>
      <c r="AL512" s="14">
        <v>5775.83</v>
      </c>
      <c r="AM512" s="14">
        <v>6090.78</v>
      </c>
      <c r="AN512" s="14">
        <v>6800</v>
      </c>
      <c r="AO512" s="14">
        <v>6800</v>
      </c>
      <c r="AP512" s="14">
        <v>7966</v>
      </c>
      <c r="AQ512" s="14" t="s">
        <v>104</v>
      </c>
      <c r="AR512" s="14">
        <v>0</v>
      </c>
      <c r="AS512" s="14">
        <v>0</v>
      </c>
      <c r="AT512" s="14">
        <v>0</v>
      </c>
      <c r="AU512" s="14">
        <v>0</v>
      </c>
      <c r="AV512" s="14">
        <v>0</v>
      </c>
      <c r="AW512" s="14">
        <v>0</v>
      </c>
      <c r="AX512" s="14">
        <v>0</v>
      </c>
      <c r="AY512" s="14" t="s">
        <v>107</v>
      </c>
      <c r="AZ512" s="14" t="s">
        <v>107</v>
      </c>
      <c r="BA512" s="14" t="s">
        <v>107</v>
      </c>
      <c r="BB512" s="14">
        <v>0</v>
      </c>
      <c r="BC512" s="14">
        <v>0</v>
      </c>
      <c r="BD512" s="14">
        <v>0</v>
      </c>
      <c r="BE512" s="14">
        <v>0</v>
      </c>
      <c r="BF512" s="14">
        <v>0</v>
      </c>
      <c r="BG512" s="14">
        <v>0</v>
      </c>
      <c r="BH512" s="14">
        <v>0</v>
      </c>
      <c r="BI512" s="14">
        <v>0</v>
      </c>
      <c r="BJ512" s="14">
        <v>0</v>
      </c>
      <c r="BK512" s="14">
        <v>0</v>
      </c>
      <c r="BL512" s="14">
        <v>0</v>
      </c>
      <c r="BM512" s="14">
        <v>0</v>
      </c>
      <c r="BN512" s="14">
        <v>0</v>
      </c>
      <c r="BO512" s="14">
        <v>0</v>
      </c>
      <c r="BP512" s="14">
        <v>0</v>
      </c>
      <c r="BQ512" s="14">
        <v>0</v>
      </c>
      <c r="BR512" s="14">
        <v>0</v>
      </c>
      <c r="BS512" s="14">
        <v>0</v>
      </c>
      <c r="BT512" s="14">
        <v>0</v>
      </c>
      <c r="BU512" s="14">
        <v>0</v>
      </c>
      <c r="BV512" s="14">
        <v>0</v>
      </c>
      <c r="BW512" s="14">
        <v>0</v>
      </c>
      <c r="BX512" s="14">
        <v>0</v>
      </c>
      <c r="BY512" s="14">
        <v>0</v>
      </c>
      <c r="BZ512" s="14">
        <v>0</v>
      </c>
      <c r="CA512" s="14">
        <v>0</v>
      </c>
      <c r="CB512" s="14">
        <v>0</v>
      </c>
      <c r="CC512" s="14">
        <v>0</v>
      </c>
      <c r="CD512" s="14">
        <v>0</v>
      </c>
      <c r="CE512" s="14">
        <v>0</v>
      </c>
      <c r="CF512" s="14">
        <v>0</v>
      </c>
      <c r="CG512" s="14">
        <v>1120222</v>
      </c>
      <c r="CH512" s="14">
        <v>40</v>
      </c>
      <c r="CI512" s="14">
        <v>0</v>
      </c>
      <c r="CJ512" s="14">
        <v>40</v>
      </c>
      <c r="CK512" s="14">
        <v>0</v>
      </c>
      <c r="CL512" s="14">
        <v>34.450000000000003</v>
      </c>
      <c r="CM512" s="14">
        <v>158.29</v>
      </c>
      <c r="CN512" s="14">
        <v>0</v>
      </c>
      <c r="CO512" s="14">
        <v>56.27</v>
      </c>
      <c r="CP512" s="14">
        <v>0</v>
      </c>
      <c r="CQ512" s="14">
        <v>0</v>
      </c>
      <c r="CR512" s="14" t="s">
        <v>108</v>
      </c>
      <c r="CS512" s="14">
        <v>220</v>
      </c>
      <c r="CT512" s="14">
        <v>380</v>
      </c>
      <c r="CU512" s="14">
        <v>201</v>
      </c>
      <c r="CV512" s="14">
        <v>348</v>
      </c>
      <c r="CW512" s="14">
        <v>231</v>
      </c>
      <c r="CX512" s="14">
        <v>399</v>
      </c>
    </row>
    <row r="513" spans="1:102" x14ac:dyDescent="0.25">
      <c r="A513" s="14">
        <v>471554</v>
      </c>
      <c r="B513" s="14">
        <v>21</v>
      </c>
      <c r="C513" s="14" t="s">
        <v>105</v>
      </c>
      <c r="D513" s="14" t="s">
        <v>100</v>
      </c>
      <c r="E513" s="14">
        <v>5302790001</v>
      </c>
      <c r="F513" s="14" t="s">
        <v>114</v>
      </c>
      <c r="G513" s="14" t="s">
        <v>102</v>
      </c>
      <c r="H513" s="14" t="s">
        <v>103</v>
      </c>
      <c r="I513" s="14">
        <v>70362040</v>
      </c>
      <c r="J513" s="14">
        <v>0</v>
      </c>
      <c r="K513" s="14">
        <v>77130</v>
      </c>
      <c r="L513" s="14">
        <v>1</v>
      </c>
      <c r="M513" s="14">
        <v>201812</v>
      </c>
      <c r="N513" s="14">
        <v>20181106</v>
      </c>
      <c r="O513" s="14">
        <v>9070</v>
      </c>
      <c r="P513" s="14">
        <v>20181205</v>
      </c>
      <c r="Q513" s="14">
        <v>9595</v>
      </c>
      <c r="R513" s="14">
        <v>29</v>
      </c>
      <c r="S513" s="14">
        <v>20190104</v>
      </c>
      <c r="T513" s="14">
        <v>20190118</v>
      </c>
      <c r="U513" s="14">
        <v>311.76</v>
      </c>
      <c r="V513" s="14">
        <v>103.92</v>
      </c>
      <c r="W513" s="14">
        <v>25</v>
      </c>
      <c r="X513" s="14">
        <v>58.34</v>
      </c>
      <c r="Y513" s="14">
        <v>12.47</v>
      </c>
      <c r="Z513" s="14">
        <v>4.9800000000000004</v>
      </c>
      <c r="AA513" s="14">
        <v>4.1500000000000004</v>
      </c>
      <c r="AB513" s="14">
        <v>2.7</v>
      </c>
      <c r="AC513" s="14">
        <v>0</v>
      </c>
      <c r="AD513" s="14">
        <v>0</v>
      </c>
      <c r="AE513" s="14">
        <v>0</v>
      </c>
      <c r="AF513" s="14">
        <v>415.68</v>
      </c>
      <c r="AG513" s="14">
        <v>119.09</v>
      </c>
      <c r="AH513" s="14">
        <v>202.68</v>
      </c>
      <c r="AI513" s="14">
        <v>43.86</v>
      </c>
      <c r="AJ513" s="14">
        <v>4.3499999999999996</v>
      </c>
      <c r="AK513" s="14">
        <v>45.7</v>
      </c>
      <c r="AL513" s="14">
        <v>449.72</v>
      </c>
      <c r="AM513" s="14">
        <v>474.02</v>
      </c>
      <c r="AN513" s="14">
        <v>525</v>
      </c>
      <c r="AO513" s="14">
        <v>525</v>
      </c>
      <c r="AP513" s="14">
        <v>621</v>
      </c>
      <c r="AQ513" s="14" t="s">
        <v>104</v>
      </c>
      <c r="AR513" s="14">
        <v>0</v>
      </c>
      <c r="AS513" s="14">
        <v>0</v>
      </c>
      <c r="AT513" s="14">
        <v>0</v>
      </c>
      <c r="AU513" s="14">
        <v>0</v>
      </c>
      <c r="AV513" s="14">
        <v>0</v>
      </c>
      <c r="AW513" s="14">
        <v>0</v>
      </c>
      <c r="AX513" s="14">
        <v>0</v>
      </c>
      <c r="AY513" s="14" t="s">
        <v>107</v>
      </c>
      <c r="AZ513" s="14" t="s">
        <v>107</v>
      </c>
      <c r="BA513" s="14" t="s">
        <v>107</v>
      </c>
      <c r="BB513" s="14">
        <v>0</v>
      </c>
      <c r="BC513" s="14">
        <v>0</v>
      </c>
      <c r="BD513" s="14">
        <v>0</v>
      </c>
      <c r="BE513" s="14">
        <v>0</v>
      </c>
      <c r="BF513" s="14">
        <v>0</v>
      </c>
      <c r="BG513" s="14">
        <v>0</v>
      </c>
      <c r="BH513" s="14">
        <v>0</v>
      </c>
      <c r="BI513" s="14">
        <v>0</v>
      </c>
      <c r="BJ513" s="14">
        <v>0</v>
      </c>
      <c r="BK513" s="14">
        <v>0</v>
      </c>
      <c r="BL513" s="14">
        <v>0</v>
      </c>
      <c r="BM513" s="14">
        <v>0</v>
      </c>
      <c r="BN513" s="14">
        <v>0</v>
      </c>
      <c r="BO513" s="14">
        <v>0</v>
      </c>
      <c r="BP513" s="14">
        <v>0</v>
      </c>
      <c r="BQ513" s="14">
        <v>0</v>
      </c>
      <c r="BR513" s="14">
        <v>0</v>
      </c>
      <c r="BS513" s="14">
        <v>0</v>
      </c>
      <c r="BT513" s="14">
        <v>0</v>
      </c>
      <c r="BU513" s="14">
        <v>0</v>
      </c>
      <c r="BV513" s="14">
        <v>0</v>
      </c>
      <c r="BW513" s="14">
        <v>0</v>
      </c>
      <c r="BX513" s="14">
        <v>0</v>
      </c>
      <c r="BY513" s="14">
        <v>0</v>
      </c>
      <c r="BZ513" s="14">
        <v>0</v>
      </c>
      <c r="CA513" s="14">
        <v>0</v>
      </c>
      <c r="CB513" s="14">
        <v>0</v>
      </c>
      <c r="CC513" s="14">
        <v>0</v>
      </c>
      <c r="CD513" s="14">
        <v>0</v>
      </c>
      <c r="CE513" s="14">
        <v>0</v>
      </c>
      <c r="CF513" s="14">
        <v>0</v>
      </c>
      <c r="CG513" s="14">
        <v>1120251</v>
      </c>
      <c r="CH513" s="14">
        <v>1</v>
      </c>
      <c r="CI513" s="14">
        <v>0</v>
      </c>
      <c r="CJ513" s="14">
        <v>0</v>
      </c>
      <c r="CK513" s="14">
        <v>0</v>
      </c>
      <c r="CL513" s="14">
        <v>2.66</v>
      </c>
      <c r="CM513" s="14">
        <v>12.22</v>
      </c>
      <c r="CN513" s="14">
        <v>0</v>
      </c>
      <c r="CO513" s="14">
        <v>4.34</v>
      </c>
      <c r="CP513" s="14">
        <v>0</v>
      </c>
      <c r="CQ513" s="14">
        <v>0</v>
      </c>
      <c r="CR513" s="14" t="s">
        <v>108</v>
      </c>
      <c r="CS513" s="14">
        <v>220</v>
      </c>
      <c r="CT513" s="14" t="s">
        <v>109</v>
      </c>
      <c r="CU513" s="14">
        <v>201</v>
      </c>
      <c r="CV513" s="14" t="s">
        <v>109</v>
      </c>
      <c r="CW513" s="14">
        <v>231</v>
      </c>
      <c r="CX513" s="14" t="s">
        <v>109</v>
      </c>
    </row>
    <row r="514" spans="1:102" x14ac:dyDescent="0.25">
      <c r="A514" s="14">
        <v>471555</v>
      </c>
      <c r="B514" s="14">
        <v>23</v>
      </c>
      <c r="C514" s="14" t="s">
        <v>110</v>
      </c>
      <c r="D514" s="14" t="s">
        <v>100</v>
      </c>
      <c r="E514" s="14">
        <v>5302790001</v>
      </c>
      <c r="F514" s="14" t="s">
        <v>115</v>
      </c>
      <c r="G514" s="14" t="s">
        <v>102</v>
      </c>
      <c r="H514" s="14" t="s">
        <v>103</v>
      </c>
      <c r="I514" s="14">
        <v>70362040</v>
      </c>
      <c r="J514" s="14">
        <v>0</v>
      </c>
      <c r="K514" s="14">
        <v>1230258</v>
      </c>
      <c r="L514" s="14">
        <v>60</v>
      </c>
      <c r="M514" s="14">
        <v>201812</v>
      </c>
      <c r="N514" s="14">
        <v>20181106</v>
      </c>
      <c r="O514" s="14">
        <v>11673</v>
      </c>
      <c r="P514" s="14">
        <v>20181205</v>
      </c>
      <c r="Q514" s="14">
        <v>11776</v>
      </c>
      <c r="R514" s="14">
        <v>29</v>
      </c>
      <c r="S514" s="14">
        <v>20190104</v>
      </c>
      <c r="T514" s="14">
        <v>20190118</v>
      </c>
      <c r="U514" s="14">
        <v>3669.94</v>
      </c>
      <c r="V514" s="14">
        <v>1223.31</v>
      </c>
      <c r="W514" s="14">
        <v>25</v>
      </c>
      <c r="X514" s="14">
        <v>706.62</v>
      </c>
      <c r="Y514" s="14">
        <v>146.79</v>
      </c>
      <c r="Z514" s="14">
        <v>58.71</v>
      </c>
      <c r="AA514" s="14">
        <v>48.93</v>
      </c>
      <c r="AB514" s="14">
        <v>31.8</v>
      </c>
      <c r="AC514" s="14">
        <v>0</v>
      </c>
      <c r="AD514" s="14">
        <v>0</v>
      </c>
      <c r="AE514" s="14">
        <v>0</v>
      </c>
      <c r="AF514" s="14">
        <v>4893.25</v>
      </c>
      <c r="AG514" s="14">
        <v>1401.9</v>
      </c>
      <c r="AH514" s="14">
        <v>2385.65</v>
      </c>
      <c r="AI514" s="14">
        <v>516.37</v>
      </c>
      <c r="AJ514" s="14">
        <v>51.32</v>
      </c>
      <c r="AK514" s="14">
        <v>538.01</v>
      </c>
      <c r="AL514" s="14">
        <v>5313.64</v>
      </c>
      <c r="AM514" s="14">
        <v>5599.87</v>
      </c>
      <c r="AN514" s="14">
        <v>6180</v>
      </c>
      <c r="AO514" s="14">
        <v>6180</v>
      </c>
      <c r="AP514" s="14">
        <v>6670</v>
      </c>
      <c r="AQ514" s="14" t="s">
        <v>104</v>
      </c>
      <c r="AR514" s="14">
        <v>0</v>
      </c>
      <c r="AS514" s="14">
        <v>0</v>
      </c>
      <c r="AT514" s="14">
        <v>0</v>
      </c>
      <c r="AU514" s="14">
        <v>0</v>
      </c>
      <c r="AV514" s="14">
        <v>0</v>
      </c>
      <c r="AW514" s="14">
        <v>0</v>
      </c>
      <c r="AX514" s="14">
        <v>0</v>
      </c>
      <c r="AY514" s="14" t="s">
        <v>107</v>
      </c>
      <c r="AZ514" s="14" t="s">
        <v>107</v>
      </c>
      <c r="BA514" s="14" t="s">
        <v>107</v>
      </c>
      <c r="BB514" s="14">
        <v>0</v>
      </c>
      <c r="BC514" s="14">
        <v>0</v>
      </c>
      <c r="BD514" s="14">
        <v>0</v>
      </c>
      <c r="BE514" s="14">
        <v>0</v>
      </c>
      <c r="BF514" s="14">
        <v>0</v>
      </c>
      <c r="BG514" s="14">
        <v>0</v>
      </c>
      <c r="BH514" s="14">
        <v>0</v>
      </c>
      <c r="BI514" s="14">
        <v>0</v>
      </c>
      <c r="BJ514" s="14">
        <v>0</v>
      </c>
      <c r="BK514" s="14">
        <v>0</v>
      </c>
      <c r="BL514" s="14">
        <v>0</v>
      </c>
      <c r="BM514" s="14">
        <v>0</v>
      </c>
      <c r="BN514" s="14">
        <v>0</v>
      </c>
      <c r="BO514" s="14">
        <v>0</v>
      </c>
      <c r="BP514" s="14">
        <v>0</v>
      </c>
      <c r="BQ514" s="14">
        <v>0</v>
      </c>
      <c r="BR514" s="14">
        <v>0</v>
      </c>
      <c r="BS514" s="14">
        <v>0</v>
      </c>
      <c r="BT514" s="14">
        <v>0</v>
      </c>
      <c r="BU514" s="14">
        <v>0</v>
      </c>
      <c r="BV514" s="14">
        <v>0</v>
      </c>
      <c r="BW514" s="14">
        <v>0</v>
      </c>
      <c r="BX514" s="14">
        <v>0</v>
      </c>
      <c r="BY514" s="14">
        <v>0</v>
      </c>
      <c r="BZ514" s="14">
        <v>0</v>
      </c>
      <c r="CA514" s="14">
        <v>0</v>
      </c>
      <c r="CB514" s="14">
        <v>0</v>
      </c>
      <c r="CC514" s="14">
        <v>0</v>
      </c>
      <c r="CD514" s="14">
        <v>0</v>
      </c>
      <c r="CE514" s="14">
        <v>0</v>
      </c>
      <c r="CF514" s="14">
        <v>0</v>
      </c>
      <c r="CG514" s="14">
        <v>1120252</v>
      </c>
      <c r="CH514" s="14">
        <v>60</v>
      </c>
      <c r="CI514" s="14">
        <v>0</v>
      </c>
      <c r="CJ514" s="14">
        <v>60</v>
      </c>
      <c r="CK514" s="14">
        <v>0</v>
      </c>
      <c r="CL514" s="14">
        <v>31.31</v>
      </c>
      <c r="CM514" s="14">
        <v>143.86000000000001</v>
      </c>
      <c r="CN514" s="14">
        <v>0</v>
      </c>
      <c r="CO514" s="14">
        <v>51.14</v>
      </c>
      <c r="CP514" s="14">
        <v>0</v>
      </c>
      <c r="CQ514" s="14">
        <v>0</v>
      </c>
      <c r="CR514" s="14" t="s">
        <v>108</v>
      </c>
      <c r="CS514" s="14">
        <v>220</v>
      </c>
      <c r="CT514" s="14">
        <v>380</v>
      </c>
      <c r="CU514" s="14">
        <v>201</v>
      </c>
      <c r="CV514" s="14">
        <v>348</v>
      </c>
      <c r="CW514" s="14">
        <v>231</v>
      </c>
      <c r="CX514" s="14">
        <v>399</v>
      </c>
    </row>
    <row r="515" spans="1:102" x14ac:dyDescent="0.25">
      <c r="A515" s="14">
        <v>472913</v>
      </c>
      <c r="B515" s="14">
        <v>23</v>
      </c>
      <c r="C515" s="14" t="s">
        <v>110</v>
      </c>
      <c r="D515" s="14" t="s">
        <v>100</v>
      </c>
      <c r="E515" s="14">
        <v>5302790001</v>
      </c>
      <c r="F515" s="14" t="s">
        <v>116</v>
      </c>
      <c r="G515" s="14" t="s">
        <v>102</v>
      </c>
      <c r="H515" s="14" t="s">
        <v>103</v>
      </c>
      <c r="I515" s="14">
        <v>71630315</v>
      </c>
      <c r="J515" s="14">
        <v>0</v>
      </c>
      <c r="K515" s="14">
        <v>147550</v>
      </c>
      <c r="L515" s="14">
        <v>10</v>
      </c>
      <c r="M515" s="14">
        <v>201812</v>
      </c>
      <c r="N515" s="14">
        <v>20181122</v>
      </c>
      <c r="O515" s="14">
        <v>7450</v>
      </c>
      <c r="P515" s="14">
        <v>20181221</v>
      </c>
      <c r="Q515" s="14">
        <v>8029</v>
      </c>
      <c r="R515" s="14">
        <v>29</v>
      </c>
      <c r="S515" s="14">
        <v>20190104</v>
      </c>
      <c r="T515" s="14">
        <v>20190118</v>
      </c>
      <c r="U515" s="14">
        <v>3404.79</v>
      </c>
      <c r="V515" s="14">
        <v>1134.93</v>
      </c>
      <c r="W515" s="14">
        <v>25</v>
      </c>
      <c r="X515" s="14">
        <v>601.25</v>
      </c>
      <c r="Y515" s="14">
        <v>136.19</v>
      </c>
      <c r="Z515" s="14">
        <v>54.47</v>
      </c>
      <c r="AA515" s="14">
        <v>45.39</v>
      </c>
      <c r="AB515" s="14">
        <v>29.5</v>
      </c>
      <c r="AC515" s="14">
        <v>0</v>
      </c>
      <c r="AD515" s="14">
        <v>0</v>
      </c>
      <c r="AE515" s="14">
        <v>0</v>
      </c>
      <c r="AF515" s="14">
        <v>4539.72</v>
      </c>
      <c r="AG515" s="14">
        <v>1300.6199999999999</v>
      </c>
      <c r="AH515" s="14">
        <v>2213.29</v>
      </c>
      <c r="AI515" s="14">
        <v>479.06</v>
      </c>
      <c r="AJ515" s="14">
        <v>47.61</v>
      </c>
      <c r="AK515" s="14">
        <v>499.14</v>
      </c>
      <c r="AL515" s="14">
        <v>4875.42</v>
      </c>
      <c r="AM515" s="14">
        <v>5140.97</v>
      </c>
      <c r="AN515" s="14">
        <v>5790</v>
      </c>
      <c r="AO515" s="14">
        <v>5790</v>
      </c>
      <c r="AP515" s="14">
        <v>6148</v>
      </c>
      <c r="AQ515" s="14" t="s">
        <v>104</v>
      </c>
      <c r="AR515" s="14">
        <v>0</v>
      </c>
      <c r="AS515" s="14">
        <v>0</v>
      </c>
      <c r="AT515" s="14">
        <v>0</v>
      </c>
      <c r="AU515" s="14">
        <v>0</v>
      </c>
      <c r="AV515" s="14">
        <v>0</v>
      </c>
      <c r="AW515" s="14">
        <v>0</v>
      </c>
      <c r="AX515" s="14">
        <v>0</v>
      </c>
      <c r="AY515" s="14" t="s">
        <v>107</v>
      </c>
      <c r="AZ515" s="14" t="s">
        <v>107</v>
      </c>
      <c r="BA515" s="14" t="s">
        <v>107</v>
      </c>
      <c r="BB515" s="14">
        <v>0</v>
      </c>
      <c r="BC515" s="14">
        <v>0</v>
      </c>
      <c r="BD515" s="14">
        <v>0</v>
      </c>
      <c r="BE515" s="14">
        <v>0</v>
      </c>
      <c r="BF515" s="14">
        <v>0</v>
      </c>
      <c r="BG515" s="14">
        <v>0</v>
      </c>
      <c r="BH515" s="14">
        <v>0</v>
      </c>
      <c r="BI515" s="14">
        <v>0</v>
      </c>
      <c r="BJ515" s="14">
        <v>0</v>
      </c>
      <c r="BK515" s="14">
        <v>0</v>
      </c>
      <c r="BL515" s="14">
        <v>0</v>
      </c>
      <c r="BM515" s="14">
        <v>0</v>
      </c>
      <c r="BN515" s="14">
        <v>0</v>
      </c>
      <c r="BO515" s="14">
        <v>0</v>
      </c>
      <c r="BP515" s="14">
        <v>0</v>
      </c>
      <c r="BQ515" s="14">
        <v>0</v>
      </c>
      <c r="BR515" s="14">
        <v>0</v>
      </c>
      <c r="BS515" s="14">
        <v>0</v>
      </c>
      <c r="BT515" s="14">
        <v>0</v>
      </c>
      <c r="BU515" s="14">
        <v>0</v>
      </c>
      <c r="BV515" s="14">
        <v>0</v>
      </c>
      <c r="BW515" s="14">
        <v>0</v>
      </c>
      <c r="BX515" s="14">
        <v>0</v>
      </c>
      <c r="BY515" s="14">
        <v>0</v>
      </c>
      <c r="BZ515" s="14">
        <v>0</v>
      </c>
      <c r="CA515" s="14">
        <v>0</v>
      </c>
      <c r="CB515" s="14">
        <v>0</v>
      </c>
      <c r="CC515" s="14">
        <v>0</v>
      </c>
      <c r="CD515" s="14">
        <v>0</v>
      </c>
      <c r="CE515" s="14">
        <v>0</v>
      </c>
      <c r="CF515" s="14">
        <v>0</v>
      </c>
      <c r="CG515" s="14">
        <v>1190564</v>
      </c>
      <c r="CH515" s="14">
        <v>10</v>
      </c>
      <c r="CI515" s="14">
        <v>0</v>
      </c>
      <c r="CJ515" s="14">
        <v>0</v>
      </c>
      <c r="CK515" s="14">
        <v>0</v>
      </c>
      <c r="CL515" s="14">
        <v>29.05</v>
      </c>
      <c r="CM515" s="14">
        <v>133.46</v>
      </c>
      <c r="CN515" s="14">
        <v>0</v>
      </c>
      <c r="CO515" s="14">
        <v>15.97</v>
      </c>
      <c r="CP515" s="14">
        <v>0</v>
      </c>
      <c r="CQ515" s="14">
        <v>0</v>
      </c>
      <c r="CR515" s="14" t="s">
        <v>108</v>
      </c>
      <c r="CS515" s="14">
        <v>220</v>
      </c>
      <c r="CT515" s="14">
        <v>380</v>
      </c>
      <c r="CU515" s="14">
        <v>201</v>
      </c>
      <c r="CV515" s="14">
        <v>348</v>
      </c>
      <c r="CW515" s="14">
        <v>231</v>
      </c>
      <c r="CX515" s="14">
        <v>399</v>
      </c>
    </row>
    <row r="516" spans="1:102" x14ac:dyDescent="0.25">
      <c r="A516" s="14">
        <v>491042</v>
      </c>
      <c r="B516" s="14">
        <v>66</v>
      </c>
      <c r="C516" s="14" t="s">
        <v>117</v>
      </c>
      <c r="D516" s="14" t="s">
        <v>100</v>
      </c>
      <c r="E516" s="14">
        <v>5302790001</v>
      </c>
      <c r="F516" s="14" t="s">
        <v>118</v>
      </c>
      <c r="G516" s="14" t="s">
        <v>102</v>
      </c>
      <c r="H516" s="14" t="s">
        <v>103</v>
      </c>
      <c r="I516" s="14">
        <v>70800000</v>
      </c>
      <c r="J516" s="14">
        <v>0</v>
      </c>
      <c r="K516" s="14">
        <v>1511930</v>
      </c>
      <c r="L516" s="14">
        <v>0</v>
      </c>
      <c r="M516" s="14">
        <v>201812</v>
      </c>
      <c r="N516" s="14">
        <v>20181110</v>
      </c>
      <c r="O516" s="14">
        <v>0</v>
      </c>
      <c r="P516" s="14">
        <v>20181210</v>
      </c>
      <c r="Q516" s="14">
        <v>0</v>
      </c>
      <c r="R516" s="14">
        <v>30</v>
      </c>
      <c r="S516" s="14">
        <v>20181219</v>
      </c>
      <c r="T516" s="14">
        <v>20190118</v>
      </c>
      <c r="U516" s="14">
        <v>198243</v>
      </c>
      <c r="V516" s="14">
        <v>41706.620000000003</v>
      </c>
      <c r="W516" s="14">
        <v>25</v>
      </c>
      <c r="X516" s="14">
        <v>716.25</v>
      </c>
      <c r="Y516" s="14">
        <v>5004.79</v>
      </c>
      <c r="Z516" s="14">
        <v>2001.91</v>
      </c>
      <c r="AA516" s="14">
        <v>1668.26</v>
      </c>
      <c r="AB516" s="14">
        <v>1084.3699999999999</v>
      </c>
      <c r="AC516" s="14">
        <v>0</v>
      </c>
      <c r="AD516" s="14">
        <v>0</v>
      </c>
      <c r="AE516" s="14">
        <v>0</v>
      </c>
      <c r="AF516" s="14">
        <v>166826.53</v>
      </c>
      <c r="AG516" s="14">
        <v>47795.78</v>
      </c>
      <c r="AH516" s="14">
        <v>102800.6</v>
      </c>
      <c r="AI516" s="14">
        <v>22251.14</v>
      </c>
      <c r="AJ516" s="14">
        <v>2211.5700000000002</v>
      </c>
      <c r="AK516" s="14">
        <v>23183.91</v>
      </c>
      <c r="AL516" s="14">
        <v>157783.45000000001</v>
      </c>
      <c r="AM516" s="14">
        <v>167542.78</v>
      </c>
      <c r="AN516" s="14">
        <v>0</v>
      </c>
      <c r="AO516" s="14">
        <v>0</v>
      </c>
      <c r="AP516" s="14">
        <v>0</v>
      </c>
      <c r="AQ516" s="14" t="s">
        <v>104</v>
      </c>
      <c r="AR516" s="14">
        <v>0</v>
      </c>
      <c r="AS516" s="14">
        <v>0</v>
      </c>
      <c r="AT516" s="14">
        <v>0</v>
      </c>
      <c r="AU516" s="14">
        <v>0</v>
      </c>
      <c r="AV516" s="14">
        <v>0</v>
      </c>
      <c r="AW516" s="14">
        <v>0</v>
      </c>
      <c r="AX516" s="14">
        <v>0</v>
      </c>
      <c r="AY516" s="14">
        <v>0</v>
      </c>
      <c r="AZ516" s="14">
        <v>0</v>
      </c>
      <c r="BA516" s="14">
        <v>0</v>
      </c>
      <c r="BB516" s="14">
        <v>25152</v>
      </c>
      <c r="BC516" s="14">
        <v>173091</v>
      </c>
      <c r="BD516" s="14">
        <v>0</v>
      </c>
      <c r="BE516" s="14">
        <v>501</v>
      </c>
      <c r="BF516" s="14">
        <v>675</v>
      </c>
      <c r="BG516" s="14">
        <v>0</v>
      </c>
      <c r="BH516" s="14">
        <v>565</v>
      </c>
      <c r="BI516" s="14">
        <v>680</v>
      </c>
      <c r="BJ516" s="14">
        <v>0</v>
      </c>
      <c r="BK516" s="14">
        <v>0</v>
      </c>
      <c r="BL516" s="14">
        <v>0</v>
      </c>
      <c r="BM516" s="14">
        <v>0</v>
      </c>
      <c r="BN516" s="14">
        <v>0</v>
      </c>
      <c r="BO516" s="14">
        <v>0</v>
      </c>
      <c r="BP516" s="14">
        <v>0</v>
      </c>
      <c r="BQ516" s="14">
        <v>0</v>
      </c>
      <c r="BR516" s="14">
        <v>0</v>
      </c>
      <c r="BS516" s="14">
        <v>15965.9</v>
      </c>
      <c r="BT516" s="14">
        <v>76336.210000000006</v>
      </c>
      <c r="BU516" s="14">
        <v>0</v>
      </c>
      <c r="BV516" s="14">
        <v>0</v>
      </c>
      <c r="BW516" s="14">
        <v>0</v>
      </c>
      <c r="BX516" s="14">
        <v>0</v>
      </c>
      <c r="BY516" s="14">
        <v>24741.49</v>
      </c>
      <c r="BZ516" s="14">
        <v>8076.31</v>
      </c>
      <c r="CA516" s="14">
        <v>0</v>
      </c>
      <c r="CB516" s="14">
        <v>0</v>
      </c>
      <c r="CC516" s="14">
        <v>0</v>
      </c>
      <c r="CD516" s="14">
        <v>755</v>
      </c>
      <c r="CE516" s="14">
        <v>565</v>
      </c>
      <c r="CF516" s="14">
        <v>680</v>
      </c>
      <c r="CG516" s="14">
        <v>181826</v>
      </c>
      <c r="CH516" s="14">
        <v>0.09</v>
      </c>
      <c r="CI516" s="14">
        <v>0.36</v>
      </c>
      <c r="CJ516" s="14">
        <v>0.09</v>
      </c>
      <c r="CK516" s="14">
        <v>0</v>
      </c>
      <c r="CL516" s="14">
        <v>1067.68</v>
      </c>
      <c r="CM516" s="14">
        <v>4904.6899999999996</v>
      </c>
      <c r="CN516" s="14">
        <v>0</v>
      </c>
      <c r="CO516" s="14">
        <v>1321.59</v>
      </c>
      <c r="CP516" s="14">
        <v>0</v>
      </c>
      <c r="CQ516" s="14">
        <v>0</v>
      </c>
      <c r="CR516" s="14" t="s">
        <v>108</v>
      </c>
      <c r="CS516" s="14">
        <v>0</v>
      </c>
      <c r="CT516" s="14">
        <v>0</v>
      </c>
      <c r="CU516" s="14">
        <v>0</v>
      </c>
      <c r="CV516" s="14">
        <v>0</v>
      </c>
      <c r="CW516" s="14">
        <v>0</v>
      </c>
      <c r="CX516" s="14">
        <v>0</v>
      </c>
    </row>
    <row r="517" spans="1:102" x14ac:dyDescent="0.25">
      <c r="A517" s="14">
        <v>491747</v>
      </c>
      <c r="B517" s="14">
        <v>76</v>
      </c>
      <c r="C517" s="14" t="s">
        <v>117</v>
      </c>
      <c r="D517" s="14" t="s">
        <v>100</v>
      </c>
      <c r="E517" s="14">
        <v>5302790001</v>
      </c>
      <c r="F517" s="14" t="s">
        <v>119</v>
      </c>
      <c r="G517" s="14" t="s">
        <v>102</v>
      </c>
      <c r="H517" s="14" t="s">
        <v>103</v>
      </c>
      <c r="I517" s="14">
        <v>70800000</v>
      </c>
      <c r="J517" s="14">
        <v>0</v>
      </c>
      <c r="K517" s="14">
        <v>53166065</v>
      </c>
      <c r="L517" s="14">
        <v>0</v>
      </c>
      <c r="M517" s="14">
        <v>201812</v>
      </c>
      <c r="N517" s="14">
        <v>20181110</v>
      </c>
      <c r="O517" s="14">
        <v>0</v>
      </c>
      <c r="P517" s="14">
        <v>20181210</v>
      </c>
      <c r="Q517" s="14">
        <v>0</v>
      </c>
      <c r="R517" s="14">
        <v>30</v>
      </c>
      <c r="S517" s="14">
        <v>20181219</v>
      </c>
      <c r="T517" s="14">
        <v>20190118</v>
      </c>
      <c r="U517" s="14">
        <v>86510</v>
      </c>
      <c r="V517" s="14">
        <v>18168.599999999999</v>
      </c>
      <c r="W517" s="14">
        <v>25</v>
      </c>
      <c r="X517" s="14">
        <v>716.25</v>
      </c>
      <c r="Y517" s="14">
        <v>2180.23</v>
      </c>
      <c r="Z517" s="14">
        <v>872.09</v>
      </c>
      <c r="AA517" s="14">
        <v>726.74</v>
      </c>
      <c r="AB517" s="14">
        <v>472.38</v>
      </c>
      <c r="AC517" s="14">
        <v>0</v>
      </c>
      <c r="AD517" s="14">
        <v>0</v>
      </c>
      <c r="AE517" s="14">
        <v>0</v>
      </c>
      <c r="AF517" s="14">
        <v>72674.490000000005</v>
      </c>
      <c r="AG517" s="14">
        <v>20821.21</v>
      </c>
      <c r="AH517" s="14">
        <v>50187.29</v>
      </c>
      <c r="AI517" s="14">
        <v>10863.01</v>
      </c>
      <c r="AJ517" s="14">
        <v>1079.69</v>
      </c>
      <c r="AK517" s="14">
        <v>11318.39</v>
      </c>
      <c r="AL517" s="14">
        <v>69139.3</v>
      </c>
      <c r="AM517" s="14">
        <v>73390.740000000005</v>
      </c>
      <c r="AN517" s="14">
        <v>0</v>
      </c>
      <c r="AO517" s="14">
        <v>0</v>
      </c>
      <c r="AP517" s="14">
        <v>0</v>
      </c>
      <c r="AQ517" s="14" t="s">
        <v>104</v>
      </c>
      <c r="AR517" s="14">
        <v>0</v>
      </c>
      <c r="AS517" s="14">
        <v>0</v>
      </c>
      <c r="AT517" s="14">
        <v>0</v>
      </c>
      <c r="AU517" s="14">
        <v>0</v>
      </c>
      <c r="AV517" s="14">
        <v>0</v>
      </c>
      <c r="AW517" s="14">
        <v>0</v>
      </c>
      <c r="AX517" s="14">
        <v>0</v>
      </c>
      <c r="AY517" s="14">
        <v>0</v>
      </c>
      <c r="AZ517" s="14">
        <v>0</v>
      </c>
      <c r="BA517" s="14">
        <v>0</v>
      </c>
      <c r="BB517" s="14">
        <v>8429</v>
      </c>
      <c r="BC517" s="14">
        <v>78081</v>
      </c>
      <c r="BD517" s="14">
        <v>0</v>
      </c>
      <c r="BE517" s="14">
        <v>0</v>
      </c>
      <c r="BF517" s="14">
        <v>332</v>
      </c>
      <c r="BG517" s="14">
        <v>490</v>
      </c>
      <c r="BH517" s="14">
        <v>0</v>
      </c>
      <c r="BI517" s="14">
        <v>0</v>
      </c>
      <c r="BJ517" s="14">
        <v>0</v>
      </c>
      <c r="BK517" s="14">
        <v>0</v>
      </c>
      <c r="BL517" s="14">
        <v>0</v>
      </c>
      <c r="BM517" s="14">
        <v>0</v>
      </c>
      <c r="BN517" s="14">
        <v>0</v>
      </c>
      <c r="BO517" s="14">
        <v>0</v>
      </c>
      <c r="BP517" s="14">
        <v>0</v>
      </c>
      <c r="BQ517" s="14">
        <v>0</v>
      </c>
      <c r="BR517" s="14">
        <v>0</v>
      </c>
      <c r="BS517" s="14">
        <v>14251.08</v>
      </c>
      <c r="BT517" s="14">
        <v>34435.11</v>
      </c>
      <c r="BU517" s="14">
        <v>0</v>
      </c>
      <c r="BV517" s="14">
        <v>0</v>
      </c>
      <c r="BW517" s="14">
        <v>0</v>
      </c>
      <c r="BX517" s="14">
        <v>5819.7</v>
      </c>
      <c r="BY517" s="14">
        <v>0</v>
      </c>
      <c r="BZ517" s="14">
        <v>0</v>
      </c>
      <c r="CA517" s="14">
        <v>0</v>
      </c>
      <c r="CB517" s="14">
        <v>0</v>
      </c>
      <c r="CC517" s="14">
        <v>0</v>
      </c>
      <c r="CD517" s="14">
        <v>440</v>
      </c>
      <c r="CE517" s="14">
        <v>410</v>
      </c>
      <c r="CF517" s="14">
        <v>450</v>
      </c>
      <c r="CG517" s="14">
        <v>181891</v>
      </c>
      <c r="CH517" s="14">
        <v>0.09</v>
      </c>
      <c r="CI517" s="14">
        <v>0.36</v>
      </c>
      <c r="CJ517" s="14">
        <v>0.09</v>
      </c>
      <c r="CK517" s="14">
        <v>0</v>
      </c>
      <c r="CL517" s="14">
        <v>465.11</v>
      </c>
      <c r="CM517" s="14">
        <v>2136.63</v>
      </c>
      <c r="CN517" s="14">
        <v>0</v>
      </c>
      <c r="CO517" s="14">
        <v>576.72</v>
      </c>
      <c r="CP517" s="14">
        <v>0</v>
      </c>
      <c r="CQ517" s="14">
        <v>0</v>
      </c>
      <c r="CR517" s="14" t="s">
        <v>108</v>
      </c>
      <c r="CS517" s="14">
        <v>0</v>
      </c>
      <c r="CT517" s="14">
        <v>0</v>
      </c>
      <c r="CU517" s="14">
        <v>0</v>
      </c>
      <c r="CV517" s="14">
        <v>0</v>
      </c>
      <c r="CW517" s="14">
        <v>0</v>
      </c>
      <c r="CX517" s="14">
        <v>0</v>
      </c>
    </row>
    <row r="518" spans="1:102" x14ac:dyDescent="0.25">
      <c r="A518" s="14">
        <v>491750</v>
      </c>
      <c r="B518" s="14">
        <v>66</v>
      </c>
      <c r="C518" s="14" t="s">
        <v>117</v>
      </c>
      <c r="D518" s="14" t="s">
        <v>100</v>
      </c>
      <c r="E518" s="14">
        <v>5302790001</v>
      </c>
      <c r="F518" s="14" t="s">
        <v>120</v>
      </c>
      <c r="G518" s="14" t="s">
        <v>102</v>
      </c>
      <c r="H518" s="14" t="s">
        <v>103</v>
      </c>
      <c r="I518" s="14">
        <v>70800000</v>
      </c>
      <c r="J518" s="14">
        <v>0</v>
      </c>
      <c r="K518" s="14">
        <v>1512222</v>
      </c>
      <c r="L518" s="14">
        <v>0</v>
      </c>
      <c r="M518" s="14">
        <v>201812</v>
      </c>
      <c r="N518" s="14">
        <v>20181110</v>
      </c>
      <c r="O518" s="14">
        <v>0</v>
      </c>
      <c r="P518" s="14">
        <v>20181210</v>
      </c>
      <c r="Q518" s="14">
        <v>0</v>
      </c>
      <c r="R518" s="14">
        <v>30</v>
      </c>
      <c r="S518" s="14">
        <v>20181219</v>
      </c>
      <c r="T518" s="14">
        <v>20190118</v>
      </c>
      <c r="U518" s="14">
        <v>327944</v>
      </c>
      <c r="V518" s="14">
        <v>65065.63</v>
      </c>
      <c r="W518" s="14">
        <v>25</v>
      </c>
      <c r="X518" s="14">
        <v>716.25</v>
      </c>
      <c r="Y518" s="14">
        <v>7807.87</v>
      </c>
      <c r="Z518" s="14">
        <v>3123.15</v>
      </c>
      <c r="AA518" s="14">
        <v>2602.62</v>
      </c>
      <c r="AB518" s="14">
        <v>1691.7</v>
      </c>
      <c r="AC518" s="14">
        <v>0</v>
      </c>
      <c r="AD518" s="14">
        <v>0</v>
      </c>
      <c r="AE518" s="14">
        <v>0</v>
      </c>
      <c r="AF518" s="14">
        <v>260262.6</v>
      </c>
      <c r="AG518" s="14">
        <v>74565.2</v>
      </c>
      <c r="AH518" s="14">
        <v>173133.75</v>
      </c>
      <c r="AI518" s="14">
        <v>37474.720000000001</v>
      </c>
      <c r="AJ518" s="14">
        <v>3724.66</v>
      </c>
      <c r="AK518" s="14">
        <v>39045.67</v>
      </c>
      <c r="AL518" s="14">
        <v>245753.51</v>
      </c>
      <c r="AM518" s="14">
        <v>260978.85</v>
      </c>
      <c r="AN518" s="14">
        <v>0</v>
      </c>
      <c r="AO518" s="14">
        <v>0</v>
      </c>
      <c r="AP518" s="14">
        <v>0</v>
      </c>
      <c r="AQ518" s="14" t="s">
        <v>104</v>
      </c>
      <c r="AR518" s="14">
        <v>0</v>
      </c>
      <c r="AS518" s="14">
        <v>0</v>
      </c>
      <c r="AT518" s="14">
        <v>0</v>
      </c>
      <c r="AU518" s="14">
        <v>0</v>
      </c>
      <c r="AV518" s="14">
        <v>0</v>
      </c>
      <c r="AW518" s="14">
        <v>0</v>
      </c>
      <c r="AX518" s="14">
        <v>0</v>
      </c>
      <c r="AY518" s="14">
        <v>0</v>
      </c>
      <c r="AZ518" s="14">
        <v>0</v>
      </c>
      <c r="BA518" s="14">
        <v>0</v>
      </c>
      <c r="BB518" s="14">
        <v>31774</v>
      </c>
      <c r="BC518" s="14">
        <v>296170</v>
      </c>
      <c r="BD518" s="14">
        <v>0</v>
      </c>
      <c r="BE518" s="14">
        <v>687</v>
      </c>
      <c r="BF518" s="14">
        <v>766</v>
      </c>
      <c r="BG518" s="14">
        <v>0</v>
      </c>
      <c r="BH518" s="14">
        <v>785</v>
      </c>
      <c r="BI518" s="14">
        <v>845</v>
      </c>
      <c r="BJ518" s="14">
        <v>0</v>
      </c>
      <c r="BK518" s="14">
        <v>0</v>
      </c>
      <c r="BL518" s="14">
        <v>0</v>
      </c>
      <c r="BM518" s="14">
        <v>0</v>
      </c>
      <c r="BN518" s="14">
        <v>0</v>
      </c>
      <c r="BO518" s="14">
        <v>0</v>
      </c>
      <c r="BP518" s="14">
        <v>0</v>
      </c>
      <c r="BQ518" s="14">
        <v>0</v>
      </c>
      <c r="BR518" s="14">
        <v>0</v>
      </c>
      <c r="BS518" s="14">
        <v>20169.39</v>
      </c>
      <c r="BT518" s="14">
        <v>130616.23</v>
      </c>
      <c r="BU518" s="14">
        <v>0</v>
      </c>
      <c r="BV518" s="14">
        <v>0</v>
      </c>
      <c r="BW518" s="14">
        <v>0</v>
      </c>
      <c r="BX518" s="14">
        <v>0</v>
      </c>
      <c r="BY518" s="14">
        <v>34375.35</v>
      </c>
      <c r="BZ518" s="14">
        <v>10036</v>
      </c>
      <c r="CA518" s="14">
        <v>0</v>
      </c>
      <c r="CB518" s="14">
        <v>0</v>
      </c>
      <c r="CC518" s="14">
        <v>0</v>
      </c>
      <c r="CD518" s="14">
        <v>0</v>
      </c>
      <c r="CE518" s="14">
        <v>740</v>
      </c>
      <c r="CF518" s="14">
        <v>825</v>
      </c>
      <c r="CG518" s="14">
        <v>181829</v>
      </c>
      <c r="CH518" s="14">
        <v>0.09</v>
      </c>
      <c r="CI518" s="14">
        <v>0.36</v>
      </c>
      <c r="CJ518" s="14">
        <v>0.09</v>
      </c>
      <c r="CK518" s="14">
        <v>0</v>
      </c>
      <c r="CL518" s="14">
        <v>1665.68</v>
      </c>
      <c r="CM518" s="14">
        <v>7651.72</v>
      </c>
      <c r="CN518" s="14">
        <v>0</v>
      </c>
      <c r="CO518" s="14">
        <v>2186.25</v>
      </c>
      <c r="CP518" s="14">
        <v>0</v>
      </c>
      <c r="CQ518" s="14">
        <v>0</v>
      </c>
      <c r="CR518" s="14" t="s">
        <v>108</v>
      </c>
      <c r="CS518" s="14">
        <v>0</v>
      </c>
      <c r="CT518" s="14">
        <v>0</v>
      </c>
      <c r="CU518" s="14">
        <v>0</v>
      </c>
      <c r="CV518" s="14">
        <v>0</v>
      </c>
      <c r="CW518" s="14">
        <v>0</v>
      </c>
      <c r="CX518" s="14">
        <v>0</v>
      </c>
    </row>
    <row r="519" spans="1:102" x14ac:dyDescent="0.25">
      <c r="A519" s="14">
        <v>493169</v>
      </c>
      <c r="B519" s="14">
        <v>76</v>
      </c>
      <c r="C519" s="14" t="s">
        <v>117</v>
      </c>
      <c r="D519" s="14" t="s">
        <v>100</v>
      </c>
      <c r="E519" s="14">
        <v>5302790001</v>
      </c>
      <c r="F519" s="14" t="s">
        <v>121</v>
      </c>
      <c r="G519" s="14" t="s">
        <v>102</v>
      </c>
      <c r="H519" s="14" t="s">
        <v>103</v>
      </c>
      <c r="I519" s="14">
        <v>70800000</v>
      </c>
      <c r="J519" s="14">
        <v>0</v>
      </c>
      <c r="K519" s="14">
        <v>1512131</v>
      </c>
      <c r="L519" s="14">
        <v>0</v>
      </c>
      <c r="M519" s="14">
        <v>201812</v>
      </c>
      <c r="N519" s="14">
        <v>20181110</v>
      </c>
      <c r="O519" s="14">
        <v>0</v>
      </c>
      <c r="P519" s="14">
        <v>20181210</v>
      </c>
      <c r="Q519" s="14">
        <v>0</v>
      </c>
      <c r="R519" s="14">
        <v>30</v>
      </c>
      <c r="S519" s="14">
        <v>20181219</v>
      </c>
      <c r="T519" s="14">
        <v>20190118</v>
      </c>
      <c r="U519" s="14">
        <v>162345</v>
      </c>
      <c r="V519" s="14">
        <v>32422.26</v>
      </c>
      <c r="W519" s="14">
        <v>25</v>
      </c>
      <c r="X519" s="14">
        <v>716.25</v>
      </c>
      <c r="Y519" s="14">
        <v>3890.67</v>
      </c>
      <c r="Z519" s="14">
        <v>1556.26</v>
      </c>
      <c r="AA519" s="14">
        <v>1296.8900000000001</v>
      </c>
      <c r="AB519" s="14">
        <v>842.97</v>
      </c>
      <c r="AC519" s="14">
        <v>0</v>
      </c>
      <c r="AD519" s="14">
        <v>0</v>
      </c>
      <c r="AE519" s="14">
        <v>0</v>
      </c>
      <c r="AF519" s="14">
        <v>129689.13</v>
      </c>
      <c r="AG519" s="14">
        <v>37155.9</v>
      </c>
      <c r="AH519" s="14">
        <v>90519.23</v>
      </c>
      <c r="AI519" s="14">
        <v>19592.84</v>
      </c>
      <c r="AJ519" s="14">
        <v>1947.36</v>
      </c>
      <c r="AK519" s="14">
        <v>20414.18</v>
      </c>
      <c r="AL519" s="14">
        <v>122818.59</v>
      </c>
      <c r="AM519" s="14">
        <v>130405.38</v>
      </c>
      <c r="AN519" s="14">
        <v>0</v>
      </c>
      <c r="AO519" s="14">
        <v>0</v>
      </c>
      <c r="AP519" s="14">
        <v>0</v>
      </c>
      <c r="AQ519" s="14" t="s">
        <v>104</v>
      </c>
      <c r="AR519" s="14">
        <v>0</v>
      </c>
      <c r="AS519" s="14">
        <v>0</v>
      </c>
      <c r="AT519" s="14">
        <v>0</v>
      </c>
      <c r="AU519" s="14">
        <v>0</v>
      </c>
      <c r="AV519" s="14">
        <v>0</v>
      </c>
      <c r="AW519" s="14">
        <v>0</v>
      </c>
      <c r="AX519" s="14">
        <v>0</v>
      </c>
      <c r="AY519" s="14">
        <v>0</v>
      </c>
      <c r="AZ519" s="14">
        <v>0</v>
      </c>
      <c r="BA519" s="14">
        <v>0</v>
      </c>
      <c r="BB519" s="14">
        <v>16169</v>
      </c>
      <c r="BC519" s="14">
        <v>146176</v>
      </c>
      <c r="BD519" s="14">
        <v>0</v>
      </c>
      <c r="BE519" s="14">
        <v>0</v>
      </c>
      <c r="BF519" s="14">
        <v>0</v>
      </c>
      <c r="BG519" s="14">
        <v>460</v>
      </c>
      <c r="BH519" s="14">
        <v>0</v>
      </c>
      <c r="BI519" s="14">
        <v>0</v>
      </c>
      <c r="BJ519" s="14">
        <v>0</v>
      </c>
      <c r="BK519" s="14">
        <v>0</v>
      </c>
      <c r="BL519" s="14">
        <v>0</v>
      </c>
      <c r="BM519" s="14">
        <v>0</v>
      </c>
      <c r="BN519" s="14">
        <v>0</v>
      </c>
      <c r="BO519" s="14">
        <v>0</v>
      </c>
      <c r="BP519" s="14">
        <v>0</v>
      </c>
      <c r="BQ519" s="14">
        <v>0</v>
      </c>
      <c r="BR519" s="14">
        <v>0</v>
      </c>
      <c r="BS519" s="14">
        <v>27337.26</v>
      </c>
      <c r="BT519" s="14">
        <v>64466.22</v>
      </c>
      <c r="BU519" s="14">
        <v>0</v>
      </c>
      <c r="BV519" s="14">
        <v>0</v>
      </c>
      <c r="BW519" s="14">
        <v>0</v>
      </c>
      <c r="BX519" s="14">
        <v>5463.39</v>
      </c>
      <c r="BY519" s="14">
        <v>0</v>
      </c>
      <c r="BZ519" s="14">
        <v>0</v>
      </c>
      <c r="CA519" s="14">
        <v>0</v>
      </c>
      <c r="CB519" s="14">
        <v>0</v>
      </c>
      <c r="CC519" s="14">
        <v>0</v>
      </c>
      <c r="CD519" s="14">
        <v>460</v>
      </c>
      <c r="CE519" s="14">
        <v>380</v>
      </c>
      <c r="CF519" s="14">
        <v>410</v>
      </c>
      <c r="CG519" s="14">
        <v>181907</v>
      </c>
      <c r="CH519" s="14">
        <v>0.18</v>
      </c>
      <c r="CI519" s="14">
        <v>0.72</v>
      </c>
      <c r="CJ519" s="14">
        <v>0.18</v>
      </c>
      <c r="CK519" s="14">
        <v>0</v>
      </c>
      <c r="CL519" s="14">
        <v>830.01</v>
      </c>
      <c r="CM519" s="14">
        <v>3812.86</v>
      </c>
      <c r="CN519" s="14">
        <v>0</v>
      </c>
      <c r="CO519" s="14">
        <v>1082.28</v>
      </c>
      <c r="CP519" s="14">
        <v>0</v>
      </c>
      <c r="CQ519" s="14">
        <v>0</v>
      </c>
      <c r="CR519" s="14" t="s">
        <v>108</v>
      </c>
      <c r="CS519" s="14">
        <v>0</v>
      </c>
      <c r="CT519" s="14">
        <v>0</v>
      </c>
      <c r="CU519" s="14">
        <v>0</v>
      </c>
      <c r="CV519" s="14">
        <v>0</v>
      </c>
      <c r="CW519" s="14">
        <v>0</v>
      </c>
      <c r="CX519" s="14">
        <v>0</v>
      </c>
    </row>
    <row r="520" spans="1:102" x14ac:dyDescent="0.25">
      <c r="A520" s="14">
        <v>510213</v>
      </c>
      <c r="B520" s="14">
        <v>23</v>
      </c>
      <c r="C520" s="14" t="s">
        <v>110</v>
      </c>
      <c r="D520" s="14" t="s">
        <v>100</v>
      </c>
      <c r="E520" s="14">
        <v>5302790001</v>
      </c>
      <c r="F520" s="14" t="s">
        <v>122</v>
      </c>
      <c r="G520" s="14" t="s">
        <v>102</v>
      </c>
      <c r="H520" s="14" t="s">
        <v>103</v>
      </c>
      <c r="I520" s="14">
        <v>70070000</v>
      </c>
      <c r="J520" s="14">
        <v>0</v>
      </c>
      <c r="K520" s="14">
        <v>671714</v>
      </c>
      <c r="L520" s="14">
        <v>1</v>
      </c>
      <c r="M520" s="14">
        <v>201812</v>
      </c>
      <c r="N520" s="14">
        <v>20181106</v>
      </c>
      <c r="O520" s="14">
        <v>31573</v>
      </c>
      <c r="P520" s="14">
        <v>20181205</v>
      </c>
      <c r="Q520" s="14">
        <v>49156</v>
      </c>
      <c r="R520" s="14">
        <v>29</v>
      </c>
      <c r="S520" s="14">
        <v>20190104</v>
      </c>
      <c r="T520" s="14">
        <v>20190118</v>
      </c>
      <c r="U520" s="14">
        <v>10441.52</v>
      </c>
      <c r="V520" s="14">
        <v>3480.5</v>
      </c>
      <c r="W520" s="14">
        <v>25</v>
      </c>
      <c r="X520" s="14">
        <v>716.25</v>
      </c>
      <c r="Y520" s="14">
        <v>417.66</v>
      </c>
      <c r="Z520" s="14">
        <v>167.06</v>
      </c>
      <c r="AA520" s="14">
        <v>139.22</v>
      </c>
      <c r="AB520" s="14">
        <v>90.49</v>
      </c>
      <c r="AC520" s="14">
        <v>0</v>
      </c>
      <c r="AD520" s="14">
        <v>0</v>
      </c>
      <c r="AE520" s="14">
        <v>0</v>
      </c>
      <c r="AF520" s="14">
        <v>13922.02</v>
      </c>
      <c r="AG520" s="14">
        <v>3988.65</v>
      </c>
      <c r="AH520" s="14">
        <v>6787.48</v>
      </c>
      <c r="AI520" s="14">
        <v>1469.14</v>
      </c>
      <c r="AJ520" s="14">
        <v>146.02000000000001</v>
      </c>
      <c r="AK520" s="14">
        <v>1530.73</v>
      </c>
      <c r="AL520" s="14">
        <v>13823.84</v>
      </c>
      <c r="AM520" s="14">
        <v>14638.27</v>
      </c>
      <c r="AN520" s="14">
        <v>17583</v>
      </c>
      <c r="AO520" s="14">
        <v>17583</v>
      </c>
      <c r="AP520" s="14">
        <v>18714</v>
      </c>
      <c r="AQ520" s="14" t="s">
        <v>104</v>
      </c>
      <c r="AR520" s="14">
        <v>0</v>
      </c>
      <c r="AS520" s="14">
        <v>0</v>
      </c>
      <c r="AT520" s="14">
        <v>0</v>
      </c>
      <c r="AU520" s="14">
        <v>0</v>
      </c>
      <c r="AV520" s="14">
        <v>0</v>
      </c>
      <c r="AW520" s="14">
        <v>0</v>
      </c>
      <c r="AX520" s="14">
        <v>0</v>
      </c>
      <c r="AY520" s="14" t="s">
        <v>107</v>
      </c>
      <c r="AZ520" s="14" t="s">
        <v>107</v>
      </c>
      <c r="BA520" s="14" t="s">
        <v>107</v>
      </c>
      <c r="BB520" s="14">
        <v>0</v>
      </c>
      <c r="BC520" s="14">
        <v>0</v>
      </c>
      <c r="BD520" s="14">
        <v>0</v>
      </c>
      <c r="BE520" s="14">
        <v>0</v>
      </c>
      <c r="BF520" s="14">
        <v>0</v>
      </c>
      <c r="BG520" s="14">
        <v>0</v>
      </c>
      <c r="BH520" s="14">
        <v>0</v>
      </c>
      <c r="BI520" s="14">
        <v>0</v>
      </c>
      <c r="BJ520" s="14">
        <v>0</v>
      </c>
      <c r="BK520" s="14">
        <v>0</v>
      </c>
      <c r="BL520" s="14">
        <v>0</v>
      </c>
      <c r="BM520" s="14">
        <v>0</v>
      </c>
      <c r="BN520" s="14">
        <v>0</v>
      </c>
      <c r="BO520" s="14">
        <v>0</v>
      </c>
      <c r="BP520" s="14">
        <v>0</v>
      </c>
      <c r="BQ520" s="14">
        <v>0</v>
      </c>
      <c r="BR520" s="14">
        <v>0</v>
      </c>
      <c r="BS520" s="14">
        <v>0</v>
      </c>
      <c r="BT520" s="14">
        <v>0</v>
      </c>
      <c r="BU520" s="14">
        <v>0</v>
      </c>
      <c r="BV520" s="14">
        <v>0</v>
      </c>
      <c r="BW520" s="14">
        <v>0</v>
      </c>
      <c r="BX520" s="14">
        <v>0</v>
      </c>
      <c r="BY520" s="14">
        <v>0</v>
      </c>
      <c r="BZ520" s="14">
        <v>0</v>
      </c>
      <c r="CA520" s="14">
        <v>0</v>
      </c>
      <c r="CB520" s="14">
        <v>0</v>
      </c>
      <c r="CC520" s="14">
        <v>0</v>
      </c>
      <c r="CD520" s="14">
        <v>0</v>
      </c>
      <c r="CE520" s="14">
        <v>0</v>
      </c>
      <c r="CF520" s="14">
        <v>0</v>
      </c>
      <c r="CG520" s="14">
        <v>1120844</v>
      </c>
      <c r="CH520" s="14">
        <v>1</v>
      </c>
      <c r="CI520" s="14">
        <v>0</v>
      </c>
      <c r="CJ520" s="14">
        <v>0</v>
      </c>
      <c r="CK520" s="14">
        <v>0</v>
      </c>
      <c r="CL520" s="14">
        <v>89.1</v>
      </c>
      <c r="CM520" s="14">
        <v>409.3</v>
      </c>
      <c r="CN520" s="14">
        <v>0</v>
      </c>
      <c r="CO520" s="14">
        <v>145.51</v>
      </c>
      <c r="CP520" s="14">
        <v>0</v>
      </c>
      <c r="CQ520" s="14">
        <v>0</v>
      </c>
      <c r="CR520" s="14" t="s">
        <v>108</v>
      </c>
      <c r="CS520" s="14">
        <v>220</v>
      </c>
      <c r="CT520" s="14">
        <v>380</v>
      </c>
      <c r="CU520" s="14">
        <v>201</v>
      </c>
      <c r="CV520" s="14">
        <v>348</v>
      </c>
      <c r="CW520" s="14">
        <v>231</v>
      </c>
      <c r="CX520" s="14">
        <v>399</v>
      </c>
    </row>
    <row r="521" spans="1:102" x14ac:dyDescent="0.25">
      <c r="A521" s="14">
        <v>605120</v>
      </c>
      <c r="B521" s="14">
        <v>75</v>
      </c>
      <c r="C521" s="14" t="s">
        <v>99</v>
      </c>
      <c r="D521" s="14" t="s">
        <v>100</v>
      </c>
      <c r="E521" s="14">
        <v>5302790001</v>
      </c>
      <c r="F521" s="14" t="s">
        <v>303</v>
      </c>
      <c r="G521" s="14" t="s">
        <v>102</v>
      </c>
      <c r="H521" s="14" t="s">
        <v>103</v>
      </c>
      <c r="I521" s="14">
        <v>70800000</v>
      </c>
      <c r="J521" s="14">
        <v>0</v>
      </c>
      <c r="K521" s="14">
        <v>1167030</v>
      </c>
      <c r="L521" s="14">
        <v>0</v>
      </c>
      <c r="M521" s="14">
        <v>201812</v>
      </c>
      <c r="N521" s="14">
        <v>20181110</v>
      </c>
      <c r="O521" s="14">
        <v>0</v>
      </c>
      <c r="P521" s="14">
        <v>20181210</v>
      </c>
      <c r="Q521" s="14">
        <v>0</v>
      </c>
      <c r="R521" s="14">
        <v>30</v>
      </c>
      <c r="S521" s="14">
        <v>20181219</v>
      </c>
      <c r="T521" s="14">
        <v>20190118</v>
      </c>
      <c r="U521" s="14">
        <v>252659</v>
      </c>
      <c r="V521" s="14">
        <v>42267.4</v>
      </c>
      <c r="W521" s="14">
        <v>25</v>
      </c>
      <c r="X521" s="14">
        <v>716.25</v>
      </c>
      <c r="Y521" s="14">
        <v>5072.08</v>
      </c>
      <c r="Z521" s="14">
        <v>2028.83</v>
      </c>
      <c r="AA521" s="14">
        <v>1690.69</v>
      </c>
      <c r="AB521" s="14">
        <v>1098.95</v>
      </c>
      <c r="AC521" s="14">
        <v>0</v>
      </c>
      <c r="AD521" s="14">
        <v>0</v>
      </c>
      <c r="AE521" s="14">
        <v>0</v>
      </c>
      <c r="AF521" s="14">
        <v>169069.65</v>
      </c>
      <c r="AG521" s="14">
        <v>48438.43</v>
      </c>
      <c r="AH521" s="14">
        <v>145820.9</v>
      </c>
      <c r="AI521" s="14">
        <v>31562.87</v>
      </c>
      <c r="AJ521" s="14">
        <v>3137.08</v>
      </c>
      <c r="AK521" s="14">
        <v>32885.99</v>
      </c>
      <c r="AL521" s="14">
        <v>159931.82999999999</v>
      </c>
      <c r="AM521" s="14">
        <v>169822.38</v>
      </c>
      <c r="AN521" s="14">
        <v>0</v>
      </c>
      <c r="AO521" s="14">
        <v>0</v>
      </c>
      <c r="AP521" s="14">
        <v>0</v>
      </c>
      <c r="AQ521" s="14" t="s">
        <v>104</v>
      </c>
      <c r="AR521" s="14">
        <v>0</v>
      </c>
      <c r="AS521" s="14">
        <v>0</v>
      </c>
      <c r="AT521" s="14">
        <v>0</v>
      </c>
      <c r="AU521" s="14">
        <v>0</v>
      </c>
      <c r="AV521" s="14">
        <v>0</v>
      </c>
      <c r="AW521" s="14">
        <v>0</v>
      </c>
      <c r="AX521" s="14">
        <v>0</v>
      </c>
      <c r="AY521" s="14">
        <v>0</v>
      </c>
      <c r="AZ521" s="14">
        <v>0</v>
      </c>
      <c r="BA521" s="14">
        <v>0</v>
      </c>
      <c r="BB521" s="14">
        <v>20424</v>
      </c>
      <c r="BC521" s="14">
        <v>232235</v>
      </c>
      <c r="BD521" s="14">
        <v>0</v>
      </c>
      <c r="BE521" s="14">
        <v>0</v>
      </c>
      <c r="BF521" s="14">
        <v>806</v>
      </c>
      <c r="BG521" s="14">
        <v>806</v>
      </c>
      <c r="BH521" s="14">
        <v>0</v>
      </c>
      <c r="BI521" s="14">
        <v>0</v>
      </c>
      <c r="BJ521" s="14">
        <v>0</v>
      </c>
      <c r="BK521" s="14">
        <v>13</v>
      </c>
      <c r="BL521" s="14">
        <v>68</v>
      </c>
      <c r="BM521" s="14">
        <v>0</v>
      </c>
      <c r="BN521" s="14">
        <v>0</v>
      </c>
      <c r="BO521" s="14">
        <v>0</v>
      </c>
      <c r="BP521" s="14">
        <v>0</v>
      </c>
      <c r="BQ521" s="14">
        <v>5.85</v>
      </c>
      <c r="BR521" s="14">
        <v>30.63</v>
      </c>
      <c r="BS521" s="14">
        <v>23609.200000000001</v>
      </c>
      <c r="BT521" s="14">
        <v>96303.34</v>
      </c>
      <c r="BU521" s="14">
        <v>0</v>
      </c>
      <c r="BV521" s="14">
        <v>0</v>
      </c>
      <c r="BW521" s="14">
        <v>0</v>
      </c>
      <c r="BX521" s="14">
        <v>6889.71</v>
      </c>
      <c r="BY521" s="14">
        <v>0</v>
      </c>
      <c r="BZ521" s="14">
        <v>0</v>
      </c>
      <c r="CA521" s="14">
        <v>0</v>
      </c>
      <c r="CB521" s="14">
        <v>0</v>
      </c>
      <c r="CC521" s="14">
        <v>0</v>
      </c>
      <c r="CD521" s="14">
        <v>955</v>
      </c>
      <c r="CE521" s="14">
        <v>870</v>
      </c>
      <c r="CF521" s="14">
        <v>990</v>
      </c>
      <c r="CG521" s="14">
        <v>181899</v>
      </c>
      <c r="CH521" s="14">
        <v>0.36</v>
      </c>
      <c r="CI521" s="14">
        <v>1.44</v>
      </c>
      <c r="CJ521" s="14">
        <v>0.36</v>
      </c>
      <c r="CK521" s="14">
        <v>0</v>
      </c>
      <c r="CL521" s="14">
        <v>1082.04</v>
      </c>
      <c r="CM521" s="14">
        <v>4970.6400000000003</v>
      </c>
      <c r="CN521" s="14">
        <v>0</v>
      </c>
      <c r="CO521" s="14">
        <v>1684.36</v>
      </c>
      <c r="CP521" s="14">
        <v>0</v>
      </c>
      <c r="CQ521" s="14">
        <v>0</v>
      </c>
      <c r="CR521" s="14">
        <v>6889.71</v>
      </c>
      <c r="CS521" s="14">
        <v>0</v>
      </c>
      <c r="CT521" s="14">
        <v>0</v>
      </c>
      <c r="CU521" s="14">
        <v>0</v>
      </c>
      <c r="CV521" s="14">
        <v>0</v>
      </c>
      <c r="CW521" s="14">
        <v>0</v>
      </c>
      <c r="CX521" s="14">
        <v>0</v>
      </c>
    </row>
    <row r="522" spans="1:102" x14ac:dyDescent="0.25">
      <c r="A522" s="14">
        <v>623849</v>
      </c>
      <c r="B522" s="14">
        <v>76</v>
      </c>
      <c r="C522" s="14" t="s">
        <v>117</v>
      </c>
      <c r="D522" s="14" t="s">
        <v>100</v>
      </c>
      <c r="E522" s="14">
        <v>5302790001</v>
      </c>
      <c r="F522" s="14" t="s">
        <v>124</v>
      </c>
      <c r="G522" s="14" t="s">
        <v>102</v>
      </c>
      <c r="H522" s="14" t="s">
        <v>103</v>
      </c>
      <c r="I522" s="14">
        <v>70800000</v>
      </c>
      <c r="J522" s="14">
        <v>0</v>
      </c>
      <c r="K522" s="14">
        <v>1512297</v>
      </c>
      <c r="L522" s="14">
        <v>0</v>
      </c>
      <c r="M522" s="14">
        <v>201812</v>
      </c>
      <c r="N522" s="14">
        <v>20181110</v>
      </c>
      <c r="O522" s="14">
        <v>0</v>
      </c>
      <c r="P522" s="14">
        <v>20181210</v>
      </c>
      <c r="Q522" s="14">
        <v>0</v>
      </c>
      <c r="R522" s="14">
        <v>30</v>
      </c>
      <c r="S522" s="14">
        <v>20181219</v>
      </c>
      <c r="T522" s="14">
        <v>20190118</v>
      </c>
      <c r="U522" s="14">
        <v>119682</v>
      </c>
      <c r="V522" s="14">
        <v>25995.18</v>
      </c>
      <c r="W522" s="14">
        <v>25</v>
      </c>
      <c r="X522" s="14">
        <v>716.25</v>
      </c>
      <c r="Y522" s="14">
        <v>3119.42</v>
      </c>
      <c r="Z522" s="14">
        <v>1247.76</v>
      </c>
      <c r="AA522" s="14">
        <v>1039.8</v>
      </c>
      <c r="AB522" s="14">
        <v>675.87</v>
      </c>
      <c r="AC522" s="14">
        <v>0</v>
      </c>
      <c r="AD522" s="14">
        <v>0</v>
      </c>
      <c r="AE522" s="14">
        <v>0</v>
      </c>
      <c r="AF522" s="14">
        <v>103980.76</v>
      </c>
      <c r="AG522" s="14">
        <v>29790.47</v>
      </c>
      <c r="AH522" s="14">
        <v>70674.570000000007</v>
      </c>
      <c r="AI522" s="14">
        <v>15297.47</v>
      </c>
      <c r="AJ522" s="14">
        <v>1520.43</v>
      </c>
      <c r="AK522" s="14">
        <v>15938.75</v>
      </c>
      <c r="AL522" s="14">
        <v>98614.16</v>
      </c>
      <c r="AM522" s="14">
        <v>104697.01</v>
      </c>
      <c r="AN522" s="14">
        <v>0</v>
      </c>
      <c r="AO522" s="14">
        <v>0</v>
      </c>
      <c r="AP522" s="14">
        <v>0</v>
      </c>
      <c r="AQ522" s="14" t="s">
        <v>104</v>
      </c>
      <c r="AR522" s="14">
        <v>0</v>
      </c>
      <c r="AS522" s="14">
        <v>0</v>
      </c>
      <c r="AT522" s="14">
        <v>0</v>
      </c>
      <c r="AU522" s="14">
        <v>0</v>
      </c>
      <c r="AV522" s="14">
        <v>0</v>
      </c>
      <c r="AW522" s="14">
        <v>0</v>
      </c>
      <c r="AX522" s="14">
        <v>0</v>
      </c>
      <c r="AY522" s="14">
        <v>0</v>
      </c>
      <c r="AZ522" s="14">
        <v>0</v>
      </c>
      <c r="BA522" s="14">
        <v>0</v>
      </c>
      <c r="BB522" s="14">
        <v>12042</v>
      </c>
      <c r="BC522" s="14">
        <v>107640</v>
      </c>
      <c r="BD522" s="14">
        <v>0</v>
      </c>
      <c r="BE522" s="14">
        <v>0</v>
      </c>
      <c r="BF522" s="14">
        <v>786</v>
      </c>
      <c r="BG522" s="14">
        <v>855</v>
      </c>
      <c r="BH522" s="14">
        <v>0</v>
      </c>
      <c r="BI522" s="14">
        <v>0</v>
      </c>
      <c r="BJ522" s="14">
        <v>0</v>
      </c>
      <c r="BK522" s="14">
        <v>0</v>
      </c>
      <c r="BL522" s="14">
        <v>0</v>
      </c>
      <c r="BM522" s="14">
        <v>0</v>
      </c>
      <c r="BN522" s="14">
        <v>0</v>
      </c>
      <c r="BO522" s="14">
        <v>0</v>
      </c>
      <c r="BP522" s="14">
        <v>0</v>
      </c>
      <c r="BQ522" s="14">
        <v>0</v>
      </c>
      <c r="BR522" s="14">
        <v>0</v>
      </c>
      <c r="BS522" s="14">
        <v>20359.650000000001</v>
      </c>
      <c r="BT522" s="14">
        <v>47471.16</v>
      </c>
      <c r="BU522" s="14">
        <v>0</v>
      </c>
      <c r="BV522" s="14">
        <v>0</v>
      </c>
      <c r="BW522" s="14">
        <v>0</v>
      </c>
      <c r="BX522" s="14">
        <v>10154.77</v>
      </c>
      <c r="BY522" s="14">
        <v>0</v>
      </c>
      <c r="BZ522" s="14">
        <v>0</v>
      </c>
      <c r="CA522" s="14">
        <v>0</v>
      </c>
      <c r="CB522" s="14">
        <v>0</v>
      </c>
      <c r="CC522" s="14">
        <v>0</v>
      </c>
      <c r="CD522" s="14">
        <v>855</v>
      </c>
      <c r="CE522" s="14">
        <v>730</v>
      </c>
      <c r="CF522" s="14">
        <v>850</v>
      </c>
      <c r="CG522" s="14">
        <v>181830</v>
      </c>
      <c r="CH522" s="14">
        <v>0.15</v>
      </c>
      <c r="CI522" s="14">
        <v>0.6</v>
      </c>
      <c r="CJ522" s="14">
        <v>0.15</v>
      </c>
      <c r="CK522" s="14">
        <v>0</v>
      </c>
      <c r="CL522" s="14">
        <v>665.47</v>
      </c>
      <c r="CM522" s="14">
        <v>3057.03</v>
      </c>
      <c r="CN522" s="14">
        <v>0</v>
      </c>
      <c r="CO522" s="14">
        <v>797.85</v>
      </c>
      <c r="CP522" s="14">
        <v>0</v>
      </c>
      <c r="CQ522" s="14">
        <v>0</v>
      </c>
      <c r="CR522" s="14" t="s">
        <v>108</v>
      </c>
      <c r="CS522" s="14">
        <v>0</v>
      </c>
      <c r="CT522" s="14">
        <v>0</v>
      </c>
      <c r="CU522" s="14">
        <v>0</v>
      </c>
      <c r="CV522" s="14">
        <v>0</v>
      </c>
      <c r="CW522" s="14">
        <v>0</v>
      </c>
      <c r="CX522" s="14">
        <v>0</v>
      </c>
    </row>
    <row r="523" spans="1:102" x14ac:dyDescent="0.25">
      <c r="A523" s="14">
        <v>675051</v>
      </c>
      <c r="B523" s="14">
        <v>66</v>
      </c>
      <c r="C523" s="14" t="s">
        <v>117</v>
      </c>
      <c r="D523" s="14" t="s">
        <v>100</v>
      </c>
      <c r="E523" s="14">
        <v>5302790001</v>
      </c>
      <c r="F523" s="14" t="s">
        <v>125</v>
      </c>
      <c r="G523" s="14" t="s">
        <v>102</v>
      </c>
      <c r="H523" s="14" t="s">
        <v>103</v>
      </c>
      <c r="I523" s="14">
        <v>70800000</v>
      </c>
      <c r="J523" s="14">
        <v>0</v>
      </c>
      <c r="K523" s="14">
        <v>1159616</v>
      </c>
      <c r="L523" s="14">
        <v>0</v>
      </c>
      <c r="M523" s="14">
        <v>201812</v>
      </c>
      <c r="N523" s="14">
        <v>20181110</v>
      </c>
      <c r="O523" s="14">
        <v>0</v>
      </c>
      <c r="P523" s="14">
        <v>20181210</v>
      </c>
      <c r="Q523" s="14">
        <v>0</v>
      </c>
      <c r="R523" s="14">
        <v>30</v>
      </c>
      <c r="S523" s="14">
        <v>20181219</v>
      </c>
      <c r="T523" s="14">
        <v>20190118</v>
      </c>
      <c r="U523" s="14">
        <v>196736</v>
      </c>
      <c r="V523" s="14">
        <v>38381.94</v>
      </c>
      <c r="W523" s="14">
        <v>25</v>
      </c>
      <c r="X523" s="14">
        <v>716.25</v>
      </c>
      <c r="Y523" s="14">
        <v>4605.83</v>
      </c>
      <c r="Z523" s="14">
        <v>1842.33</v>
      </c>
      <c r="AA523" s="14">
        <v>1535.27</v>
      </c>
      <c r="AB523" s="14">
        <v>997.93</v>
      </c>
      <c r="AC523" s="14">
        <v>0</v>
      </c>
      <c r="AD523" s="14">
        <v>0</v>
      </c>
      <c r="AE523" s="14">
        <v>0</v>
      </c>
      <c r="AF523" s="14">
        <v>153527.82999999999</v>
      </c>
      <c r="AG523" s="14">
        <v>43985.7</v>
      </c>
      <c r="AH523" s="14">
        <v>104374.3</v>
      </c>
      <c r="AI523" s="14">
        <v>22591.759999999998</v>
      </c>
      <c r="AJ523" s="14">
        <v>2245.42</v>
      </c>
      <c r="AK523" s="14">
        <v>23538.82</v>
      </c>
      <c r="AL523" s="14">
        <v>145262.72</v>
      </c>
      <c r="AM523" s="14">
        <v>154244.07999999999</v>
      </c>
      <c r="AN523" s="14">
        <v>0</v>
      </c>
      <c r="AO523" s="14">
        <v>0</v>
      </c>
      <c r="AP523" s="14">
        <v>0</v>
      </c>
      <c r="AQ523" s="14" t="s">
        <v>104</v>
      </c>
      <c r="AR523" s="14">
        <v>0</v>
      </c>
      <c r="AS523" s="14">
        <v>0</v>
      </c>
      <c r="AT523" s="14">
        <v>0</v>
      </c>
      <c r="AU523" s="14">
        <v>0</v>
      </c>
      <c r="AV523" s="14">
        <v>0</v>
      </c>
      <c r="AW523" s="14">
        <v>0</v>
      </c>
      <c r="AX523" s="14">
        <v>0</v>
      </c>
      <c r="AY523" s="14">
        <v>0</v>
      </c>
      <c r="AZ523" s="14">
        <v>0</v>
      </c>
      <c r="BA523" s="14">
        <v>0</v>
      </c>
      <c r="BB523" s="14">
        <v>15758</v>
      </c>
      <c r="BC523" s="14">
        <v>180978</v>
      </c>
      <c r="BD523" s="14">
        <v>0</v>
      </c>
      <c r="BE523" s="14">
        <v>346</v>
      </c>
      <c r="BF523" s="14">
        <v>399</v>
      </c>
      <c r="BG523" s="14">
        <v>0</v>
      </c>
      <c r="BH523" s="14">
        <v>455</v>
      </c>
      <c r="BI523" s="14">
        <v>455</v>
      </c>
      <c r="BJ523" s="14">
        <v>0</v>
      </c>
      <c r="BK523" s="14">
        <v>0</v>
      </c>
      <c r="BL523" s="14">
        <v>0</v>
      </c>
      <c r="BM523" s="14">
        <v>0</v>
      </c>
      <c r="BN523" s="14">
        <v>0</v>
      </c>
      <c r="BO523" s="14">
        <v>0</v>
      </c>
      <c r="BP523" s="14">
        <v>0</v>
      </c>
      <c r="BQ523" s="14">
        <v>0</v>
      </c>
      <c r="BR523" s="14">
        <v>0</v>
      </c>
      <c r="BS523" s="14">
        <v>10002.81</v>
      </c>
      <c r="BT523" s="14">
        <v>79814.52</v>
      </c>
      <c r="BU523" s="14">
        <v>0</v>
      </c>
      <c r="BV523" s="14">
        <v>0</v>
      </c>
      <c r="BW523" s="14">
        <v>0</v>
      </c>
      <c r="BX523" s="14">
        <v>0</v>
      </c>
      <c r="BY523" s="14">
        <v>19924.560000000001</v>
      </c>
      <c r="BZ523" s="14">
        <v>5404</v>
      </c>
      <c r="CA523" s="14">
        <v>0</v>
      </c>
      <c r="CB523" s="14">
        <v>0</v>
      </c>
      <c r="CC523" s="14">
        <v>0</v>
      </c>
      <c r="CD523" s="14">
        <v>0</v>
      </c>
      <c r="CE523" s="14">
        <v>435</v>
      </c>
      <c r="CF523" s="14">
        <v>455</v>
      </c>
      <c r="CG523" s="14">
        <v>181869</v>
      </c>
      <c r="CH523" s="14">
        <v>0.06</v>
      </c>
      <c r="CI523" s="14">
        <v>0.24</v>
      </c>
      <c r="CJ523" s="14">
        <v>0.06</v>
      </c>
      <c r="CK523" s="14">
        <v>0</v>
      </c>
      <c r="CL523" s="14">
        <v>982.57</v>
      </c>
      <c r="CM523" s="14">
        <v>4513.71</v>
      </c>
      <c r="CN523" s="14">
        <v>0</v>
      </c>
      <c r="CO523" s="14">
        <v>1311.55</v>
      </c>
      <c r="CP523" s="14">
        <v>0</v>
      </c>
      <c r="CQ523" s="14">
        <v>0</v>
      </c>
      <c r="CR523" s="14" t="s">
        <v>108</v>
      </c>
      <c r="CS523" s="14">
        <v>0</v>
      </c>
      <c r="CT523" s="14">
        <v>0</v>
      </c>
      <c r="CU523" s="14">
        <v>0</v>
      </c>
      <c r="CV523" s="14">
        <v>0</v>
      </c>
      <c r="CW523" s="14">
        <v>0</v>
      </c>
      <c r="CX523" s="14">
        <v>0</v>
      </c>
    </row>
    <row r="524" spans="1:102" x14ac:dyDescent="0.25">
      <c r="A524" s="14">
        <v>856960</v>
      </c>
      <c r="B524" s="14">
        <v>23</v>
      </c>
      <c r="C524" s="14" t="s">
        <v>110</v>
      </c>
      <c r="D524" s="14" t="s">
        <v>100</v>
      </c>
      <c r="E524" s="14">
        <v>5302790001</v>
      </c>
      <c r="F524" s="14" t="s">
        <v>126</v>
      </c>
      <c r="G524" s="14" t="s">
        <v>102</v>
      </c>
      <c r="H524" s="14" t="s">
        <v>103</v>
      </c>
      <c r="I524" s="14">
        <v>70362030</v>
      </c>
      <c r="J524" s="14">
        <v>0</v>
      </c>
      <c r="K524" s="14">
        <v>1010284</v>
      </c>
      <c r="L524" s="14">
        <v>1</v>
      </c>
      <c r="M524" s="14">
        <v>201812</v>
      </c>
      <c r="N524" s="14">
        <v>20181106</v>
      </c>
      <c r="O524" s="14">
        <v>400</v>
      </c>
      <c r="P524" s="14">
        <v>20181205</v>
      </c>
      <c r="Q524" s="14">
        <v>401</v>
      </c>
      <c r="R524" s="14">
        <v>29</v>
      </c>
      <c r="S524" s="14">
        <v>20190104</v>
      </c>
      <c r="T524" s="14">
        <v>20190118</v>
      </c>
      <c r="U524" s="14">
        <v>58.95</v>
      </c>
      <c r="V524" s="14">
        <v>8.0299999999999994</v>
      </c>
      <c r="W524" s="14">
        <v>12</v>
      </c>
      <c r="X524" s="14">
        <v>2.4</v>
      </c>
      <c r="Y524" s="14">
        <v>2</v>
      </c>
      <c r="Z524" s="14">
        <v>0.8</v>
      </c>
      <c r="AA524" s="14">
        <v>0.66</v>
      </c>
      <c r="AB524" s="14">
        <v>0.43</v>
      </c>
      <c r="AC524" s="14">
        <v>0</v>
      </c>
      <c r="AD524" s="14">
        <v>0</v>
      </c>
      <c r="AE524" s="14">
        <v>0</v>
      </c>
      <c r="AF524" s="14">
        <v>66.98</v>
      </c>
      <c r="AG524" s="14">
        <v>10.46</v>
      </c>
      <c r="AH524" s="14">
        <v>38.64</v>
      </c>
      <c r="AI524" s="14">
        <v>8.35</v>
      </c>
      <c r="AJ524" s="14">
        <v>0.83</v>
      </c>
      <c r="AK524" s="14">
        <v>8.6999999999999993</v>
      </c>
      <c r="AL524" s="14">
        <v>65.489999999999995</v>
      </c>
      <c r="AM524" s="14">
        <v>69.38</v>
      </c>
      <c r="AN524" s="14">
        <v>1</v>
      </c>
      <c r="AO524" s="14">
        <v>100</v>
      </c>
      <c r="AP524" s="14">
        <v>1</v>
      </c>
      <c r="AQ524" s="14" t="s">
        <v>104</v>
      </c>
      <c r="AR524" s="14">
        <v>0</v>
      </c>
      <c r="AS524" s="14">
        <v>0</v>
      </c>
      <c r="AT524" s="14">
        <v>0</v>
      </c>
      <c r="AU524" s="14">
        <v>0</v>
      </c>
      <c r="AV524" s="14">
        <v>0</v>
      </c>
      <c r="AW524" s="14">
        <v>0</v>
      </c>
      <c r="AX524" s="14">
        <v>0</v>
      </c>
      <c r="AY524" s="14" t="s">
        <v>107</v>
      </c>
      <c r="AZ524" s="14" t="s">
        <v>107</v>
      </c>
      <c r="BA524" s="14" t="s">
        <v>107</v>
      </c>
      <c r="BB524" s="14">
        <v>0</v>
      </c>
      <c r="BC524" s="14">
        <v>0</v>
      </c>
      <c r="BD524" s="14">
        <v>0</v>
      </c>
      <c r="BE524" s="14">
        <v>0</v>
      </c>
      <c r="BF524" s="14">
        <v>0</v>
      </c>
      <c r="BG524" s="14">
        <v>0</v>
      </c>
      <c r="BH524" s="14">
        <v>0</v>
      </c>
      <c r="BI524" s="14">
        <v>0</v>
      </c>
      <c r="BJ524" s="14">
        <v>0</v>
      </c>
      <c r="BK524" s="14">
        <v>0</v>
      </c>
      <c r="BL524" s="14">
        <v>0</v>
      </c>
      <c r="BM524" s="14">
        <v>0</v>
      </c>
      <c r="BN524" s="14">
        <v>0</v>
      </c>
      <c r="BO524" s="14">
        <v>0</v>
      </c>
      <c r="BP524" s="14">
        <v>0</v>
      </c>
      <c r="BQ524" s="14">
        <v>0</v>
      </c>
      <c r="BR524" s="14">
        <v>0</v>
      </c>
      <c r="BS524" s="14">
        <v>0</v>
      </c>
      <c r="BT524" s="14">
        <v>0</v>
      </c>
      <c r="BU524" s="14">
        <v>0</v>
      </c>
      <c r="BV524" s="14">
        <v>0</v>
      </c>
      <c r="BW524" s="14">
        <v>0</v>
      </c>
      <c r="BX524" s="14">
        <v>0</v>
      </c>
      <c r="BY524" s="14">
        <v>0</v>
      </c>
      <c r="BZ524" s="14">
        <v>0</v>
      </c>
      <c r="CA524" s="14">
        <v>0</v>
      </c>
      <c r="CB524" s="14">
        <v>0</v>
      </c>
      <c r="CC524" s="14">
        <v>0</v>
      </c>
      <c r="CD524" s="14">
        <v>0</v>
      </c>
      <c r="CE524" s="14">
        <v>0</v>
      </c>
      <c r="CF524" s="14">
        <v>0</v>
      </c>
      <c r="CG524" s="14">
        <v>1120219</v>
      </c>
      <c r="CH524" s="14">
        <v>1</v>
      </c>
      <c r="CI524" s="14">
        <v>0</v>
      </c>
      <c r="CJ524" s="14">
        <v>0</v>
      </c>
      <c r="CK524" s="14">
        <v>0</v>
      </c>
      <c r="CL524" s="14">
        <v>0.42</v>
      </c>
      <c r="CM524" s="14">
        <v>1.96</v>
      </c>
      <c r="CN524" s="14">
        <v>0</v>
      </c>
      <c r="CO524" s="14">
        <v>0.82</v>
      </c>
      <c r="CP524" s="14">
        <v>0</v>
      </c>
      <c r="CQ524" s="14">
        <v>0</v>
      </c>
      <c r="CR524" s="14" t="s">
        <v>108</v>
      </c>
      <c r="CS524" s="14">
        <v>220</v>
      </c>
      <c r="CT524" s="14">
        <v>380</v>
      </c>
      <c r="CU524" s="14">
        <v>201</v>
      </c>
      <c r="CV524" s="14">
        <v>348</v>
      </c>
      <c r="CW524" s="14">
        <v>231</v>
      </c>
      <c r="CX524" s="14">
        <v>399</v>
      </c>
    </row>
    <row r="525" spans="1:102" x14ac:dyDescent="0.25">
      <c r="A525" s="14">
        <v>856967</v>
      </c>
      <c r="B525" s="14">
        <v>23</v>
      </c>
      <c r="C525" s="14" t="s">
        <v>110</v>
      </c>
      <c r="D525" s="14" t="s">
        <v>100</v>
      </c>
      <c r="E525" s="14">
        <v>5302790001</v>
      </c>
      <c r="F525" s="14" t="s">
        <v>127</v>
      </c>
      <c r="G525" s="14" t="s">
        <v>102</v>
      </c>
      <c r="H525" s="14" t="s">
        <v>103</v>
      </c>
      <c r="I525" s="14">
        <v>70362040</v>
      </c>
      <c r="J525" s="14">
        <v>0</v>
      </c>
      <c r="K525" s="14">
        <v>1010286</v>
      </c>
      <c r="L525" s="14">
        <v>1</v>
      </c>
      <c r="M525" s="14">
        <v>201812</v>
      </c>
      <c r="N525" s="14">
        <v>20181106</v>
      </c>
      <c r="O525" s="14">
        <v>93</v>
      </c>
      <c r="P525" s="14">
        <v>20181205</v>
      </c>
      <c r="Q525" s="14">
        <v>93</v>
      </c>
      <c r="R525" s="14">
        <v>29</v>
      </c>
      <c r="S525" s="14">
        <v>20190104</v>
      </c>
      <c r="T525" s="14">
        <v>20190118</v>
      </c>
      <c r="U525" s="14">
        <v>58.95</v>
      </c>
      <c r="V525" s="14">
        <v>8.0299999999999994</v>
      </c>
      <c r="W525" s="14">
        <v>12</v>
      </c>
      <c r="X525" s="14">
        <v>2.4</v>
      </c>
      <c r="Y525" s="14">
        <v>2</v>
      </c>
      <c r="Z525" s="14">
        <v>0.8</v>
      </c>
      <c r="AA525" s="14">
        <v>0.66</v>
      </c>
      <c r="AB525" s="14">
        <v>0.43</v>
      </c>
      <c r="AC525" s="14">
        <v>0</v>
      </c>
      <c r="AD525" s="14">
        <v>0</v>
      </c>
      <c r="AE525" s="14">
        <v>0</v>
      </c>
      <c r="AF525" s="14">
        <v>66.98</v>
      </c>
      <c r="AG525" s="14">
        <v>10.46</v>
      </c>
      <c r="AH525" s="14">
        <v>38.64</v>
      </c>
      <c r="AI525" s="14">
        <v>8.35</v>
      </c>
      <c r="AJ525" s="14">
        <v>0.83</v>
      </c>
      <c r="AK525" s="14">
        <v>8.6999999999999993</v>
      </c>
      <c r="AL525" s="14">
        <v>65.489999999999995</v>
      </c>
      <c r="AM525" s="14">
        <v>69.38</v>
      </c>
      <c r="AN525" s="14">
        <v>0</v>
      </c>
      <c r="AO525" s="14">
        <v>100</v>
      </c>
      <c r="AP525" s="14">
        <v>2</v>
      </c>
      <c r="AQ525" s="14" t="s">
        <v>104</v>
      </c>
      <c r="AR525" s="14">
        <v>0</v>
      </c>
      <c r="AS525" s="14">
        <v>0</v>
      </c>
      <c r="AT525" s="14">
        <v>0</v>
      </c>
      <c r="AU525" s="14">
        <v>0</v>
      </c>
      <c r="AV525" s="14">
        <v>0</v>
      </c>
      <c r="AW525" s="14">
        <v>0</v>
      </c>
      <c r="AX525" s="14">
        <v>0</v>
      </c>
      <c r="AY525" s="14" t="s">
        <v>107</v>
      </c>
      <c r="AZ525" s="14" t="s">
        <v>107</v>
      </c>
      <c r="BA525" s="14" t="s">
        <v>107</v>
      </c>
      <c r="BB525" s="14">
        <v>0</v>
      </c>
      <c r="BC525" s="14">
        <v>0</v>
      </c>
      <c r="BD525" s="14">
        <v>0</v>
      </c>
      <c r="BE525" s="14">
        <v>0</v>
      </c>
      <c r="BF525" s="14">
        <v>0</v>
      </c>
      <c r="BG525" s="14">
        <v>0</v>
      </c>
      <c r="BH525" s="14">
        <v>0</v>
      </c>
      <c r="BI525" s="14">
        <v>0</v>
      </c>
      <c r="BJ525" s="14">
        <v>0</v>
      </c>
      <c r="BK525" s="14">
        <v>0</v>
      </c>
      <c r="BL525" s="14">
        <v>0</v>
      </c>
      <c r="BM525" s="14">
        <v>0</v>
      </c>
      <c r="BN525" s="14">
        <v>0</v>
      </c>
      <c r="BO525" s="14">
        <v>0</v>
      </c>
      <c r="BP525" s="14">
        <v>0</v>
      </c>
      <c r="BQ525" s="14">
        <v>0</v>
      </c>
      <c r="BR525" s="14">
        <v>0</v>
      </c>
      <c r="BS525" s="14">
        <v>0</v>
      </c>
      <c r="BT525" s="14">
        <v>0</v>
      </c>
      <c r="BU525" s="14">
        <v>0</v>
      </c>
      <c r="BV525" s="14">
        <v>0</v>
      </c>
      <c r="BW525" s="14">
        <v>0</v>
      </c>
      <c r="BX525" s="14">
        <v>0</v>
      </c>
      <c r="BY525" s="14">
        <v>0</v>
      </c>
      <c r="BZ525" s="14">
        <v>0</v>
      </c>
      <c r="CA525" s="14">
        <v>0</v>
      </c>
      <c r="CB525" s="14">
        <v>0</v>
      </c>
      <c r="CC525" s="14">
        <v>0</v>
      </c>
      <c r="CD525" s="14">
        <v>0</v>
      </c>
      <c r="CE525" s="14">
        <v>0</v>
      </c>
      <c r="CF525" s="14">
        <v>0</v>
      </c>
      <c r="CG525" s="14">
        <v>1120250</v>
      </c>
      <c r="CH525" s="14">
        <v>1</v>
      </c>
      <c r="CI525" s="14">
        <v>0</v>
      </c>
      <c r="CJ525" s="14">
        <v>0</v>
      </c>
      <c r="CK525" s="14">
        <v>0</v>
      </c>
      <c r="CL525" s="14">
        <v>0.42</v>
      </c>
      <c r="CM525" s="14">
        <v>1.96</v>
      </c>
      <c r="CN525" s="14">
        <v>0</v>
      </c>
      <c r="CO525" s="14">
        <v>0.82</v>
      </c>
      <c r="CP525" s="14">
        <v>0</v>
      </c>
      <c r="CQ525" s="14">
        <v>0</v>
      </c>
      <c r="CR525" s="14" t="s">
        <v>108</v>
      </c>
      <c r="CS525" s="14">
        <v>220</v>
      </c>
      <c r="CT525" s="14">
        <v>380</v>
      </c>
      <c r="CU525" s="14">
        <v>201</v>
      </c>
      <c r="CV525" s="14">
        <v>348</v>
      </c>
      <c r="CW525" s="14">
        <v>231</v>
      </c>
      <c r="CX525" s="14">
        <v>399</v>
      </c>
    </row>
    <row r="526" spans="1:102" x14ac:dyDescent="0.25">
      <c r="A526" s="14">
        <v>856969</v>
      </c>
      <c r="B526" s="14">
        <v>23</v>
      </c>
      <c r="C526" s="14" t="s">
        <v>110</v>
      </c>
      <c r="D526" s="14" t="s">
        <v>100</v>
      </c>
      <c r="E526" s="14">
        <v>5302790001</v>
      </c>
      <c r="F526" s="14" t="s">
        <v>128</v>
      </c>
      <c r="G526" s="14" t="s">
        <v>102</v>
      </c>
      <c r="H526" s="14" t="s">
        <v>103</v>
      </c>
      <c r="I526" s="14">
        <v>70362070</v>
      </c>
      <c r="J526" s="14">
        <v>0</v>
      </c>
      <c r="K526" s="14">
        <v>1116288</v>
      </c>
      <c r="L526" s="14">
        <v>1</v>
      </c>
      <c r="M526" s="14">
        <v>201812</v>
      </c>
      <c r="N526" s="14">
        <v>20181106</v>
      </c>
      <c r="O526" s="14">
        <v>12276</v>
      </c>
      <c r="P526" s="14">
        <v>20181205</v>
      </c>
      <c r="Q526" s="14">
        <v>12278</v>
      </c>
      <c r="R526" s="14">
        <v>29</v>
      </c>
      <c r="S526" s="14">
        <v>20190104</v>
      </c>
      <c r="T526" s="14">
        <v>20190118</v>
      </c>
      <c r="U526" s="14">
        <v>58.95</v>
      </c>
      <c r="V526" s="14">
        <v>8.0299999999999994</v>
      </c>
      <c r="W526" s="14">
        <v>12</v>
      </c>
      <c r="X526" s="14">
        <v>2.4</v>
      </c>
      <c r="Y526" s="14">
        <v>2</v>
      </c>
      <c r="Z526" s="14">
        <v>0.8</v>
      </c>
      <c r="AA526" s="14">
        <v>0.66</v>
      </c>
      <c r="AB526" s="14">
        <v>0.43</v>
      </c>
      <c r="AC526" s="14">
        <v>0</v>
      </c>
      <c r="AD526" s="14">
        <v>0</v>
      </c>
      <c r="AE526" s="14">
        <v>0</v>
      </c>
      <c r="AF526" s="14">
        <v>66.98</v>
      </c>
      <c r="AG526" s="14">
        <v>10.46</v>
      </c>
      <c r="AH526" s="14">
        <v>38.64</v>
      </c>
      <c r="AI526" s="14">
        <v>8.35</v>
      </c>
      <c r="AJ526" s="14">
        <v>0.83</v>
      </c>
      <c r="AK526" s="14">
        <v>8.6999999999999993</v>
      </c>
      <c r="AL526" s="14">
        <v>65.489999999999995</v>
      </c>
      <c r="AM526" s="14">
        <v>69.38</v>
      </c>
      <c r="AN526" s="14">
        <v>2</v>
      </c>
      <c r="AO526" s="14">
        <v>100</v>
      </c>
      <c r="AP526" s="14">
        <v>0</v>
      </c>
      <c r="AQ526" s="14" t="s">
        <v>104</v>
      </c>
      <c r="AR526" s="14">
        <v>0</v>
      </c>
      <c r="AS526" s="14">
        <v>0</v>
      </c>
      <c r="AT526" s="14">
        <v>0</v>
      </c>
      <c r="AU526" s="14">
        <v>0</v>
      </c>
      <c r="AV526" s="14">
        <v>0</v>
      </c>
      <c r="AW526" s="14">
        <v>0</v>
      </c>
      <c r="AX526" s="14">
        <v>0</v>
      </c>
      <c r="AY526" s="14" t="s">
        <v>107</v>
      </c>
      <c r="AZ526" s="14" t="s">
        <v>107</v>
      </c>
      <c r="BA526" s="14" t="s">
        <v>107</v>
      </c>
      <c r="BB526" s="14">
        <v>0</v>
      </c>
      <c r="BC526" s="14">
        <v>0</v>
      </c>
      <c r="BD526" s="14">
        <v>0</v>
      </c>
      <c r="BE526" s="14">
        <v>0</v>
      </c>
      <c r="BF526" s="14">
        <v>0</v>
      </c>
      <c r="BG526" s="14">
        <v>0</v>
      </c>
      <c r="BH526" s="14">
        <v>0</v>
      </c>
      <c r="BI526" s="14">
        <v>0</v>
      </c>
      <c r="BJ526" s="14">
        <v>0</v>
      </c>
      <c r="BK526" s="14">
        <v>0</v>
      </c>
      <c r="BL526" s="14">
        <v>0</v>
      </c>
      <c r="BM526" s="14">
        <v>0</v>
      </c>
      <c r="BN526" s="14">
        <v>0</v>
      </c>
      <c r="BO526" s="14">
        <v>0</v>
      </c>
      <c r="BP526" s="14">
        <v>0</v>
      </c>
      <c r="BQ526" s="14">
        <v>0</v>
      </c>
      <c r="BR526" s="14">
        <v>0</v>
      </c>
      <c r="BS526" s="14">
        <v>0</v>
      </c>
      <c r="BT526" s="14">
        <v>0</v>
      </c>
      <c r="BU526" s="14">
        <v>0</v>
      </c>
      <c r="BV526" s="14">
        <v>0</v>
      </c>
      <c r="BW526" s="14">
        <v>0</v>
      </c>
      <c r="BX526" s="14">
        <v>0</v>
      </c>
      <c r="BY526" s="14">
        <v>0</v>
      </c>
      <c r="BZ526" s="14">
        <v>0</v>
      </c>
      <c r="CA526" s="14">
        <v>0</v>
      </c>
      <c r="CB526" s="14">
        <v>0</v>
      </c>
      <c r="CC526" s="14">
        <v>0</v>
      </c>
      <c r="CD526" s="14">
        <v>0</v>
      </c>
      <c r="CE526" s="14">
        <v>0</v>
      </c>
      <c r="CF526" s="14">
        <v>0</v>
      </c>
      <c r="CG526" s="14">
        <v>1120192</v>
      </c>
      <c r="CH526" s="14">
        <v>1</v>
      </c>
      <c r="CI526" s="14">
        <v>0</v>
      </c>
      <c r="CJ526" s="14">
        <v>0</v>
      </c>
      <c r="CK526" s="14">
        <v>0</v>
      </c>
      <c r="CL526" s="14">
        <v>0.42</v>
      </c>
      <c r="CM526" s="14">
        <v>1.96</v>
      </c>
      <c r="CN526" s="14">
        <v>0</v>
      </c>
      <c r="CO526" s="14">
        <v>0.82</v>
      </c>
      <c r="CP526" s="14">
        <v>0</v>
      </c>
      <c r="CQ526" s="14">
        <v>0</v>
      </c>
      <c r="CR526" s="14" t="s">
        <v>108</v>
      </c>
      <c r="CS526" s="14">
        <v>220</v>
      </c>
      <c r="CT526" s="14">
        <v>380</v>
      </c>
      <c r="CU526" s="14">
        <v>201</v>
      </c>
      <c r="CV526" s="14">
        <v>348</v>
      </c>
      <c r="CW526" s="14">
        <v>231</v>
      </c>
      <c r="CX526" s="14">
        <v>399</v>
      </c>
    </row>
    <row r="527" spans="1:102" x14ac:dyDescent="0.25">
      <c r="A527" s="14">
        <v>966027</v>
      </c>
      <c r="B527" s="14">
        <v>76</v>
      </c>
      <c r="C527" s="14" t="s">
        <v>117</v>
      </c>
      <c r="D527" s="14" t="s">
        <v>100</v>
      </c>
      <c r="E527" s="14">
        <v>5302790001</v>
      </c>
      <c r="F527" s="14" t="s">
        <v>129</v>
      </c>
      <c r="G527" s="14" t="s">
        <v>102</v>
      </c>
      <c r="H527" s="14" t="s">
        <v>103</v>
      </c>
      <c r="I527" s="14">
        <v>70000000</v>
      </c>
      <c r="J527" s="14">
        <v>0</v>
      </c>
      <c r="K527" s="14">
        <v>53155342</v>
      </c>
      <c r="L527" s="14">
        <v>0</v>
      </c>
      <c r="M527" s="14">
        <v>201812</v>
      </c>
      <c r="N527" s="14">
        <v>20181110</v>
      </c>
      <c r="O527" s="14">
        <v>0</v>
      </c>
      <c r="P527" s="14">
        <v>20181210</v>
      </c>
      <c r="Q527" s="14">
        <v>0</v>
      </c>
      <c r="R527" s="14">
        <v>30</v>
      </c>
      <c r="S527" s="14">
        <v>20181219</v>
      </c>
      <c r="T527" s="14">
        <v>20190118</v>
      </c>
      <c r="U527" s="14">
        <v>59382</v>
      </c>
      <c r="V527" s="14">
        <v>12438.53</v>
      </c>
      <c r="W527" s="14">
        <v>25</v>
      </c>
      <c r="X527" s="14">
        <v>716.25</v>
      </c>
      <c r="Y527" s="14">
        <v>1492.62</v>
      </c>
      <c r="Z527" s="14">
        <v>597.04999999999995</v>
      </c>
      <c r="AA527" s="14">
        <v>497.54</v>
      </c>
      <c r="AB527" s="14">
        <v>323.39999999999998</v>
      </c>
      <c r="AC527" s="14">
        <v>0</v>
      </c>
      <c r="AD527" s="14">
        <v>0</v>
      </c>
      <c r="AE527" s="14">
        <v>0</v>
      </c>
      <c r="AF527" s="14">
        <v>49754.17</v>
      </c>
      <c r="AG527" s="14">
        <v>14254.55</v>
      </c>
      <c r="AH527" s="14">
        <v>33151.22</v>
      </c>
      <c r="AI527" s="14">
        <v>7175.56</v>
      </c>
      <c r="AJ527" s="14">
        <v>713.19</v>
      </c>
      <c r="AK527" s="14">
        <v>7476.36</v>
      </c>
      <c r="AL527" s="14">
        <v>47559.81</v>
      </c>
      <c r="AM527" s="14">
        <v>50470.42</v>
      </c>
      <c r="AN527" s="14">
        <v>0</v>
      </c>
      <c r="AO527" s="14">
        <v>0</v>
      </c>
      <c r="AP527" s="14">
        <v>0</v>
      </c>
      <c r="AQ527" s="14" t="s">
        <v>104</v>
      </c>
      <c r="AR527" s="14">
        <v>0</v>
      </c>
      <c r="AS527" s="14">
        <v>0</v>
      </c>
      <c r="AT527" s="14">
        <v>0</v>
      </c>
      <c r="AU527" s="14">
        <v>0</v>
      </c>
      <c r="AV527" s="14">
        <v>0</v>
      </c>
      <c r="AW527" s="14">
        <v>0</v>
      </c>
      <c r="AX527" s="14">
        <v>0</v>
      </c>
      <c r="AY527" s="14">
        <v>0</v>
      </c>
      <c r="AZ527" s="14">
        <v>0</v>
      </c>
      <c r="BA527" s="14">
        <v>0</v>
      </c>
      <c r="BB527" s="14">
        <v>6870</v>
      </c>
      <c r="BC527" s="14">
        <v>52512</v>
      </c>
      <c r="BD527" s="14">
        <v>0</v>
      </c>
      <c r="BE527" s="14">
        <v>0</v>
      </c>
      <c r="BF527" s="14">
        <v>214</v>
      </c>
      <c r="BG527" s="14">
        <v>214</v>
      </c>
      <c r="BH527" s="14">
        <v>0</v>
      </c>
      <c r="BI527" s="14">
        <v>0</v>
      </c>
      <c r="BJ527" s="14">
        <v>0</v>
      </c>
      <c r="BK527" s="14">
        <v>0</v>
      </c>
      <c r="BL527" s="14">
        <v>0</v>
      </c>
      <c r="BM527" s="14">
        <v>0</v>
      </c>
      <c r="BN527" s="14">
        <v>0</v>
      </c>
      <c r="BO527" s="14">
        <v>0</v>
      </c>
      <c r="BP527" s="14">
        <v>0</v>
      </c>
      <c r="BQ527" s="14">
        <v>0</v>
      </c>
      <c r="BR527" s="14">
        <v>0</v>
      </c>
      <c r="BS527" s="14">
        <v>11615.25</v>
      </c>
      <c r="BT527" s="14">
        <v>23158.73</v>
      </c>
      <c r="BU527" s="14">
        <v>0</v>
      </c>
      <c r="BV527" s="14">
        <v>0</v>
      </c>
      <c r="BW527" s="14">
        <v>0</v>
      </c>
      <c r="BX527" s="14">
        <v>2541.66</v>
      </c>
      <c r="BY527" s="14">
        <v>0</v>
      </c>
      <c r="BZ527" s="14">
        <v>0</v>
      </c>
      <c r="CA527" s="14">
        <v>0</v>
      </c>
      <c r="CB527" s="14">
        <v>0</v>
      </c>
      <c r="CC527" s="14">
        <v>0</v>
      </c>
      <c r="CD527" s="14">
        <v>250</v>
      </c>
      <c r="CE527" s="14">
        <v>245</v>
      </c>
      <c r="CF527" s="14">
        <v>230</v>
      </c>
      <c r="CG527" s="14">
        <v>181862</v>
      </c>
      <c r="CH527" s="14">
        <v>0.09</v>
      </c>
      <c r="CI527" s="14">
        <v>0.36</v>
      </c>
      <c r="CJ527" s="14">
        <v>0.09</v>
      </c>
      <c r="CK527" s="14">
        <v>0</v>
      </c>
      <c r="CL527" s="14">
        <v>318.42</v>
      </c>
      <c r="CM527" s="14">
        <v>1462.77</v>
      </c>
      <c r="CN527" s="14">
        <v>0</v>
      </c>
      <c r="CO527" s="14">
        <v>395.86</v>
      </c>
      <c r="CP527" s="14">
        <v>0</v>
      </c>
      <c r="CQ527" s="14">
        <v>0</v>
      </c>
      <c r="CR527" s="14" t="s">
        <v>108</v>
      </c>
      <c r="CS527" s="14">
        <v>0</v>
      </c>
      <c r="CT527" s="14">
        <v>0</v>
      </c>
      <c r="CU527" s="14">
        <v>0</v>
      </c>
      <c r="CV527" s="14">
        <v>0</v>
      </c>
      <c r="CW527" s="14">
        <v>0</v>
      </c>
      <c r="CX527" s="14">
        <v>0</v>
      </c>
    </row>
    <row r="528" spans="1:102" x14ac:dyDescent="0.25">
      <c r="A528" s="14">
        <v>1089425</v>
      </c>
      <c r="B528" s="14">
        <v>65</v>
      </c>
      <c r="C528" s="14" t="s">
        <v>99</v>
      </c>
      <c r="D528" s="14" t="s">
        <v>100</v>
      </c>
      <c r="E528" s="14">
        <v>5302790001</v>
      </c>
      <c r="F528" s="14" t="s">
        <v>130</v>
      </c>
      <c r="G528" s="14" t="s">
        <v>102</v>
      </c>
      <c r="H528" s="14" t="s">
        <v>103</v>
      </c>
      <c r="I528" s="14">
        <v>73007990</v>
      </c>
      <c r="J528" s="14">
        <v>0</v>
      </c>
      <c r="K528" s="14">
        <v>1159901</v>
      </c>
      <c r="L528" s="14">
        <v>0</v>
      </c>
      <c r="M528" s="14">
        <v>201812</v>
      </c>
      <c r="N528" s="14">
        <v>20181114</v>
      </c>
      <c r="O528" s="14">
        <v>0</v>
      </c>
      <c r="P528" s="14">
        <v>20181214</v>
      </c>
      <c r="Q528" s="14">
        <v>0</v>
      </c>
      <c r="R528" s="14">
        <v>30</v>
      </c>
      <c r="S528" s="14">
        <v>20181224</v>
      </c>
      <c r="T528" s="14">
        <v>20190118</v>
      </c>
      <c r="U528" s="14">
        <v>121244</v>
      </c>
      <c r="V528" s="14">
        <v>19595.12</v>
      </c>
      <c r="W528" s="14">
        <v>25</v>
      </c>
      <c r="X528" s="14">
        <v>716.25</v>
      </c>
      <c r="Y528" s="14">
        <v>2351.41</v>
      </c>
      <c r="Z528" s="14">
        <v>940.56</v>
      </c>
      <c r="AA528" s="14">
        <v>783.8</v>
      </c>
      <c r="AB528" s="14">
        <v>509.47</v>
      </c>
      <c r="AC528" s="14">
        <v>0</v>
      </c>
      <c r="AD528" s="14">
        <v>0</v>
      </c>
      <c r="AE528" s="14">
        <v>0</v>
      </c>
      <c r="AF528" s="14">
        <v>78380.52</v>
      </c>
      <c r="AG528" s="14">
        <v>22456</v>
      </c>
      <c r="AH528" s="14">
        <v>67501.850000000006</v>
      </c>
      <c r="AI528" s="14">
        <v>14610.74</v>
      </c>
      <c r="AJ528" s="14">
        <v>1452.18</v>
      </c>
      <c r="AK528" s="14">
        <v>15223.23</v>
      </c>
      <c r="AL528" s="14">
        <v>74511.53</v>
      </c>
      <c r="AM528" s="14">
        <v>79096.77</v>
      </c>
      <c r="AN528" s="14">
        <v>0</v>
      </c>
      <c r="AO528" s="14">
        <v>0</v>
      </c>
      <c r="AP528" s="14">
        <v>0</v>
      </c>
      <c r="AQ528" s="14" t="s">
        <v>104</v>
      </c>
      <c r="AR528" s="14">
        <v>0</v>
      </c>
      <c r="AS528" s="14">
        <v>0</v>
      </c>
      <c r="AT528" s="14">
        <v>0</v>
      </c>
      <c r="AU528" s="14">
        <v>0</v>
      </c>
      <c r="AV528" s="14">
        <v>0</v>
      </c>
      <c r="AW528" s="14">
        <v>0</v>
      </c>
      <c r="AX528" s="14">
        <v>0</v>
      </c>
      <c r="AY528" s="14">
        <v>0</v>
      </c>
      <c r="AZ528" s="14">
        <v>0</v>
      </c>
      <c r="BA528" s="14">
        <v>0</v>
      </c>
      <c r="BB528" s="14">
        <v>10903</v>
      </c>
      <c r="BC528" s="14">
        <v>110341</v>
      </c>
      <c r="BD528" s="14">
        <v>0</v>
      </c>
      <c r="BE528" s="14">
        <v>186</v>
      </c>
      <c r="BF528" s="14">
        <v>186</v>
      </c>
      <c r="BG528" s="14">
        <v>0</v>
      </c>
      <c r="BH528" s="14">
        <v>210</v>
      </c>
      <c r="BI528" s="14">
        <v>210</v>
      </c>
      <c r="BJ528" s="14">
        <v>0</v>
      </c>
      <c r="BK528" s="14">
        <v>0</v>
      </c>
      <c r="BL528" s="14">
        <v>0</v>
      </c>
      <c r="BM528" s="14">
        <v>0</v>
      </c>
      <c r="BN528" s="14">
        <v>0</v>
      </c>
      <c r="BO528" s="14">
        <v>0</v>
      </c>
      <c r="BP528" s="14">
        <v>0</v>
      </c>
      <c r="BQ528" s="14">
        <v>0</v>
      </c>
      <c r="BR528" s="14">
        <v>0</v>
      </c>
      <c r="BS528" s="14">
        <v>6618.55</v>
      </c>
      <c r="BT528" s="14">
        <v>45601.78</v>
      </c>
      <c r="BU528" s="14">
        <v>0</v>
      </c>
      <c r="BV528" s="14">
        <v>0</v>
      </c>
      <c r="BW528" s="14">
        <v>0</v>
      </c>
      <c r="BX528" s="14">
        <v>0</v>
      </c>
      <c r="BY528" s="14">
        <v>4769.99</v>
      </c>
      <c r="BZ528" s="14">
        <v>1795.08</v>
      </c>
      <c r="CA528" s="14">
        <v>0</v>
      </c>
      <c r="CB528" s="14">
        <v>0</v>
      </c>
      <c r="CC528" s="14">
        <v>0</v>
      </c>
      <c r="CD528" s="14">
        <v>0</v>
      </c>
      <c r="CE528" s="14">
        <v>210</v>
      </c>
      <c r="CF528" s="14">
        <v>210</v>
      </c>
      <c r="CG528" s="14">
        <v>185045</v>
      </c>
      <c r="CH528" s="14">
        <v>9.6000000000000002E-2</v>
      </c>
      <c r="CI528" s="14">
        <v>0.38400000000000001</v>
      </c>
      <c r="CJ528" s="14">
        <v>9.6000000000000002E-2</v>
      </c>
      <c r="CK528" s="14">
        <v>0</v>
      </c>
      <c r="CL528" s="14">
        <v>501.63</v>
      </c>
      <c r="CM528" s="14">
        <v>2304.38</v>
      </c>
      <c r="CN528" s="14">
        <v>0</v>
      </c>
      <c r="CO528" s="14">
        <v>646.62</v>
      </c>
      <c r="CP528" s="14">
        <v>0</v>
      </c>
      <c r="CQ528" s="14">
        <v>0</v>
      </c>
      <c r="CR528" s="14" t="s">
        <v>108</v>
      </c>
      <c r="CS528" s="14">
        <v>0</v>
      </c>
      <c r="CT528" s="14">
        <v>0</v>
      </c>
      <c r="CU528" s="14">
        <v>0</v>
      </c>
      <c r="CV528" s="14">
        <v>0</v>
      </c>
      <c r="CW528" s="14">
        <v>0</v>
      </c>
      <c r="CX528" s="14">
        <v>0</v>
      </c>
    </row>
    <row r="529" spans="1:102" x14ac:dyDescent="0.25">
      <c r="A529" s="14">
        <v>1100496</v>
      </c>
      <c r="B529" s="14">
        <v>21</v>
      </c>
      <c r="C529" s="14" t="s">
        <v>105</v>
      </c>
      <c r="D529" s="14" t="s">
        <v>100</v>
      </c>
      <c r="E529" s="14">
        <v>5302790001</v>
      </c>
      <c r="F529" s="14" t="s">
        <v>131</v>
      </c>
      <c r="G529" s="14" t="s">
        <v>102</v>
      </c>
      <c r="H529" s="14" t="s">
        <v>103</v>
      </c>
      <c r="I529" s="14">
        <v>70300000</v>
      </c>
      <c r="J529" s="14">
        <v>0</v>
      </c>
      <c r="K529" s="14">
        <v>98380</v>
      </c>
      <c r="L529" s="14">
        <v>1</v>
      </c>
      <c r="M529" s="14">
        <v>201812</v>
      </c>
      <c r="N529" s="14">
        <v>20181110</v>
      </c>
      <c r="O529" s="14">
        <v>1841</v>
      </c>
      <c r="P529" s="14">
        <v>20181211</v>
      </c>
      <c r="Q529" s="14">
        <v>1841</v>
      </c>
      <c r="R529" s="14">
        <v>31</v>
      </c>
      <c r="S529" s="14">
        <v>20190104</v>
      </c>
      <c r="T529" s="14">
        <v>20190118</v>
      </c>
      <c r="U529" s="14">
        <v>17.63</v>
      </c>
      <c r="V529" s="14">
        <v>2.4</v>
      </c>
      <c r="W529" s="14">
        <v>12</v>
      </c>
      <c r="X529" s="14">
        <v>2.4</v>
      </c>
      <c r="Y529" s="14">
        <v>0.6</v>
      </c>
      <c r="Z529" s="14">
        <v>0.24</v>
      </c>
      <c r="AA529" s="14">
        <v>0.2</v>
      </c>
      <c r="AB529" s="14">
        <v>0.13</v>
      </c>
      <c r="AC529" s="14">
        <v>0</v>
      </c>
      <c r="AD529" s="14">
        <v>0</v>
      </c>
      <c r="AE529" s="14">
        <v>0</v>
      </c>
      <c r="AF529" s="14">
        <v>20.03</v>
      </c>
      <c r="AG529" s="14">
        <v>3.13</v>
      </c>
      <c r="AH529" s="14">
        <v>11.57</v>
      </c>
      <c r="AI529" s="14">
        <v>2.4900000000000002</v>
      </c>
      <c r="AJ529" s="14">
        <v>0.24</v>
      </c>
      <c r="AK529" s="14">
        <v>2.6</v>
      </c>
      <c r="AL529" s="14">
        <v>21.26</v>
      </c>
      <c r="AM529" s="14">
        <v>22.43</v>
      </c>
      <c r="AN529" s="14">
        <v>0</v>
      </c>
      <c r="AO529" s="14">
        <v>30</v>
      </c>
      <c r="AP529" s="14">
        <v>10</v>
      </c>
      <c r="AQ529" s="14" t="s">
        <v>104</v>
      </c>
      <c r="AR529" s="14">
        <v>0</v>
      </c>
      <c r="AS529" s="14">
        <v>0</v>
      </c>
      <c r="AT529" s="14">
        <v>0</v>
      </c>
      <c r="AU529" s="14">
        <v>0</v>
      </c>
      <c r="AV529" s="14">
        <v>0</v>
      </c>
      <c r="AW529" s="14">
        <v>0</v>
      </c>
      <c r="AX529" s="14">
        <v>0</v>
      </c>
      <c r="AY529" s="14" t="s">
        <v>107</v>
      </c>
      <c r="AZ529" s="14" t="s">
        <v>107</v>
      </c>
      <c r="BA529" s="14" t="s">
        <v>107</v>
      </c>
      <c r="BB529" s="14">
        <v>0</v>
      </c>
      <c r="BC529" s="14">
        <v>0</v>
      </c>
      <c r="BD529" s="14">
        <v>0</v>
      </c>
      <c r="BE529" s="14">
        <v>0</v>
      </c>
      <c r="BF529" s="14">
        <v>0</v>
      </c>
      <c r="BG529" s="14">
        <v>0</v>
      </c>
      <c r="BH529" s="14">
        <v>0</v>
      </c>
      <c r="BI529" s="14">
        <v>0</v>
      </c>
      <c r="BJ529" s="14">
        <v>0</v>
      </c>
      <c r="BK529" s="14">
        <v>0</v>
      </c>
      <c r="BL529" s="14">
        <v>0</v>
      </c>
      <c r="BM529" s="14">
        <v>0</v>
      </c>
      <c r="BN529" s="14">
        <v>0</v>
      </c>
      <c r="BO529" s="14">
        <v>0</v>
      </c>
      <c r="BP529" s="14">
        <v>0</v>
      </c>
      <c r="BQ529" s="14">
        <v>0</v>
      </c>
      <c r="BR529" s="14">
        <v>0</v>
      </c>
      <c r="BS529" s="14">
        <v>0</v>
      </c>
      <c r="BT529" s="14">
        <v>0</v>
      </c>
      <c r="BU529" s="14">
        <v>0</v>
      </c>
      <c r="BV529" s="14">
        <v>0</v>
      </c>
      <c r="BW529" s="14">
        <v>0</v>
      </c>
      <c r="BX529" s="14">
        <v>0</v>
      </c>
      <c r="BY529" s="14">
        <v>0</v>
      </c>
      <c r="BZ529" s="14">
        <v>0</v>
      </c>
      <c r="CA529" s="14">
        <v>0</v>
      </c>
      <c r="CB529" s="14">
        <v>0</v>
      </c>
      <c r="CC529" s="14">
        <v>0</v>
      </c>
      <c r="CD529" s="14">
        <v>0</v>
      </c>
      <c r="CE529" s="14">
        <v>0</v>
      </c>
      <c r="CF529" s="14">
        <v>0</v>
      </c>
      <c r="CG529" s="14">
        <v>1141468</v>
      </c>
      <c r="CH529" s="14">
        <v>1</v>
      </c>
      <c r="CI529" s="14">
        <v>0</v>
      </c>
      <c r="CJ529" s="14">
        <v>0</v>
      </c>
      <c r="CK529" s="14">
        <v>0</v>
      </c>
      <c r="CL529" s="14">
        <v>0.12</v>
      </c>
      <c r="CM529" s="14">
        <v>0.57999999999999996</v>
      </c>
      <c r="CN529" s="14">
        <v>0</v>
      </c>
      <c r="CO529" s="14">
        <v>0.19</v>
      </c>
      <c r="CP529" s="14">
        <v>0</v>
      </c>
      <c r="CQ529" s="14">
        <v>0</v>
      </c>
      <c r="CR529" s="14" t="s">
        <v>108</v>
      </c>
      <c r="CS529" s="14">
        <v>220</v>
      </c>
      <c r="CT529" s="14" t="s">
        <v>109</v>
      </c>
      <c r="CU529" s="14">
        <v>201</v>
      </c>
      <c r="CV529" s="14" t="s">
        <v>109</v>
      </c>
      <c r="CW529" s="14">
        <v>231</v>
      </c>
      <c r="CX529" s="14" t="s">
        <v>109</v>
      </c>
    </row>
    <row r="530" spans="1:102" x14ac:dyDescent="0.25">
      <c r="A530" s="14">
        <v>466453</v>
      </c>
      <c r="B530" s="14">
        <v>75</v>
      </c>
      <c r="C530" s="14" t="s">
        <v>99</v>
      </c>
      <c r="D530" s="14" t="s">
        <v>100</v>
      </c>
      <c r="E530" s="14">
        <v>5302790001</v>
      </c>
      <c r="F530" s="14" t="s">
        <v>101</v>
      </c>
      <c r="G530" s="14" t="s">
        <v>102</v>
      </c>
      <c r="H530" s="14" t="s">
        <v>103</v>
      </c>
      <c r="I530" s="14">
        <v>70610000</v>
      </c>
      <c r="J530" s="14">
        <v>0</v>
      </c>
      <c r="K530" s="14">
        <v>1211223</v>
      </c>
      <c r="L530" s="14">
        <v>0</v>
      </c>
      <c r="M530" s="14">
        <v>201901</v>
      </c>
      <c r="N530" s="14">
        <v>20181210</v>
      </c>
      <c r="O530" s="14">
        <v>0</v>
      </c>
      <c r="P530" s="14">
        <v>20190110</v>
      </c>
      <c r="Q530" s="14">
        <v>0</v>
      </c>
      <c r="R530" s="14">
        <v>31</v>
      </c>
      <c r="S530" s="14">
        <v>20190118</v>
      </c>
      <c r="T530" s="14">
        <v>20190218</v>
      </c>
      <c r="U530" s="14">
        <v>15251</v>
      </c>
      <c r="V530" s="14">
        <v>2676.02</v>
      </c>
      <c r="W530" s="14">
        <v>25</v>
      </c>
      <c r="X530" s="14">
        <v>716.25</v>
      </c>
      <c r="Y530" s="14">
        <v>321.12</v>
      </c>
      <c r="Z530" s="14">
        <v>128.44</v>
      </c>
      <c r="AA530" s="14">
        <v>107.04</v>
      </c>
      <c r="AB530" s="14">
        <v>69.569999999999993</v>
      </c>
      <c r="AC530" s="14">
        <v>0</v>
      </c>
      <c r="AD530" s="14">
        <v>0</v>
      </c>
      <c r="AE530" s="14">
        <v>0</v>
      </c>
      <c r="AF530" s="14">
        <v>10704.16</v>
      </c>
      <c r="AG530" s="14">
        <v>3066.71</v>
      </c>
      <c r="AH530" s="14">
        <v>8752.49</v>
      </c>
      <c r="AI530" s="14">
        <v>1894.47</v>
      </c>
      <c r="AJ530" s="14">
        <v>188.29</v>
      </c>
      <c r="AK530" s="14">
        <v>1973.88</v>
      </c>
      <c r="AL530" s="14">
        <v>10794.24</v>
      </c>
      <c r="AM530" s="14">
        <v>11420.41</v>
      </c>
      <c r="AN530" s="14">
        <v>0</v>
      </c>
      <c r="AO530" s="14">
        <v>0</v>
      </c>
      <c r="AP530" s="14">
        <v>0</v>
      </c>
      <c r="AQ530" s="14" t="s">
        <v>104</v>
      </c>
      <c r="AR530" s="14">
        <v>0</v>
      </c>
      <c r="AS530" s="14">
        <v>0</v>
      </c>
      <c r="AT530" s="14">
        <v>0</v>
      </c>
      <c r="AU530" s="14">
        <v>0</v>
      </c>
      <c r="AV530" s="14">
        <v>0</v>
      </c>
      <c r="AW530" s="14">
        <v>0</v>
      </c>
      <c r="AX530" s="14">
        <v>0</v>
      </c>
      <c r="AY530" s="14">
        <v>0</v>
      </c>
      <c r="AZ530" s="14">
        <v>0</v>
      </c>
      <c r="BA530" s="14">
        <v>0</v>
      </c>
      <c r="BB530" s="14">
        <v>1711</v>
      </c>
      <c r="BC530" s="14">
        <v>13540</v>
      </c>
      <c r="BD530" s="14">
        <v>0</v>
      </c>
      <c r="BE530" s="14">
        <v>0</v>
      </c>
      <c r="BF530" s="14">
        <v>46</v>
      </c>
      <c r="BG530" s="14">
        <v>55</v>
      </c>
      <c r="BH530" s="14">
        <v>0</v>
      </c>
      <c r="BI530" s="14">
        <v>0</v>
      </c>
      <c r="BJ530" s="14">
        <v>0</v>
      </c>
      <c r="BK530" s="14">
        <v>10</v>
      </c>
      <c r="BL530" s="14">
        <v>280</v>
      </c>
      <c r="BM530" s="14">
        <v>0</v>
      </c>
      <c r="BN530" s="14">
        <v>0</v>
      </c>
      <c r="BO530" s="14">
        <v>0</v>
      </c>
      <c r="BP530" s="14">
        <v>0</v>
      </c>
      <c r="BQ530" s="14">
        <v>3.37</v>
      </c>
      <c r="BR530" s="14">
        <v>94.32</v>
      </c>
      <c r="BS530" s="14">
        <v>1959.55</v>
      </c>
      <c r="BT530" s="14">
        <v>5502.27</v>
      </c>
      <c r="BU530" s="14">
        <v>0</v>
      </c>
      <c r="BV530" s="14">
        <v>0</v>
      </c>
      <c r="BW530" s="14">
        <v>0</v>
      </c>
      <c r="BX530" s="14">
        <v>468.63</v>
      </c>
      <c r="BY530" s="14">
        <v>0</v>
      </c>
      <c r="BZ530" s="14">
        <v>0</v>
      </c>
      <c r="CA530" s="14">
        <v>0</v>
      </c>
      <c r="CB530" s="14">
        <v>0</v>
      </c>
      <c r="CC530" s="14">
        <v>0</v>
      </c>
      <c r="CD530" s="14">
        <v>55</v>
      </c>
      <c r="CE530" s="14">
        <v>0</v>
      </c>
      <c r="CF530" s="14">
        <v>0</v>
      </c>
      <c r="CG530" s="14">
        <v>196845</v>
      </c>
      <c r="CH530" s="14">
        <v>7.1999999999999995E-2</v>
      </c>
      <c r="CI530" s="14">
        <v>0.28799999999999998</v>
      </c>
      <c r="CJ530" s="14">
        <v>7.1999999999999995E-2</v>
      </c>
      <c r="CK530" s="14">
        <v>0</v>
      </c>
      <c r="CL530" s="14">
        <v>64.22</v>
      </c>
      <c r="CM530" s="14">
        <v>294.36</v>
      </c>
      <c r="CN530" s="14">
        <v>0</v>
      </c>
      <c r="CO530" s="14">
        <v>0</v>
      </c>
      <c r="CP530" s="14">
        <v>0</v>
      </c>
      <c r="CQ530" s="14">
        <v>0</v>
      </c>
      <c r="CR530" s="14">
        <v>468.63</v>
      </c>
      <c r="CS530" s="14">
        <v>0</v>
      </c>
      <c r="CT530" s="14">
        <v>0</v>
      </c>
      <c r="CU530" s="14">
        <v>0</v>
      </c>
      <c r="CV530" s="14">
        <v>0</v>
      </c>
      <c r="CW530" s="14">
        <v>0</v>
      </c>
      <c r="CX530" s="14">
        <v>0</v>
      </c>
    </row>
    <row r="531" spans="1:102" x14ac:dyDescent="0.25">
      <c r="A531" s="14">
        <v>471550</v>
      </c>
      <c r="B531" s="14">
        <v>21</v>
      </c>
      <c r="C531" s="14" t="s">
        <v>105</v>
      </c>
      <c r="D531" s="14" t="s">
        <v>100</v>
      </c>
      <c r="E531" s="14">
        <v>5302790001</v>
      </c>
      <c r="F531" s="14" t="s">
        <v>106</v>
      </c>
      <c r="G531" s="14" t="s">
        <v>102</v>
      </c>
      <c r="H531" s="14" t="s">
        <v>103</v>
      </c>
      <c r="I531" s="14">
        <v>70362070</v>
      </c>
      <c r="J531" s="14">
        <v>0</v>
      </c>
      <c r="K531" s="14">
        <v>76645</v>
      </c>
      <c r="L531" s="14">
        <v>1</v>
      </c>
      <c r="M531" s="14">
        <v>201901</v>
      </c>
      <c r="N531" s="14">
        <v>20181205</v>
      </c>
      <c r="O531" s="14">
        <v>4749</v>
      </c>
      <c r="P531" s="14">
        <v>20190104</v>
      </c>
      <c r="Q531" s="14">
        <v>5436</v>
      </c>
      <c r="R531" s="14">
        <v>30</v>
      </c>
      <c r="S531" s="14">
        <v>20190131</v>
      </c>
      <c r="T531" s="14">
        <v>20190218</v>
      </c>
      <c r="U531" s="14">
        <v>400.71</v>
      </c>
      <c r="V531" s="14">
        <v>133.56</v>
      </c>
      <c r="W531" s="14">
        <v>25</v>
      </c>
      <c r="X531" s="14">
        <v>49.16</v>
      </c>
      <c r="Y531" s="14">
        <v>16.02</v>
      </c>
      <c r="Z531" s="14">
        <v>6.41</v>
      </c>
      <c r="AA531" s="14">
        <v>5.34</v>
      </c>
      <c r="AB531" s="14">
        <v>3.47</v>
      </c>
      <c r="AC531" s="14">
        <v>0</v>
      </c>
      <c r="AD531" s="14">
        <v>0</v>
      </c>
      <c r="AE531" s="14">
        <v>0</v>
      </c>
      <c r="AF531" s="14">
        <v>534.27</v>
      </c>
      <c r="AG531" s="14">
        <v>153.05000000000001</v>
      </c>
      <c r="AH531" s="14">
        <v>260.5</v>
      </c>
      <c r="AI531" s="14">
        <v>56.38</v>
      </c>
      <c r="AJ531" s="14">
        <v>5.6</v>
      </c>
      <c r="AK531" s="14">
        <v>58.74</v>
      </c>
      <c r="AL531" s="14">
        <v>552.19000000000005</v>
      </c>
      <c r="AM531" s="14">
        <v>583.42999999999995</v>
      </c>
      <c r="AN531" s="14">
        <v>687</v>
      </c>
      <c r="AO531" s="14">
        <v>687</v>
      </c>
      <c r="AP531" s="14">
        <v>797</v>
      </c>
      <c r="AQ531" s="14" t="s">
        <v>104</v>
      </c>
      <c r="AR531" s="14">
        <v>0</v>
      </c>
      <c r="AS531" s="14">
        <v>0</v>
      </c>
      <c r="AT531" s="14">
        <v>0</v>
      </c>
      <c r="AU531" s="14">
        <v>0</v>
      </c>
      <c r="AV531" s="14">
        <v>0</v>
      </c>
      <c r="AW531" s="14">
        <v>0</v>
      </c>
      <c r="AX531" s="14">
        <v>0</v>
      </c>
      <c r="AY531" s="14" t="s">
        <v>107</v>
      </c>
      <c r="AZ531" s="14" t="s">
        <v>107</v>
      </c>
      <c r="BA531" s="14" t="s">
        <v>107</v>
      </c>
      <c r="BB531" s="14">
        <v>0</v>
      </c>
      <c r="BC531" s="14">
        <v>0</v>
      </c>
      <c r="BD531" s="14">
        <v>0</v>
      </c>
      <c r="BE531" s="14">
        <v>0</v>
      </c>
      <c r="BF531" s="14">
        <v>0</v>
      </c>
      <c r="BG531" s="14">
        <v>0</v>
      </c>
      <c r="BH531" s="14">
        <v>0</v>
      </c>
      <c r="BI531" s="14">
        <v>0</v>
      </c>
      <c r="BJ531" s="14">
        <v>0</v>
      </c>
      <c r="BK531" s="14">
        <v>0</v>
      </c>
      <c r="BL531" s="14">
        <v>0</v>
      </c>
      <c r="BM531" s="14">
        <v>0</v>
      </c>
      <c r="BN531" s="14">
        <v>0</v>
      </c>
      <c r="BO531" s="14">
        <v>0</v>
      </c>
      <c r="BP531" s="14">
        <v>0</v>
      </c>
      <c r="BQ531" s="14">
        <v>0</v>
      </c>
      <c r="BR531" s="14">
        <v>0</v>
      </c>
      <c r="BS531" s="14">
        <v>0</v>
      </c>
      <c r="BT531" s="14">
        <v>0</v>
      </c>
      <c r="BU531" s="14">
        <v>0</v>
      </c>
      <c r="BV531" s="14">
        <v>0</v>
      </c>
      <c r="BW531" s="14">
        <v>0</v>
      </c>
      <c r="BX531" s="14">
        <v>0</v>
      </c>
      <c r="BY531" s="14">
        <v>0</v>
      </c>
      <c r="BZ531" s="14">
        <v>0</v>
      </c>
      <c r="CA531" s="14">
        <v>0</v>
      </c>
      <c r="CB531" s="14">
        <v>0</v>
      </c>
      <c r="CC531" s="14">
        <v>0</v>
      </c>
      <c r="CD531" s="14">
        <v>0</v>
      </c>
      <c r="CE531" s="14">
        <v>0</v>
      </c>
      <c r="CF531" s="14">
        <v>0</v>
      </c>
      <c r="CG531" s="14">
        <v>1221170</v>
      </c>
      <c r="CH531" s="14">
        <v>1</v>
      </c>
      <c r="CI531" s="14">
        <v>0</v>
      </c>
      <c r="CJ531" s="14">
        <v>0</v>
      </c>
      <c r="CK531" s="14">
        <v>0</v>
      </c>
      <c r="CL531" s="14">
        <v>3.2</v>
      </c>
      <c r="CM531" s="14">
        <v>14.69</v>
      </c>
      <c r="CN531" s="14">
        <v>0</v>
      </c>
      <c r="CO531" s="14">
        <v>0</v>
      </c>
      <c r="CP531" s="14">
        <v>0</v>
      </c>
      <c r="CQ531" s="14">
        <v>0</v>
      </c>
      <c r="CR531" s="14" t="s">
        <v>108</v>
      </c>
      <c r="CS531" s="14">
        <v>220</v>
      </c>
      <c r="CT531" s="14" t="s">
        <v>109</v>
      </c>
      <c r="CU531" s="14">
        <v>201</v>
      </c>
      <c r="CV531" s="14" t="s">
        <v>109</v>
      </c>
      <c r="CW531" s="14">
        <v>231</v>
      </c>
      <c r="CX531" s="14" t="s">
        <v>109</v>
      </c>
    </row>
    <row r="532" spans="1:102" x14ac:dyDescent="0.25">
      <c r="A532" s="14">
        <v>471551</v>
      </c>
      <c r="B532" s="14">
        <v>23</v>
      </c>
      <c r="C532" s="14" t="s">
        <v>110</v>
      </c>
      <c r="D532" s="14" t="s">
        <v>100</v>
      </c>
      <c r="E532" s="14">
        <v>5302790001</v>
      </c>
      <c r="F532" s="14" t="s">
        <v>111</v>
      </c>
      <c r="G532" s="14" t="s">
        <v>102</v>
      </c>
      <c r="H532" s="14" t="s">
        <v>103</v>
      </c>
      <c r="I532" s="14">
        <v>70362070</v>
      </c>
      <c r="J532" s="14">
        <v>0</v>
      </c>
      <c r="K532" s="14">
        <v>1229984</v>
      </c>
      <c r="L532" s="14">
        <v>40</v>
      </c>
      <c r="M532" s="14">
        <v>201901</v>
      </c>
      <c r="N532" s="14">
        <v>20181205</v>
      </c>
      <c r="O532" s="14">
        <v>20369</v>
      </c>
      <c r="P532" s="14">
        <v>20190104</v>
      </c>
      <c r="Q532" s="14">
        <v>20531</v>
      </c>
      <c r="R532" s="14">
        <v>30</v>
      </c>
      <c r="S532" s="14">
        <v>20190131</v>
      </c>
      <c r="T532" s="14">
        <v>20190218</v>
      </c>
      <c r="U532" s="14">
        <v>3779.61</v>
      </c>
      <c r="V532" s="14">
        <v>1259.8599999999999</v>
      </c>
      <c r="W532" s="14">
        <v>25</v>
      </c>
      <c r="X532" s="14">
        <v>601.25</v>
      </c>
      <c r="Y532" s="14">
        <v>151.18</v>
      </c>
      <c r="Z532" s="14">
        <v>60.47</v>
      </c>
      <c r="AA532" s="14">
        <v>50.39</v>
      </c>
      <c r="AB532" s="14">
        <v>32.75</v>
      </c>
      <c r="AC532" s="14">
        <v>0</v>
      </c>
      <c r="AD532" s="14">
        <v>0</v>
      </c>
      <c r="AE532" s="14">
        <v>0</v>
      </c>
      <c r="AF532" s="14">
        <v>5039.47</v>
      </c>
      <c r="AG532" s="14">
        <v>1443.79</v>
      </c>
      <c r="AH532" s="14">
        <v>2456.94</v>
      </c>
      <c r="AI532" s="14">
        <v>531.79999999999995</v>
      </c>
      <c r="AJ532" s="14">
        <v>52.85</v>
      </c>
      <c r="AK532" s="14">
        <v>554.09</v>
      </c>
      <c r="AL532" s="14">
        <v>5345.93</v>
      </c>
      <c r="AM532" s="14">
        <v>5640.72</v>
      </c>
      <c r="AN532" s="14">
        <v>6480</v>
      </c>
      <c r="AO532" s="14">
        <v>6480</v>
      </c>
      <c r="AP532" s="14">
        <v>7430</v>
      </c>
      <c r="AQ532" s="14" t="s">
        <v>104</v>
      </c>
      <c r="AR532" s="14">
        <v>0</v>
      </c>
      <c r="AS532" s="14">
        <v>0</v>
      </c>
      <c r="AT532" s="14">
        <v>0</v>
      </c>
      <c r="AU532" s="14">
        <v>0</v>
      </c>
      <c r="AV532" s="14">
        <v>0</v>
      </c>
      <c r="AW532" s="14">
        <v>0</v>
      </c>
      <c r="AX532" s="14">
        <v>0</v>
      </c>
      <c r="AY532" s="14" t="s">
        <v>107</v>
      </c>
      <c r="AZ532" s="14" t="s">
        <v>107</v>
      </c>
      <c r="BA532" s="14" t="s">
        <v>107</v>
      </c>
      <c r="BB532" s="14">
        <v>0</v>
      </c>
      <c r="BC532" s="14">
        <v>0</v>
      </c>
      <c r="BD532" s="14">
        <v>0</v>
      </c>
      <c r="BE532" s="14">
        <v>0</v>
      </c>
      <c r="BF532" s="14">
        <v>0</v>
      </c>
      <c r="BG532" s="14">
        <v>0</v>
      </c>
      <c r="BH532" s="14">
        <v>0</v>
      </c>
      <c r="BI532" s="14">
        <v>0</v>
      </c>
      <c r="BJ532" s="14">
        <v>0</v>
      </c>
      <c r="BK532" s="14">
        <v>0</v>
      </c>
      <c r="BL532" s="14">
        <v>0</v>
      </c>
      <c r="BM532" s="14">
        <v>0</v>
      </c>
      <c r="BN532" s="14">
        <v>0</v>
      </c>
      <c r="BO532" s="14">
        <v>0</v>
      </c>
      <c r="BP532" s="14">
        <v>0</v>
      </c>
      <c r="BQ532" s="14">
        <v>0</v>
      </c>
      <c r="BR532" s="14">
        <v>0</v>
      </c>
      <c r="BS532" s="14">
        <v>0</v>
      </c>
      <c r="BT532" s="14">
        <v>0</v>
      </c>
      <c r="BU532" s="14">
        <v>0</v>
      </c>
      <c r="BV532" s="14">
        <v>0</v>
      </c>
      <c r="BW532" s="14">
        <v>0</v>
      </c>
      <c r="BX532" s="14">
        <v>0</v>
      </c>
      <c r="BY532" s="14">
        <v>0</v>
      </c>
      <c r="BZ532" s="14">
        <v>0</v>
      </c>
      <c r="CA532" s="14">
        <v>0</v>
      </c>
      <c r="CB532" s="14">
        <v>0</v>
      </c>
      <c r="CC532" s="14">
        <v>0</v>
      </c>
      <c r="CD532" s="14">
        <v>0</v>
      </c>
      <c r="CE532" s="14">
        <v>0</v>
      </c>
      <c r="CF532" s="14">
        <v>0</v>
      </c>
      <c r="CG532" s="14">
        <v>1221171</v>
      </c>
      <c r="CH532" s="14">
        <v>40</v>
      </c>
      <c r="CI532" s="14">
        <v>0</v>
      </c>
      <c r="CJ532" s="14">
        <v>40</v>
      </c>
      <c r="CK532" s="14">
        <v>0</v>
      </c>
      <c r="CL532" s="14">
        <v>30.23</v>
      </c>
      <c r="CM532" s="14">
        <v>138.58000000000001</v>
      </c>
      <c r="CN532" s="14">
        <v>0</v>
      </c>
      <c r="CO532" s="14">
        <v>0</v>
      </c>
      <c r="CP532" s="14">
        <v>0</v>
      </c>
      <c r="CQ532" s="14">
        <v>0</v>
      </c>
      <c r="CR532" s="14" t="s">
        <v>108</v>
      </c>
      <c r="CS532" s="14">
        <v>220</v>
      </c>
      <c r="CT532" s="14">
        <v>380</v>
      </c>
      <c r="CU532" s="14">
        <v>201</v>
      </c>
      <c r="CV532" s="14">
        <v>348</v>
      </c>
      <c r="CW532" s="14">
        <v>231</v>
      </c>
      <c r="CX532" s="14">
        <v>399</v>
      </c>
    </row>
    <row r="533" spans="1:102" x14ac:dyDescent="0.25">
      <c r="A533" s="14">
        <v>471552</v>
      </c>
      <c r="B533" s="14">
        <v>21</v>
      </c>
      <c r="C533" s="14" t="s">
        <v>105</v>
      </c>
      <c r="D533" s="14" t="s">
        <v>100</v>
      </c>
      <c r="E533" s="14">
        <v>5302790001</v>
      </c>
      <c r="F533" s="14" t="s">
        <v>112</v>
      </c>
      <c r="G533" s="14" t="s">
        <v>102</v>
      </c>
      <c r="H533" s="14" t="s">
        <v>103</v>
      </c>
      <c r="I533" s="14">
        <v>70362030</v>
      </c>
      <c r="J533" s="14">
        <v>0</v>
      </c>
      <c r="K533" s="14">
        <v>525960</v>
      </c>
      <c r="L533" s="14">
        <v>1</v>
      </c>
      <c r="M533" s="14">
        <v>201901</v>
      </c>
      <c r="N533" s="14">
        <v>20181205</v>
      </c>
      <c r="O533" s="14">
        <v>2017</v>
      </c>
      <c r="P533" s="14">
        <v>20190104</v>
      </c>
      <c r="Q533" s="14">
        <v>2139</v>
      </c>
      <c r="R533" s="14">
        <v>30</v>
      </c>
      <c r="S533" s="14">
        <v>20190131</v>
      </c>
      <c r="T533" s="14">
        <v>20190218</v>
      </c>
      <c r="U533" s="14">
        <v>70.67</v>
      </c>
      <c r="V533" s="14">
        <v>9.6300000000000008</v>
      </c>
      <c r="W533" s="14">
        <v>12</v>
      </c>
      <c r="X533" s="14">
        <v>40.97</v>
      </c>
      <c r="Y533" s="14">
        <v>2.4</v>
      </c>
      <c r="Z533" s="14">
        <v>0.96</v>
      </c>
      <c r="AA533" s="14">
        <v>0.8</v>
      </c>
      <c r="AB533" s="14">
        <v>0.52</v>
      </c>
      <c r="AC533" s="14">
        <v>0</v>
      </c>
      <c r="AD533" s="14">
        <v>0</v>
      </c>
      <c r="AE533" s="14">
        <v>0</v>
      </c>
      <c r="AF533" s="14">
        <v>80.3</v>
      </c>
      <c r="AG533" s="14">
        <v>12.55</v>
      </c>
      <c r="AH533" s="14">
        <v>46.3</v>
      </c>
      <c r="AI533" s="14">
        <v>10.02</v>
      </c>
      <c r="AJ533" s="14">
        <v>0.99</v>
      </c>
      <c r="AK533" s="14">
        <v>10.44</v>
      </c>
      <c r="AL533" s="14">
        <v>116.59</v>
      </c>
      <c r="AM533" s="14">
        <v>121.27</v>
      </c>
      <c r="AN533" s="14">
        <v>122</v>
      </c>
      <c r="AO533" s="14">
        <v>122</v>
      </c>
      <c r="AP533" s="14">
        <v>295</v>
      </c>
      <c r="AQ533" s="14" t="s">
        <v>104</v>
      </c>
      <c r="AR533" s="14">
        <v>0</v>
      </c>
      <c r="AS533" s="14">
        <v>0</v>
      </c>
      <c r="AT533" s="14">
        <v>0</v>
      </c>
      <c r="AU533" s="14">
        <v>0</v>
      </c>
      <c r="AV533" s="14">
        <v>0</v>
      </c>
      <c r="AW533" s="14">
        <v>0</v>
      </c>
      <c r="AX533" s="14">
        <v>0</v>
      </c>
      <c r="AY533" s="14" t="s">
        <v>107</v>
      </c>
      <c r="AZ533" s="14" t="s">
        <v>107</v>
      </c>
      <c r="BA533" s="14" t="s">
        <v>107</v>
      </c>
      <c r="BB533" s="14">
        <v>0</v>
      </c>
      <c r="BC533" s="14">
        <v>0</v>
      </c>
      <c r="BD533" s="14">
        <v>0</v>
      </c>
      <c r="BE533" s="14">
        <v>0</v>
      </c>
      <c r="BF533" s="14">
        <v>0</v>
      </c>
      <c r="BG533" s="14">
        <v>0</v>
      </c>
      <c r="BH533" s="14">
        <v>0</v>
      </c>
      <c r="BI533" s="14">
        <v>0</v>
      </c>
      <c r="BJ533" s="14">
        <v>0</v>
      </c>
      <c r="BK533" s="14">
        <v>0</v>
      </c>
      <c r="BL533" s="14">
        <v>0</v>
      </c>
      <c r="BM533" s="14">
        <v>0</v>
      </c>
      <c r="BN533" s="14">
        <v>0</v>
      </c>
      <c r="BO533" s="14">
        <v>0</v>
      </c>
      <c r="BP533" s="14">
        <v>0</v>
      </c>
      <c r="BQ533" s="14">
        <v>0</v>
      </c>
      <c r="BR533" s="14">
        <v>0</v>
      </c>
      <c r="BS533" s="14">
        <v>0</v>
      </c>
      <c r="BT533" s="14">
        <v>0</v>
      </c>
      <c r="BU533" s="14">
        <v>0</v>
      </c>
      <c r="BV533" s="14">
        <v>0</v>
      </c>
      <c r="BW533" s="14">
        <v>0</v>
      </c>
      <c r="BX533" s="14">
        <v>0</v>
      </c>
      <c r="BY533" s="14">
        <v>0</v>
      </c>
      <c r="BZ533" s="14">
        <v>0</v>
      </c>
      <c r="CA533" s="14">
        <v>0</v>
      </c>
      <c r="CB533" s="14">
        <v>0</v>
      </c>
      <c r="CC533" s="14">
        <v>0</v>
      </c>
      <c r="CD533" s="14">
        <v>0</v>
      </c>
      <c r="CE533" s="14">
        <v>0</v>
      </c>
      <c r="CF533" s="14">
        <v>0</v>
      </c>
      <c r="CG533" s="14">
        <v>1221196</v>
      </c>
      <c r="CH533" s="14">
        <v>1</v>
      </c>
      <c r="CI533" s="14">
        <v>0</v>
      </c>
      <c r="CJ533" s="14">
        <v>0</v>
      </c>
      <c r="CK533" s="14">
        <v>0</v>
      </c>
      <c r="CL533" s="14">
        <v>0.48</v>
      </c>
      <c r="CM533" s="14">
        <v>2.2000000000000002</v>
      </c>
      <c r="CN533" s="14">
        <v>0</v>
      </c>
      <c r="CO533" s="14">
        <v>0</v>
      </c>
      <c r="CP533" s="14">
        <v>0</v>
      </c>
      <c r="CQ533" s="14">
        <v>0</v>
      </c>
      <c r="CR533" s="14" t="s">
        <v>108</v>
      </c>
      <c r="CS533" s="14">
        <v>220</v>
      </c>
      <c r="CT533" s="14" t="s">
        <v>109</v>
      </c>
      <c r="CU533" s="14">
        <v>201</v>
      </c>
      <c r="CV533" s="14" t="s">
        <v>109</v>
      </c>
      <c r="CW533" s="14">
        <v>231</v>
      </c>
      <c r="CX533" s="14" t="s">
        <v>109</v>
      </c>
    </row>
    <row r="534" spans="1:102" x14ac:dyDescent="0.25">
      <c r="A534" s="14">
        <v>471553</v>
      </c>
      <c r="B534" s="14">
        <v>23</v>
      </c>
      <c r="C534" s="14" t="s">
        <v>110</v>
      </c>
      <c r="D534" s="14" t="s">
        <v>100</v>
      </c>
      <c r="E534" s="14">
        <v>5302790001</v>
      </c>
      <c r="F534" s="14" t="s">
        <v>113</v>
      </c>
      <c r="G534" s="14" t="s">
        <v>102</v>
      </c>
      <c r="H534" s="14" t="s">
        <v>103</v>
      </c>
      <c r="I534" s="14">
        <v>70362030</v>
      </c>
      <c r="J534" s="14">
        <v>0</v>
      </c>
      <c r="K534" s="14">
        <v>1230287</v>
      </c>
      <c r="L534" s="14">
        <v>40</v>
      </c>
      <c r="M534" s="14">
        <v>201901</v>
      </c>
      <c r="N534" s="14">
        <v>20181205</v>
      </c>
      <c r="O534" s="14">
        <v>20260</v>
      </c>
      <c r="P534" s="14">
        <v>20190104</v>
      </c>
      <c r="Q534" s="14">
        <v>20416</v>
      </c>
      <c r="R534" s="14">
        <v>30</v>
      </c>
      <c r="S534" s="14">
        <v>20190131</v>
      </c>
      <c r="T534" s="14">
        <v>20190218</v>
      </c>
      <c r="U534" s="14">
        <v>3639.62</v>
      </c>
      <c r="V534" s="14">
        <v>1213.2</v>
      </c>
      <c r="W534" s="14">
        <v>25</v>
      </c>
      <c r="X534" s="14">
        <v>706.62</v>
      </c>
      <c r="Y534" s="14">
        <v>145.58000000000001</v>
      </c>
      <c r="Z534" s="14">
        <v>58.23</v>
      </c>
      <c r="AA534" s="14">
        <v>48.52</v>
      </c>
      <c r="AB534" s="14">
        <v>31.54</v>
      </c>
      <c r="AC534" s="14">
        <v>0</v>
      </c>
      <c r="AD534" s="14">
        <v>0</v>
      </c>
      <c r="AE534" s="14">
        <v>0</v>
      </c>
      <c r="AF534" s="14">
        <v>4852.82</v>
      </c>
      <c r="AG534" s="14">
        <v>1390.32</v>
      </c>
      <c r="AH534" s="14">
        <v>2365.94</v>
      </c>
      <c r="AI534" s="14">
        <v>512.1</v>
      </c>
      <c r="AJ534" s="14">
        <v>50.89</v>
      </c>
      <c r="AK534" s="14">
        <v>533.57000000000005</v>
      </c>
      <c r="AL534" s="14">
        <v>5275.57</v>
      </c>
      <c r="AM534" s="14">
        <v>5559.44</v>
      </c>
      <c r="AN534" s="14">
        <v>6240</v>
      </c>
      <c r="AO534" s="14">
        <v>6240</v>
      </c>
      <c r="AP534" s="14">
        <v>7816</v>
      </c>
      <c r="AQ534" s="14" t="s">
        <v>104</v>
      </c>
      <c r="AR534" s="14">
        <v>0</v>
      </c>
      <c r="AS534" s="14">
        <v>0</v>
      </c>
      <c r="AT534" s="14">
        <v>0</v>
      </c>
      <c r="AU534" s="14">
        <v>0</v>
      </c>
      <c r="AV534" s="14">
        <v>0</v>
      </c>
      <c r="AW534" s="14">
        <v>0</v>
      </c>
      <c r="AX534" s="14">
        <v>0</v>
      </c>
      <c r="AY534" s="14" t="s">
        <v>107</v>
      </c>
      <c r="AZ534" s="14" t="s">
        <v>107</v>
      </c>
      <c r="BA534" s="14" t="s">
        <v>107</v>
      </c>
      <c r="BB534" s="14">
        <v>0</v>
      </c>
      <c r="BC534" s="14">
        <v>0</v>
      </c>
      <c r="BD534" s="14">
        <v>0</v>
      </c>
      <c r="BE534" s="14">
        <v>0</v>
      </c>
      <c r="BF534" s="14">
        <v>0</v>
      </c>
      <c r="BG534" s="14">
        <v>0</v>
      </c>
      <c r="BH534" s="14">
        <v>0</v>
      </c>
      <c r="BI534" s="14">
        <v>0</v>
      </c>
      <c r="BJ534" s="14">
        <v>0</v>
      </c>
      <c r="BK534" s="14">
        <v>0</v>
      </c>
      <c r="BL534" s="14">
        <v>0</v>
      </c>
      <c r="BM534" s="14">
        <v>0</v>
      </c>
      <c r="BN534" s="14">
        <v>0</v>
      </c>
      <c r="BO534" s="14">
        <v>0</v>
      </c>
      <c r="BP534" s="14">
        <v>0</v>
      </c>
      <c r="BQ534" s="14">
        <v>0</v>
      </c>
      <c r="BR534" s="14">
        <v>0</v>
      </c>
      <c r="BS534" s="14">
        <v>0</v>
      </c>
      <c r="BT534" s="14">
        <v>0</v>
      </c>
      <c r="BU534" s="14">
        <v>0</v>
      </c>
      <c r="BV534" s="14">
        <v>0</v>
      </c>
      <c r="BW534" s="14">
        <v>0</v>
      </c>
      <c r="BX534" s="14">
        <v>0</v>
      </c>
      <c r="BY534" s="14">
        <v>0</v>
      </c>
      <c r="BZ534" s="14">
        <v>0</v>
      </c>
      <c r="CA534" s="14">
        <v>0</v>
      </c>
      <c r="CB534" s="14">
        <v>0</v>
      </c>
      <c r="CC534" s="14">
        <v>0</v>
      </c>
      <c r="CD534" s="14">
        <v>0</v>
      </c>
      <c r="CE534" s="14">
        <v>0</v>
      </c>
      <c r="CF534" s="14">
        <v>0</v>
      </c>
      <c r="CG534" s="14">
        <v>1221198</v>
      </c>
      <c r="CH534" s="14">
        <v>40</v>
      </c>
      <c r="CI534" s="14">
        <v>0</v>
      </c>
      <c r="CJ534" s="14">
        <v>40</v>
      </c>
      <c r="CK534" s="14">
        <v>0</v>
      </c>
      <c r="CL534" s="14">
        <v>29.11</v>
      </c>
      <c r="CM534" s="14">
        <v>133.44999999999999</v>
      </c>
      <c r="CN534" s="14">
        <v>0</v>
      </c>
      <c r="CO534" s="14">
        <v>0</v>
      </c>
      <c r="CP534" s="14">
        <v>0</v>
      </c>
      <c r="CQ534" s="14">
        <v>0</v>
      </c>
      <c r="CR534" s="14" t="s">
        <v>108</v>
      </c>
      <c r="CS534" s="14">
        <v>220</v>
      </c>
      <c r="CT534" s="14">
        <v>380</v>
      </c>
      <c r="CU534" s="14">
        <v>201</v>
      </c>
      <c r="CV534" s="14">
        <v>348</v>
      </c>
      <c r="CW534" s="14">
        <v>231</v>
      </c>
      <c r="CX534" s="14">
        <v>399</v>
      </c>
    </row>
    <row r="535" spans="1:102" x14ac:dyDescent="0.25">
      <c r="A535" s="14">
        <v>471554</v>
      </c>
      <c r="B535" s="14">
        <v>21</v>
      </c>
      <c r="C535" s="14" t="s">
        <v>105</v>
      </c>
      <c r="D535" s="14" t="s">
        <v>100</v>
      </c>
      <c r="E535" s="14">
        <v>5302790001</v>
      </c>
      <c r="F535" s="14" t="s">
        <v>114</v>
      </c>
      <c r="G535" s="14" t="s">
        <v>102</v>
      </c>
      <c r="H535" s="14" t="s">
        <v>103</v>
      </c>
      <c r="I535" s="14">
        <v>70362040</v>
      </c>
      <c r="J535" s="14">
        <v>0</v>
      </c>
      <c r="K535" s="14">
        <v>77130</v>
      </c>
      <c r="L535" s="14">
        <v>1</v>
      </c>
      <c r="M535" s="14">
        <v>201901</v>
      </c>
      <c r="N535" s="14">
        <v>20181205</v>
      </c>
      <c r="O535" s="14">
        <v>9595</v>
      </c>
      <c r="P535" s="14">
        <v>20190104</v>
      </c>
      <c r="Q535" s="14">
        <v>190</v>
      </c>
      <c r="R535" s="14">
        <v>30</v>
      </c>
      <c r="S535" s="14">
        <v>20190131</v>
      </c>
      <c r="T535" s="14">
        <v>20190218</v>
      </c>
      <c r="U535" s="14">
        <v>347.04</v>
      </c>
      <c r="V535" s="14">
        <v>115.68</v>
      </c>
      <c r="W535" s="14">
        <v>25</v>
      </c>
      <c r="X535" s="14">
        <v>58.34</v>
      </c>
      <c r="Y535" s="14">
        <v>13.88</v>
      </c>
      <c r="Z535" s="14">
        <v>5.55</v>
      </c>
      <c r="AA535" s="14">
        <v>4.62</v>
      </c>
      <c r="AB535" s="14">
        <v>3</v>
      </c>
      <c r="AC535" s="14">
        <v>0</v>
      </c>
      <c r="AD535" s="14">
        <v>0</v>
      </c>
      <c r="AE535" s="14">
        <v>0</v>
      </c>
      <c r="AF535" s="14">
        <v>462.72</v>
      </c>
      <c r="AG535" s="14">
        <v>132.56</v>
      </c>
      <c r="AH535" s="14">
        <v>225.61</v>
      </c>
      <c r="AI535" s="14">
        <v>48.83</v>
      </c>
      <c r="AJ535" s="14">
        <v>4.8499999999999996</v>
      </c>
      <c r="AK535" s="14">
        <v>50.87</v>
      </c>
      <c r="AL535" s="14">
        <v>494.01</v>
      </c>
      <c r="AM535" s="14">
        <v>521.05999999999995</v>
      </c>
      <c r="AN535" s="14">
        <v>595</v>
      </c>
      <c r="AO535" s="14">
        <v>595</v>
      </c>
      <c r="AP535" s="14">
        <v>609</v>
      </c>
      <c r="AQ535" s="14" t="s">
        <v>104</v>
      </c>
      <c r="AR535" s="14">
        <v>0</v>
      </c>
      <c r="AS535" s="14">
        <v>0</v>
      </c>
      <c r="AT535" s="14">
        <v>0</v>
      </c>
      <c r="AU535" s="14">
        <v>0</v>
      </c>
      <c r="AV535" s="14">
        <v>0</v>
      </c>
      <c r="AW535" s="14">
        <v>0</v>
      </c>
      <c r="AX535" s="14">
        <v>0</v>
      </c>
      <c r="AY535" s="14" t="s">
        <v>107</v>
      </c>
      <c r="AZ535" s="14" t="s">
        <v>107</v>
      </c>
      <c r="BA535" s="14" t="s">
        <v>107</v>
      </c>
      <c r="BB535" s="14">
        <v>0</v>
      </c>
      <c r="BC535" s="14">
        <v>0</v>
      </c>
      <c r="BD535" s="14">
        <v>0</v>
      </c>
      <c r="BE535" s="14">
        <v>0</v>
      </c>
      <c r="BF535" s="14">
        <v>0</v>
      </c>
      <c r="BG535" s="14">
        <v>0</v>
      </c>
      <c r="BH535" s="14">
        <v>0</v>
      </c>
      <c r="BI535" s="14">
        <v>0</v>
      </c>
      <c r="BJ535" s="14">
        <v>0</v>
      </c>
      <c r="BK535" s="14">
        <v>0</v>
      </c>
      <c r="BL535" s="14">
        <v>0</v>
      </c>
      <c r="BM535" s="14">
        <v>0</v>
      </c>
      <c r="BN535" s="14">
        <v>0</v>
      </c>
      <c r="BO535" s="14">
        <v>0</v>
      </c>
      <c r="BP535" s="14">
        <v>0</v>
      </c>
      <c r="BQ535" s="14">
        <v>0</v>
      </c>
      <c r="BR535" s="14">
        <v>0</v>
      </c>
      <c r="BS535" s="14">
        <v>0</v>
      </c>
      <c r="BT535" s="14">
        <v>0</v>
      </c>
      <c r="BU535" s="14">
        <v>0</v>
      </c>
      <c r="BV535" s="14">
        <v>0</v>
      </c>
      <c r="BW535" s="14">
        <v>0</v>
      </c>
      <c r="BX535" s="14">
        <v>0</v>
      </c>
      <c r="BY535" s="14">
        <v>0</v>
      </c>
      <c r="BZ535" s="14">
        <v>0</v>
      </c>
      <c r="CA535" s="14">
        <v>0</v>
      </c>
      <c r="CB535" s="14">
        <v>0</v>
      </c>
      <c r="CC535" s="14">
        <v>0</v>
      </c>
      <c r="CD535" s="14">
        <v>0</v>
      </c>
      <c r="CE535" s="14">
        <v>0</v>
      </c>
      <c r="CF535" s="14">
        <v>0</v>
      </c>
      <c r="CG535" s="14">
        <v>1221228</v>
      </c>
      <c r="CH535" s="14">
        <v>1</v>
      </c>
      <c r="CI535" s="14">
        <v>0</v>
      </c>
      <c r="CJ535" s="14">
        <v>0</v>
      </c>
      <c r="CK535" s="14">
        <v>0</v>
      </c>
      <c r="CL535" s="14">
        <v>2.77</v>
      </c>
      <c r="CM535" s="14">
        <v>12.72</v>
      </c>
      <c r="CN535" s="14">
        <v>0</v>
      </c>
      <c r="CO535" s="14">
        <v>0</v>
      </c>
      <c r="CP535" s="14">
        <v>0</v>
      </c>
      <c r="CQ535" s="14">
        <v>0</v>
      </c>
      <c r="CR535" s="14" t="s">
        <v>108</v>
      </c>
      <c r="CS535" s="14">
        <v>220</v>
      </c>
      <c r="CT535" s="14" t="s">
        <v>109</v>
      </c>
      <c r="CU535" s="14">
        <v>201</v>
      </c>
      <c r="CV535" s="14" t="s">
        <v>109</v>
      </c>
      <c r="CW535" s="14">
        <v>231</v>
      </c>
      <c r="CX535" s="14" t="s">
        <v>109</v>
      </c>
    </row>
    <row r="536" spans="1:102" x14ac:dyDescent="0.25">
      <c r="A536" s="14">
        <v>471555</v>
      </c>
      <c r="B536" s="14">
        <v>23</v>
      </c>
      <c r="C536" s="14" t="s">
        <v>110</v>
      </c>
      <c r="D536" s="14" t="s">
        <v>100</v>
      </c>
      <c r="E536" s="14">
        <v>5302790001</v>
      </c>
      <c r="F536" s="14" t="s">
        <v>115</v>
      </c>
      <c r="G536" s="14" t="s">
        <v>102</v>
      </c>
      <c r="H536" s="14" t="s">
        <v>103</v>
      </c>
      <c r="I536" s="14">
        <v>70362040</v>
      </c>
      <c r="J536" s="14">
        <v>0</v>
      </c>
      <c r="K536" s="14">
        <v>1230258</v>
      </c>
      <c r="L536" s="14">
        <v>60</v>
      </c>
      <c r="M536" s="14">
        <v>201901</v>
      </c>
      <c r="N536" s="14">
        <v>20181205</v>
      </c>
      <c r="O536" s="14">
        <v>11776</v>
      </c>
      <c r="P536" s="14">
        <v>20190104</v>
      </c>
      <c r="Q536" s="14">
        <v>11874</v>
      </c>
      <c r="R536" s="14">
        <v>30</v>
      </c>
      <c r="S536" s="14">
        <v>20190131</v>
      </c>
      <c r="T536" s="14">
        <v>20190218</v>
      </c>
      <c r="U536" s="14">
        <v>3429.64</v>
      </c>
      <c r="V536" s="14">
        <v>1143.21</v>
      </c>
      <c r="W536" s="14">
        <v>25</v>
      </c>
      <c r="X536" s="14">
        <v>706.62</v>
      </c>
      <c r="Y536" s="14">
        <v>137.18</v>
      </c>
      <c r="Z536" s="14">
        <v>54.87</v>
      </c>
      <c r="AA536" s="14">
        <v>45.72</v>
      </c>
      <c r="AB536" s="14">
        <v>29.72</v>
      </c>
      <c r="AC536" s="14">
        <v>0</v>
      </c>
      <c r="AD536" s="14">
        <v>0</v>
      </c>
      <c r="AE536" s="14">
        <v>0</v>
      </c>
      <c r="AF536" s="14">
        <v>4572.8500000000004</v>
      </c>
      <c r="AG536" s="14">
        <v>1310.1099999999999</v>
      </c>
      <c r="AH536" s="14">
        <v>2229.4499999999998</v>
      </c>
      <c r="AI536" s="14">
        <v>482.55</v>
      </c>
      <c r="AJ536" s="14">
        <v>47.96</v>
      </c>
      <c r="AK536" s="14">
        <v>502.78</v>
      </c>
      <c r="AL536" s="14">
        <v>5011.9799999999996</v>
      </c>
      <c r="AM536" s="14">
        <v>5279.47</v>
      </c>
      <c r="AN536" s="14">
        <v>5880</v>
      </c>
      <c r="AO536" s="14">
        <v>5880</v>
      </c>
      <c r="AP536" s="14">
        <v>6640</v>
      </c>
      <c r="AQ536" s="14" t="s">
        <v>104</v>
      </c>
      <c r="AR536" s="14">
        <v>0</v>
      </c>
      <c r="AS536" s="14">
        <v>0</v>
      </c>
      <c r="AT536" s="14">
        <v>0</v>
      </c>
      <c r="AU536" s="14">
        <v>0</v>
      </c>
      <c r="AV536" s="14">
        <v>0</v>
      </c>
      <c r="AW536" s="14">
        <v>0</v>
      </c>
      <c r="AX536" s="14">
        <v>0</v>
      </c>
      <c r="AY536" s="14" t="s">
        <v>107</v>
      </c>
      <c r="AZ536" s="14" t="s">
        <v>107</v>
      </c>
      <c r="BA536" s="14" t="s">
        <v>107</v>
      </c>
      <c r="BB536" s="14">
        <v>0</v>
      </c>
      <c r="BC536" s="14">
        <v>0</v>
      </c>
      <c r="BD536" s="14">
        <v>0</v>
      </c>
      <c r="BE536" s="14">
        <v>0</v>
      </c>
      <c r="BF536" s="14">
        <v>0</v>
      </c>
      <c r="BG536" s="14">
        <v>0</v>
      </c>
      <c r="BH536" s="14">
        <v>0</v>
      </c>
      <c r="BI536" s="14">
        <v>0</v>
      </c>
      <c r="BJ536" s="14">
        <v>0</v>
      </c>
      <c r="BK536" s="14">
        <v>0</v>
      </c>
      <c r="BL536" s="14">
        <v>0</v>
      </c>
      <c r="BM536" s="14">
        <v>0</v>
      </c>
      <c r="BN536" s="14">
        <v>0</v>
      </c>
      <c r="BO536" s="14">
        <v>0</v>
      </c>
      <c r="BP536" s="14">
        <v>0</v>
      </c>
      <c r="BQ536" s="14">
        <v>0</v>
      </c>
      <c r="BR536" s="14">
        <v>0</v>
      </c>
      <c r="BS536" s="14">
        <v>0</v>
      </c>
      <c r="BT536" s="14">
        <v>0</v>
      </c>
      <c r="BU536" s="14">
        <v>0</v>
      </c>
      <c r="BV536" s="14">
        <v>0</v>
      </c>
      <c r="BW536" s="14">
        <v>0</v>
      </c>
      <c r="BX536" s="14">
        <v>0</v>
      </c>
      <c r="BY536" s="14">
        <v>0</v>
      </c>
      <c r="BZ536" s="14">
        <v>0</v>
      </c>
      <c r="CA536" s="14">
        <v>0</v>
      </c>
      <c r="CB536" s="14">
        <v>0</v>
      </c>
      <c r="CC536" s="14">
        <v>0</v>
      </c>
      <c r="CD536" s="14">
        <v>0</v>
      </c>
      <c r="CE536" s="14">
        <v>0</v>
      </c>
      <c r="CF536" s="14">
        <v>0</v>
      </c>
      <c r="CG536" s="14">
        <v>1221229</v>
      </c>
      <c r="CH536" s="14">
        <v>60</v>
      </c>
      <c r="CI536" s="14">
        <v>0</v>
      </c>
      <c r="CJ536" s="14">
        <v>60</v>
      </c>
      <c r="CK536" s="14">
        <v>0</v>
      </c>
      <c r="CL536" s="14">
        <v>27.43</v>
      </c>
      <c r="CM536" s="14">
        <v>125.75</v>
      </c>
      <c r="CN536" s="14">
        <v>0</v>
      </c>
      <c r="CO536" s="14">
        <v>0</v>
      </c>
      <c r="CP536" s="14">
        <v>0</v>
      </c>
      <c r="CQ536" s="14">
        <v>0</v>
      </c>
      <c r="CR536" s="14" t="s">
        <v>108</v>
      </c>
      <c r="CS536" s="14">
        <v>220</v>
      </c>
      <c r="CT536" s="14">
        <v>380</v>
      </c>
      <c r="CU536" s="14">
        <v>201</v>
      </c>
      <c r="CV536" s="14">
        <v>348</v>
      </c>
      <c r="CW536" s="14">
        <v>231</v>
      </c>
      <c r="CX536" s="14">
        <v>399</v>
      </c>
    </row>
    <row r="537" spans="1:102" x14ac:dyDescent="0.25">
      <c r="A537" s="14">
        <v>472913</v>
      </c>
      <c r="B537" s="14">
        <v>23</v>
      </c>
      <c r="C537" s="14" t="s">
        <v>110</v>
      </c>
      <c r="D537" s="14" t="s">
        <v>100</v>
      </c>
      <c r="E537" s="14">
        <v>5302790001</v>
      </c>
      <c r="F537" s="14" t="s">
        <v>116</v>
      </c>
      <c r="G537" s="14" t="s">
        <v>102</v>
      </c>
      <c r="H537" s="14" t="s">
        <v>103</v>
      </c>
      <c r="I537" s="14">
        <v>71630315</v>
      </c>
      <c r="J537" s="14">
        <v>0</v>
      </c>
      <c r="K537" s="14">
        <v>147550</v>
      </c>
      <c r="L537" s="14">
        <v>10</v>
      </c>
      <c r="M537" s="14">
        <v>201901</v>
      </c>
      <c r="N537" s="14">
        <v>20181221</v>
      </c>
      <c r="O537" s="14">
        <v>8029</v>
      </c>
      <c r="P537" s="14">
        <v>20190122</v>
      </c>
      <c r="Q537" s="14">
        <v>8632</v>
      </c>
      <c r="R537" s="14">
        <v>32</v>
      </c>
      <c r="S537" s="14">
        <v>20190131</v>
      </c>
      <c r="T537" s="14">
        <v>20190218</v>
      </c>
      <c r="U537" s="14">
        <v>3517.14</v>
      </c>
      <c r="V537" s="14">
        <v>1172.3699999999999</v>
      </c>
      <c r="W537" s="14">
        <v>25</v>
      </c>
      <c r="X537" s="14">
        <v>601.25</v>
      </c>
      <c r="Y537" s="14">
        <v>140.68</v>
      </c>
      <c r="Z537" s="14">
        <v>56.27</v>
      </c>
      <c r="AA537" s="14">
        <v>46.89</v>
      </c>
      <c r="AB537" s="14">
        <v>30.48</v>
      </c>
      <c r="AC537" s="14">
        <v>0</v>
      </c>
      <c r="AD537" s="14">
        <v>0</v>
      </c>
      <c r="AE537" s="14">
        <v>0</v>
      </c>
      <c r="AF537" s="14">
        <v>4689.51</v>
      </c>
      <c r="AG537" s="14">
        <v>1343.53</v>
      </c>
      <c r="AH537" s="14">
        <v>2286.3200000000002</v>
      </c>
      <c r="AI537" s="14">
        <v>494.87</v>
      </c>
      <c r="AJ537" s="14">
        <v>49.18</v>
      </c>
      <c r="AK537" s="14">
        <v>515.61</v>
      </c>
      <c r="AL537" s="14">
        <v>5016.4399999999996</v>
      </c>
      <c r="AM537" s="14">
        <v>5290.76</v>
      </c>
      <c r="AN537" s="14">
        <v>6030</v>
      </c>
      <c r="AO537" s="14">
        <v>6030</v>
      </c>
      <c r="AP537" s="14">
        <v>6129</v>
      </c>
      <c r="AQ537" s="14" t="s">
        <v>104</v>
      </c>
      <c r="AR537" s="14">
        <v>0</v>
      </c>
      <c r="AS537" s="14">
        <v>0</v>
      </c>
      <c r="AT537" s="14">
        <v>0</v>
      </c>
      <c r="AU537" s="14">
        <v>0</v>
      </c>
      <c r="AV537" s="14">
        <v>0</v>
      </c>
      <c r="AW537" s="14">
        <v>0</v>
      </c>
      <c r="AX537" s="14">
        <v>0</v>
      </c>
      <c r="AY537" s="14" t="s">
        <v>107</v>
      </c>
      <c r="AZ537" s="14" t="s">
        <v>107</v>
      </c>
      <c r="BA537" s="14" t="s">
        <v>107</v>
      </c>
      <c r="BB537" s="14">
        <v>0</v>
      </c>
      <c r="BC537" s="14">
        <v>0</v>
      </c>
      <c r="BD537" s="14">
        <v>0</v>
      </c>
      <c r="BE537" s="14">
        <v>0</v>
      </c>
      <c r="BF537" s="14">
        <v>0</v>
      </c>
      <c r="BG537" s="14">
        <v>0</v>
      </c>
      <c r="BH537" s="14">
        <v>0</v>
      </c>
      <c r="BI537" s="14">
        <v>0</v>
      </c>
      <c r="BJ537" s="14">
        <v>0</v>
      </c>
      <c r="BK537" s="14">
        <v>0</v>
      </c>
      <c r="BL537" s="14">
        <v>0</v>
      </c>
      <c r="BM537" s="14">
        <v>0</v>
      </c>
      <c r="BN537" s="14">
        <v>0</v>
      </c>
      <c r="BO537" s="14">
        <v>0</v>
      </c>
      <c r="BP537" s="14">
        <v>0</v>
      </c>
      <c r="BQ537" s="14">
        <v>0</v>
      </c>
      <c r="BR537" s="14">
        <v>0</v>
      </c>
      <c r="BS537" s="14">
        <v>0</v>
      </c>
      <c r="BT537" s="14">
        <v>0</v>
      </c>
      <c r="BU537" s="14">
        <v>0</v>
      </c>
      <c r="BV537" s="14">
        <v>0</v>
      </c>
      <c r="BW537" s="14">
        <v>0</v>
      </c>
      <c r="BX537" s="14">
        <v>0</v>
      </c>
      <c r="BY537" s="14">
        <v>0</v>
      </c>
      <c r="BZ537" s="14">
        <v>0</v>
      </c>
      <c r="CA537" s="14">
        <v>0</v>
      </c>
      <c r="CB537" s="14">
        <v>0</v>
      </c>
      <c r="CC537" s="14">
        <v>0</v>
      </c>
      <c r="CD537" s="14">
        <v>0</v>
      </c>
      <c r="CE537" s="14">
        <v>0</v>
      </c>
      <c r="CF537" s="14">
        <v>0</v>
      </c>
      <c r="CG537" s="14">
        <v>1296511</v>
      </c>
      <c r="CH537" s="14">
        <v>10</v>
      </c>
      <c r="CI537" s="14">
        <v>0</v>
      </c>
      <c r="CJ537" s="14">
        <v>0</v>
      </c>
      <c r="CK537" s="14">
        <v>0</v>
      </c>
      <c r="CL537" s="14">
        <v>28.13</v>
      </c>
      <c r="CM537" s="14">
        <v>128.96</v>
      </c>
      <c r="CN537" s="14">
        <v>0</v>
      </c>
      <c r="CO537" s="14">
        <v>0</v>
      </c>
      <c r="CP537" s="14">
        <v>0</v>
      </c>
      <c r="CQ537" s="14">
        <v>0</v>
      </c>
      <c r="CR537" s="14" t="s">
        <v>108</v>
      </c>
      <c r="CS537" s="14">
        <v>220</v>
      </c>
      <c r="CT537" s="14">
        <v>380</v>
      </c>
      <c r="CU537" s="14">
        <v>201</v>
      </c>
      <c r="CV537" s="14">
        <v>348</v>
      </c>
      <c r="CW537" s="14">
        <v>231</v>
      </c>
      <c r="CX537" s="14">
        <v>399</v>
      </c>
    </row>
    <row r="538" spans="1:102" x14ac:dyDescent="0.25">
      <c r="A538" s="14">
        <v>491042</v>
      </c>
      <c r="B538" s="14">
        <v>66</v>
      </c>
      <c r="C538" s="14" t="s">
        <v>117</v>
      </c>
      <c r="D538" s="14" t="s">
        <v>100</v>
      </c>
      <c r="E538" s="14">
        <v>5302790001</v>
      </c>
      <c r="F538" s="14" t="s">
        <v>118</v>
      </c>
      <c r="G538" s="14" t="s">
        <v>102</v>
      </c>
      <c r="H538" s="14" t="s">
        <v>103</v>
      </c>
      <c r="I538" s="14">
        <v>70800000</v>
      </c>
      <c r="J538" s="14">
        <v>0</v>
      </c>
      <c r="K538" s="14">
        <v>1511930</v>
      </c>
      <c r="L538" s="14">
        <v>0</v>
      </c>
      <c r="M538" s="14">
        <v>201901</v>
      </c>
      <c r="N538" s="14">
        <v>20181210</v>
      </c>
      <c r="O538" s="14">
        <v>0</v>
      </c>
      <c r="P538" s="14">
        <v>20190110</v>
      </c>
      <c r="Q538" s="14">
        <v>0</v>
      </c>
      <c r="R538" s="14">
        <v>31</v>
      </c>
      <c r="S538" s="14">
        <v>20190118</v>
      </c>
      <c r="T538" s="14">
        <v>20190218</v>
      </c>
      <c r="U538" s="14">
        <v>200934</v>
      </c>
      <c r="V538" s="14">
        <v>41882.21</v>
      </c>
      <c r="W538" s="14">
        <v>25</v>
      </c>
      <c r="X538" s="14">
        <v>716.25</v>
      </c>
      <c r="Y538" s="14">
        <v>5025.8599999999997</v>
      </c>
      <c r="Z538" s="14">
        <v>2010.34</v>
      </c>
      <c r="AA538" s="14">
        <v>1675.28</v>
      </c>
      <c r="AB538" s="14">
        <v>1088.93</v>
      </c>
      <c r="AC538" s="14">
        <v>0</v>
      </c>
      <c r="AD538" s="14">
        <v>0</v>
      </c>
      <c r="AE538" s="14">
        <v>0</v>
      </c>
      <c r="AF538" s="14">
        <v>167528.9</v>
      </c>
      <c r="AG538" s="14">
        <v>47997</v>
      </c>
      <c r="AH538" s="14">
        <v>104501.86</v>
      </c>
      <c r="AI538" s="14">
        <v>22619.38</v>
      </c>
      <c r="AJ538" s="14">
        <v>2248.17</v>
      </c>
      <c r="AK538" s="14">
        <v>23567.59</v>
      </c>
      <c r="AL538" s="14">
        <v>158444.74</v>
      </c>
      <c r="AM538" s="14">
        <v>168245.15</v>
      </c>
      <c r="AN538" s="14">
        <v>0</v>
      </c>
      <c r="AO538" s="14">
        <v>0</v>
      </c>
      <c r="AP538" s="14">
        <v>0</v>
      </c>
      <c r="AQ538" s="14" t="s">
        <v>104</v>
      </c>
      <c r="AR538" s="14">
        <v>0</v>
      </c>
      <c r="AS538" s="14">
        <v>0</v>
      </c>
      <c r="AT538" s="14">
        <v>0</v>
      </c>
      <c r="AU538" s="14">
        <v>0</v>
      </c>
      <c r="AV538" s="14">
        <v>0</v>
      </c>
      <c r="AW538" s="14">
        <v>0</v>
      </c>
      <c r="AX538" s="14">
        <v>0</v>
      </c>
      <c r="AY538" s="14">
        <v>0</v>
      </c>
      <c r="AZ538" s="14">
        <v>0</v>
      </c>
      <c r="BA538" s="14">
        <v>0</v>
      </c>
      <c r="BB538" s="14">
        <v>20980</v>
      </c>
      <c r="BC538" s="14">
        <v>179954</v>
      </c>
      <c r="BD538" s="14">
        <v>0</v>
      </c>
      <c r="BE538" s="14">
        <v>530</v>
      </c>
      <c r="BF538" s="14">
        <v>735</v>
      </c>
      <c r="BG538" s="14">
        <v>0</v>
      </c>
      <c r="BH538" s="14">
        <v>565</v>
      </c>
      <c r="BI538" s="14">
        <v>735</v>
      </c>
      <c r="BJ538" s="14">
        <v>0</v>
      </c>
      <c r="BK538" s="14">
        <v>0</v>
      </c>
      <c r="BL538" s="14">
        <v>0</v>
      </c>
      <c r="BM538" s="14">
        <v>0</v>
      </c>
      <c r="BN538" s="14">
        <v>0</v>
      </c>
      <c r="BO538" s="14">
        <v>0</v>
      </c>
      <c r="BP538" s="14">
        <v>0</v>
      </c>
      <c r="BQ538" s="14">
        <v>0</v>
      </c>
      <c r="BR538" s="14">
        <v>0</v>
      </c>
      <c r="BS538" s="14">
        <v>13128.45</v>
      </c>
      <c r="BT538" s="14">
        <v>77852.38</v>
      </c>
      <c r="BU538" s="14">
        <v>0</v>
      </c>
      <c r="BV538" s="14">
        <v>0</v>
      </c>
      <c r="BW538" s="14">
        <v>0</v>
      </c>
      <c r="BX538" s="14">
        <v>0</v>
      </c>
      <c r="BY538" s="14">
        <v>24662.07</v>
      </c>
      <c r="BZ538" s="14">
        <v>8701.52</v>
      </c>
      <c r="CA538" s="14">
        <v>0</v>
      </c>
      <c r="CB538" s="14">
        <v>0</v>
      </c>
      <c r="CC538" s="14">
        <v>1302.27</v>
      </c>
      <c r="CD538" s="14">
        <v>755</v>
      </c>
      <c r="CE538" s="14">
        <v>565</v>
      </c>
      <c r="CF538" s="14">
        <v>680</v>
      </c>
      <c r="CG538" s="14">
        <v>196857</v>
      </c>
      <c r="CH538" s="14">
        <v>0.09</v>
      </c>
      <c r="CI538" s="14">
        <v>0.36</v>
      </c>
      <c r="CJ538" s="14">
        <v>0.09</v>
      </c>
      <c r="CK538" s="14">
        <v>0</v>
      </c>
      <c r="CL538" s="14">
        <v>1005.17</v>
      </c>
      <c r="CM538" s="14">
        <v>4607.04</v>
      </c>
      <c r="CN538" s="14">
        <v>0</v>
      </c>
      <c r="CO538" s="14">
        <v>0</v>
      </c>
      <c r="CP538" s="14">
        <v>0</v>
      </c>
      <c r="CQ538" s="14">
        <v>0</v>
      </c>
      <c r="CR538" s="14" t="s">
        <v>108</v>
      </c>
      <c r="CS538" s="14">
        <v>0</v>
      </c>
      <c r="CT538" s="14">
        <v>0</v>
      </c>
      <c r="CU538" s="14">
        <v>0</v>
      </c>
      <c r="CV538" s="14">
        <v>0</v>
      </c>
      <c r="CW538" s="14">
        <v>0</v>
      </c>
      <c r="CX538" s="14">
        <v>0</v>
      </c>
    </row>
    <row r="539" spans="1:102" x14ac:dyDescent="0.25">
      <c r="A539" s="14">
        <v>491747</v>
      </c>
      <c r="B539" s="14">
        <v>76</v>
      </c>
      <c r="C539" s="14" t="s">
        <v>117</v>
      </c>
      <c r="D539" s="14" t="s">
        <v>100</v>
      </c>
      <c r="E539" s="14">
        <v>5302790001</v>
      </c>
      <c r="F539" s="14" t="s">
        <v>119</v>
      </c>
      <c r="G539" s="14" t="s">
        <v>102</v>
      </c>
      <c r="H539" s="14" t="s">
        <v>103</v>
      </c>
      <c r="I539" s="14">
        <v>70800000</v>
      </c>
      <c r="J539" s="14">
        <v>0</v>
      </c>
      <c r="K539" s="14">
        <v>53166065</v>
      </c>
      <c r="L539" s="14">
        <v>0</v>
      </c>
      <c r="M539" s="14">
        <v>201901</v>
      </c>
      <c r="N539" s="14">
        <v>20181210</v>
      </c>
      <c r="O539" s="14">
        <v>0</v>
      </c>
      <c r="P539" s="14">
        <v>20190110</v>
      </c>
      <c r="Q539" s="14">
        <v>0</v>
      </c>
      <c r="R539" s="14">
        <v>31</v>
      </c>
      <c r="S539" s="14">
        <v>20190118</v>
      </c>
      <c r="T539" s="14">
        <v>20190218</v>
      </c>
      <c r="U539" s="14">
        <v>91464</v>
      </c>
      <c r="V539" s="14">
        <v>18865.55</v>
      </c>
      <c r="W539" s="14">
        <v>25</v>
      </c>
      <c r="X539" s="14">
        <v>716.25</v>
      </c>
      <c r="Y539" s="14">
        <v>2263.86</v>
      </c>
      <c r="Z539" s="14">
        <v>905.54</v>
      </c>
      <c r="AA539" s="14">
        <v>754.62</v>
      </c>
      <c r="AB539" s="14">
        <v>490.5</v>
      </c>
      <c r="AC539" s="14">
        <v>0</v>
      </c>
      <c r="AD539" s="14">
        <v>0</v>
      </c>
      <c r="AE539" s="14">
        <v>0</v>
      </c>
      <c r="AF539" s="14">
        <v>75462.22</v>
      </c>
      <c r="AG539" s="14">
        <v>21619.91</v>
      </c>
      <c r="AH539" s="14">
        <v>53009.59</v>
      </c>
      <c r="AI539" s="14">
        <v>11473.9</v>
      </c>
      <c r="AJ539" s="14">
        <v>1140.4000000000001</v>
      </c>
      <c r="AK539" s="14">
        <v>11954.88</v>
      </c>
      <c r="AL539" s="14">
        <v>71763.95</v>
      </c>
      <c r="AM539" s="14">
        <v>76178.47</v>
      </c>
      <c r="AN539" s="14">
        <v>0</v>
      </c>
      <c r="AO539" s="14">
        <v>0</v>
      </c>
      <c r="AP539" s="14">
        <v>0</v>
      </c>
      <c r="AQ539" s="14" t="s">
        <v>104</v>
      </c>
      <c r="AR539" s="14">
        <v>0</v>
      </c>
      <c r="AS539" s="14">
        <v>0</v>
      </c>
      <c r="AT539" s="14">
        <v>0</v>
      </c>
      <c r="AU539" s="14">
        <v>0</v>
      </c>
      <c r="AV539" s="14">
        <v>0</v>
      </c>
      <c r="AW539" s="14">
        <v>0</v>
      </c>
      <c r="AX539" s="14">
        <v>0</v>
      </c>
      <c r="AY539" s="14">
        <v>0</v>
      </c>
      <c r="AZ539" s="14">
        <v>0</v>
      </c>
      <c r="BA539" s="14">
        <v>0</v>
      </c>
      <c r="BB539" s="14">
        <v>9012</v>
      </c>
      <c r="BC539" s="14">
        <v>82452</v>
      </c>
      <c r="BD539" s="14">
        <v>0</v>
      </c>
      <c r="BE539" s="14">
        <v>0</v>
      </c>
      <c r="BF539" s="14">
        <v>370</v>
      </c>
      <c r="BG539" s="14">
        <v>490</v>
      </c>
      <c r="BH539" s="14">
        <v>0</v>
      </c>
      <c r="BI539" s="14">
        <v>0</v>
      </c>
      <c r="BJ539" s="14">
        <v>0</v>
      </c>
      <c r="BK539" s="14">
        <v>0</v>
      </c>
      <c r="BL539" s="14">
        <v>0</v>
      </c>
      <c r="BM539" s="14">
        <v>0</v>
      </c>
      <c r="BN539" s="14">
        <v>0</v>
      </c>
      <c r="BO539" s="14">
        <v>0</v>
      </c>
      <c r="BP539" s="14">
        <v>0</v>
      </c>
      <c r="BQ539" s="14">
        <v>0</v>
      </c>
      <c r="BR539" s="14">
        <v>0</v>
      </c>
      <c r="BS539" s="14">
        <v>15124.97</v>
      </c>
      <c r="BT539" s="14">
        <v>35670.69</v>
      </c>
      <c r="BU539" s="14">
        <v>0</v>
      </c>
      <c r="BV539" s="14">
        <v>0</v>
      </c>
      <c r="BW539" s="14">
        <v>0</v>
      </c>
      <c r="BX539" s="14">
        <v>5801.01</v>
      </c>
      <c r="BY539" s="14">
        <v>0</v>
      </c>
      <c r="BZ539" s="14">
        <v>0</v>
      </c>
      <c r="CA539" s="14">
        <v>0</v>
      </c>
      <c r="CB539" s="14">
        <v>0</v>
      </c>
      <c r="CC539" s="14">
        <v>0</v>
      </c>
      <c r="CD539" s="14">
        <v>440</v>
      </c>
      <c r="CE539" s="14">
        <v>410</v>
      </c>
      <c r="CF539" s="14">
        <v>450</v>
      </c>
      <c r="CG539" s="14">
        <v>196925</v>
      </c>
      <c r="CH539" s="14">
        <v>0.09</v>
      </c>
      <c r="CI539" s="14">
        <v>0.36</v>
      </c>
      <c r="CJ539" s="14">
        <v>0.09</v>
      </c>
      <c r="CK539" s="14">
        <v>0</v>
      </c>
      <c r="CL539" s="14">
        <v>452.77</v>
      </c>
      <c r="CM539" s="14">
        <v>2075.21</v>
      </c>
      <c r="CN539" s="14">
        <v>0</v>
      </c>
      <c r="CO539" s="14">
        <v>0</v>
      </c>
      <c r="CP539" s="14">
        <v>0</v>
      </c>
      <c r="CQ539" s="14">
        <v>0</v>
      </c>
      <c r="CR539" s="14" t="s">
        <v>108</v>
      </c>
      <c r="CS539" s="14">
        <v>0</v>
      </c>
      <c r="CT539" s="14">
        <v>0</v>
      </c>
      <c r="CU539" s="14">
        <v>0</v>
      </c>
      <c r="CV539" s="14">
        <v>0</v>
      </c>
      <c r="CW539" s="14">
        <v>0</v>
      </c>
      <c r="CX539" s="14">
        <v>0</v>
      </c>
    </row>
    <row r="540" spans="1:102" x14ac:dyDescent="0.25">
      <c r="A540" s="14">
        <v>491750</v>
      </c>
      <c r="B540" s="14">
        <v>66</v>
      </c>
      <c r="C540" s="14" t="s">
        <v>117</v>
      </c>
      <c r="D540" s="14" t="s">
        <v>100</v>
      </c>
      <c r="E540" s="14">
        <v>5302790001</v>
      </c>
      <c r="F540" s="14" t="s">
        <v>120</v>
      </c>
      <c r="G540" s="14" t="s">
        <v>102</v>
      </c>
      <c r="H540" s="14" t="s">
        <v>103</v>
      </c>
      <c r="I540" s="14">
        <v>70800000</v>
      </c>
      <c r="J540" s="14">
        <v>0</v>
      </c>
      <c r="K540" s="14">
        <v>1512222</v>
      </c>
      <c r="L540" s="14">
        <v>0</v>
      </c>
      <c r="M540" s="14">
        <v>201901</v>
      </c>
      <c r="N540" s="14">
        <v>20181210</v>
      </c>
      <c r="O540" s="14">
        <v>0</v>
      </c>
      <c r="P540" s="14">
        <v>20190110</v>
      </c>
      <c r="Q540" s="14">
        <v>0</v>
      </c>
      <c r="R540" s="14">
        <v>31</v>
      </c>
      <c r="S540" s="14">
        <v>20190118</v>
      </c>
      <c r="T540" s="14">
        <v>20190218</v>
      </c>
      <c r="U540" s="14">
        <v>326804</v>
      </c>
      <c r="V540" s="14">
        <v>63939.4</v>
      </c>
      <c r="W540" s="14">
        <v>25</v>
      </c>
      <c r="X540" s="14">
        <v>716.25</v>
      </c>
      <c r="Y540" s="14">
        <v>7672.72</v>
      </c>
      <c r="Z540" s="14">
        <v>3069.09</v>
      </c>
      <c r="AA540" s="14">
        <v>2557.5700000000002</v>
      </c>
      <c r="AB540" s="14">
        <v>1662.42</v>
      </c>
      <c r="AC540" s="14">
        <v>0</v>
      </c>
      <c r="AD540" s="14">
        <v>0</v>
      </c>
      <c r="AE540" s="14">
        <v>0</v>
      </c>
      <c r="AF540" s="14">
        <v>255757.63</v>
      </c>
      <c r="AG540" s="14">
        <v>73274.539999999994</v>
      </c>
      <c r="AH540" s="14">
        <v>173236.7</v>
      </c>
      <c r="AI540" s="14">
        <v>37497</v>
      </c>
      <c r="AJ540" s="14">
        <v>3726.88</v>
      </c>
      <c r="AK540" s="14">
        <v>39068.879999999997</v>
      </c>
      <c r="AL540" s="14">
        <v>241512.08</v>
      </c>
      <c r="AM540" s="14">
        <v>256473.88</v>
      </c>
      <c r="AN540" s="14">
        <v>0</v>
      </c>
      <c r="AO540" s="14">
        <v>0</v>
      </c>
      <c r="AP540" s="14">
        <v>0</v>
      </c>
      <c r="AQ540" s="14" t="s">
        <v>104</v>
      </c>
      <c r="AR540" s="14">
        <v>0</v>
      </c>
      <c r="AS540" s="14">
        <v>0</v>
      </c>
      <c r="AT540" s="14">
        <v>0</v>
      </c>
      <c r="AU540" s="14">
        <v>0</v>
      </c>
      <c r="AV540" s="14">
        <v>0</v>
      </c>
      <c r="AW540" s="14">
        <v>0</v>
      </c>
      <c r="AX540" s="14">
        <v>0</v>
      </c>
      <c r="AY540" s="14">
        <v>0</v>
      </c>
      <c r="AZ540" s="14">
        <v>0</v>
      </c>
      <c r="BA540" s="14">
        <v>0</v>
      </c>
      <c r="BB540" s="14">
        <v>31927</v>
      </c>
      <c r="BC540" s="14">
        <v>294877</v>
      </c>
      <c r="BD540" s="14">
        <v>0</v>
      </c>
      <c r="BE540" s="14">
        <v>687</v>
      </c>
      <c r="BF540" s="14">
        <v>766</v>
      </c>
      <c r="BG540" s="14">
        <v>0</v>
      </c>
      <c r="BH540" s="14">
        <v>785</v>
      </c>
      <c r="BI540" s="14">
        <v>845</v>
      </c>
      <c r="BJ540" s="14">
        <v>0</v>
      </c>
      <c r="BK540" s="14">
        <v>0</v>
      </c>
      <c r="BL540" s="14">
        <v>0</v>
      </c>
      <c r="BM540" s="14">
        <v>0</v>
      </c>
      <c r="BN540" s="14">
        <v>0</v>
      </c>
      <c r="BO540" s="14">
        <v>0</v>
      </c>
      <c r="BP540" s="14">
        <v>0</v>
      </c>
      <c r="BQ540" s="14">
        <v>0</v>
      </c>
      <c r="BR540" s="14">
        <v>0</v>
      </c>
      <c r="BS540" s="14">
        <v>19978.650000000001</v>
      </c>
      <c r="BT540" s="14">
        <v>127570.8</v>
      </c>
      <c r="BU540" s="14">
        <v>0</v>
      </c>
      <c r="BV540" s="14">
        <v>0</v>
      </c>
      <c r="BW540" s="14">
        <v>0</v>
      </c>
      <c r="BX540" s="14">
        <v>0</v>
      </c>
      <c r="BY540" s="14">
        <v>34265</v>
      </c>
      <c r="BZ540" s="14">
        <v>10003.780000000001</v>
      </c>
      <c r="CA540" s="14">
        <v>0</v>
      </c>
      <c r="CB540" s="14">
        <v>0</v>
      </c>
      <c r="CC540" s="14">
        <v>0</v>
      </c>
      <c r="CD540" s="14">
        <v>0</v>
      </c>
      <c r="CE540" s="14">
        <v>740</v>
      </c>
      <c r="CF540" s="14">
        <v>825</v>
      </c>
      <c r="CG540" s="14">
        <v>196860</v>
      </c>
      <c r="CH540" s="14">
        <v>0.09</v>
      </c>
      <c r="CI540" s="14">
        <v>0.36</v>
      </c>
      <c r="CJ540" s="14">
        <v>0.09</v>
      </c>
      <c r="CK540" s="14">
        <v>0</v>
      </c>
      <c r="CL540" s="14">
        <v>1534.54</v>
      </c>
      <c r="CM540" s="14">
        <v>7033.33</v>
      </c>
      <c r="CN540" s="14">
        <v>0</v>
      </c>
      <c r="CO540" s="14">
        <v>0</v>
      </c>
      <c r="CP540" s="14">
        <v>0</v>
      </c>
      <c r="CQ540" s="14">
        <v>0</v>
      </c>
      <c r="CR540" s="14" t="s">
        <v>108</v>
      </c>
      <c r="CS540" s="14">
        <v>0</v>
      </c>
      <c r="CT540" s="14">
        <v>0</v>
      </c>
      <c r="CU540" s="14">
        <v>0</v>
      </c>
      <c r="CV540" s="14">
        <v>0</v>
      </c>
      <c r="CW540" s="14">
        <v>0</v>
      </c>
      <c r="CX540" s="14">
        <v>0</v>
      </c>
    </row>
    <row r="541" spans="1:102" x14ac:dyDescent="0.25">
      <c r="A541" s="14">
        <v>493169</v>
      </c>
      <c r="B541" s="14">
        <v>76</v>
      </c>
      <c r="C541" s="14" t="s">
        <v>117</v>
      </c>
      <c r="D541" s="14" t="s">
        <v>100</v>
      </c>
      <c r="E541" s="14">
        <v>5302790001</v>
      </c>
      <c r="F541" s="14" t="s">
        <v>121</v>
      </c>
      <c r="G541" s="14" t="s">
        <v>102</v>
      </c>
      <c r="H541" s="14" t="s">
        <v>103</v>
      </c>
      <c r="I541" s="14">
        <v>70800000</v>
      </c>
      <c r="J541" s="14">
        <v>0</v>
      </c>
      <c r="K541" s="14">
        <v>1578591</v>
      </c>
      <c r="L541" s="14">
        <v>0</v>
      </c>
      <c r="M541" s="14">
        <v>201901</v>
      </c>
      <c r="N541" s="14">
        <v>20181210</v>
      </c>
      <c r="O541" s="14">
        <v>0</v>
      </c>
      <c r="P541" s="14">
        <v>20190110</v>
      </c>
      <c r="Q541" s="14">
        <v>0</v>
      </c>
      <c r="R541" s="14">
        <v>31</v>
      </c>
      <c r="S541" s="14">
        <v>20190118</v>
      </c>
      <c r="T541" s="14">
        <v>20190218</v>
      </c>
      <c r="U541" s="14">
        <v>162222</v>
      </c>
      <c r="V541" s="14">
        <v>31928.22</v>
      </c>
      <c r="W541" s="14">
        <v>25</v>
      </c>
      <c r="X541" s="14">
        <v>716.25</v>
      </c>
      <c r="Y541" s="14">
        <v>3831.38</v>
      </c>
      <c r="Z541" s="14">
        <v>1532.55</v>
      </c>
      <c r="AA541" s="14">
        <v>1277.1199999999999</v>
      </c>
      <c r="AB541" s="14">
        <v>830.13</v>
      </c>
      <c r="AC541" s="14">
        <v>0</v>
      </c>
      <c r="AD541" s="14">
        <v>0</v>
      </c>
      <c r="AE541" s="14">
        <v>0</v>
      </c>
      <c r="AF541" s="14">
        <v>127712.93</v>
      </c>
      <c r="AG541" s="14">
        <v>36589.730000000003</v>
      </c>
      <c r="AH541" s="14">
        <v>90806.06</v>
      </c>
      <c r="AI541" s="14">
        <v>19654.93</v>
      </c>
      <c r="AJ541" s="14">
        <v>1953.53</v>
      </c>
      <c r="AK541" s="14">
        <v>20478.87</v>
      </c>
      <c r="AL541" s="14">
        <v>120958</v>
      </c>
      <c r="AM541" s="14">
        <v>128429.18</v>
      </c>
      <c r="AN541" s="14">
        <v>0</v>
      </c>
      <c r="AO541" s="14">
        <v>0</v>
      </c>
      <c r="AP541" s="14">
        <v>0</v>
      </c>
      <c r="AQ541" s="14" t="s">
        <v>104</v>
      </c>
      <c r="AR541" s="14">
        <v>0</v>
      </c>
      <c r="AS541" s="14">
        <v>0</v>
      </c>
      <c r="AT541" s="14">
        <v>0</v>
      </c>
      <c r="AU541" s="14">
        <v>0</v>
      </c>
      <c r="AV541" s="14">
        <v>0</v>
      </c>
      <c r="AW541" s="14">
        <v>0</v>
      </c>
      <c r="AX541" s="14">
        <v>0</v>
      </c>
      <c r="AY541" s="14">
        <v>0</v>
      </c>
      <c r="AZ541" s="14">
        <v>0</v>
      </c>
      <c r="BA541" s="14">
        <v>0</v>
      </c>
      <c r="BB541" s="14">
        <v>16182</v>
      </c>
      <c r="BC541" s="14">
        <v>146040</v>
      </c>
      <c r="BD541" s="14">
        <v>0</v>
      </c>
      <c r="BE541" s="14">
        <v>0</v>
      </c>
      <c r="BF541" s="14">
        <v>0</v>
      </c>
      <c r="BG541" s="14">
        <v>460</v>
      </c>
      <c r="BH541" s="14">
        <v>0</v>
      </c>
      <c r="BI541" s="14">
        <v>0</v>
      </c>
      <c r="BJ541" s="14">
        <v>0</v>
      </c>
      <c r="BK541" s="14">
        <v>0</v>
      </c>
      <c r="BL541" s="14">
        <v>0</v>
      </c>
      <c r="BM541" s="14">
        <v>0</v>
      </c>
      <c r="BN541" s="14">
        <v>0</v>
      </c>
      <c r="BO541" s="14">
        <v>0</v>
      </c>
      <c r="BP541" s="14">
        <v>0</v>
      </c>
      <c r="BQ541" s="14">
        <v>0</v>
      </c>
      <c r="BR541" s="14">
        <v>0</v>
      </c>
      <c r="BS541" s="14">
        <v>27158.49</v>
      </c>
      <c r="BT541" s="14">
        <v>63180.38</v>
      </c>
      <c r="BU541" s="14">
        <v>0</v>
      </c>
      <c r="BV541" s="14">
        <v>0</v>
      </c>
      <c r="BW541" s="14">
        <v>0</v>
      </c>
      <c r="BX541" s="14">
        <v>5445.84</v>
      </c>
      <c r="BY541" s="14">
        <v>0</v>
      </c>
      <c r="BZ541" s="14">
        <v>0</v>
      </c>
      <c r="CA541" s="14">
        <v>0</v>
      </c>
      <c r="CB541" s="14">
        <v>0</v>
      </c>
      <c r="CC541" s="14">
        <v>0</v>
      </c>
      <c r="CD541" s="14">
        <v>460</v>
      </c>
      <c r="CE541" s="14">
        <v>380</v>
      </c>
      <c r="CF541" s="14">
        <v>410</v>
      </c>
      <c r="CG541" s="14">
        <v>196938</v>
      </c>
      <c r="CH541" s="14">
        <v>0.1</v>
      </c>
      <c r="CI541" s="14">
        <v>0.4</v>
      </c>
      <c r="CJ541" s="14">
        <v>0.1</v>
      </c>
      <c r="CK541" s="14">
        <v>0</v>
      </c>
      <c r="CL541" s="14">
        <v>766.27</v>
      </c>
      <c r="CM541" s="14">
        <v>3512.1</v>
      </c>
      <c r="CN541" s="14">
        <v>0</v>
      </c>
      <c r="CO541" s="14">
        <v>0</v>
      </c>
      <c r="CP541" s="14">
        <v>0</v>
      </c>
      <c r="CQ541" s="14">
        <v>0</v>
      </c>
      <c r="CR541" s="14" t="s">
        <v>108</v>
      </c>
      <c r="CS541" s="14">
        <v>0</v>
      </c>
      <c r="CT541" s="14">
        <v>0</v>
      </c>
      <c r="CU541" s="14">
        <v>0</v>
      </c>
      <c r="CV541" s="14">
        <v>0</v>
      </c>
      <c r="CW541" s="14">
        <v>0</v>
      </c>
      <c r="CX541" s="14">
        <v>0</v>
      </c>
    </row>
    <row r="542" spans="1:102" x14ac:dyDescent="0.25">
      <c r="A542" s="14">
        <v>510213</v>
      </c>
      <c r="B542" s="14">
        <v>23</v>
      </c>
      <c r="C542" s="14" t="s">
        <v>110</v>
      </c>
      <c r="D542" s="14" t="s">
        <v>100</v>
      </c>
      <c r="E542" s="14">
        <v>5302790001</v>
      </c>
      <c r="F542" s="14" t="s">
        <v>122</v>
      </c>
      <c r="G542" s="14" t="s">
        <v>102</v>
      </c>
      <c r="H542" s="14" t="s">
        <v>103</v>
      </c>
      <c r="I542" s="14">
        <v>70070000</v>
      </c>
      <c r="J542" s="14">
        <v>0</v>
      </c>
      <c r="K542" s="14">
        <v>671714</v>
      </c>
      <c r="L542" s="14">
        <v>1</v>
      </c>
      <c r="M542" s="14">
        <v>201901</v>
      </c>
      <c r="N542" s="14">
        <v>20181205</v>
      </c>
      <c r="O542" s="14">
        <v>49156</v>
      </c>
      <c r="P542" s="14">
        <v>20190104</v>
      </c>
      <c r="Q542" s="14">
        <v>67571</v>
      </c>
      <c r="R542" s="14">
        <v>30</v>
      </c>
      <c r="S542" s="14">
        <v>20190131</v>
      </c>
      <c r="T542" s="14">
        <v>20190218</v>
      </c>
      <c r="U542" s="14">
        <v>10740.97</v>
      </c>
      <c r="V542" s="14">
        <v>3580.32</v>
      </c>
      <c r="W542" s="14">
        <v>25</v>
      </c>
      <c r="X542" s="14">
        <v>716.25</v>
      </c>
      <c r="Y542" s="14">
        <v>429.63</v>
      </c>
      <c r="Z542" s="14">
        <v>171.85</v>
      </c>
      <c r="AA542" s="14">
        <v>143.21</v>
      </c>
      <c r="AB542" s="14">
        <v>93.08</v>
      </c>
      <c r="AC542" s="14">
        <v>0</v>
      </c>
      <c r="AD542" s="14">
        <v>0</v>
      </c>
      <c r="AE542" s="14">
        <v>0</v>
      </c>
      <c r="AF542" s="14">
        <v>14321.29</v>
      </c>
      <c r="AG542" s="14">
        <v>4103.03</v>
      </c>
      <c r="AH542" s="14">
        <v>6982.15</v>
      </c>
      <c r="AI542" s="14">
        <v>1511.28</v>
      </c>
      <c r="AJ542" s="14">
        <v>150.19999999999999</v>
      </c>
      <c r="AK542" s="14">
        <v>1574.63</v>
      </c>
      <c r="AL542" s="14">
        <v>14199.77</v>
      </c>
      <c r="AM542" s="14">
        <v>15037.54</v>
      </c>
      <c r="AN542" s="14">
        <v>18415</v>
      </c>
      <c r="AO542" s="14">
        <v>18415</v>
      </c>
      <c r="AP542" s="14">
        <v>18615</v>
      </c>
      <c r="AQ542" s="14" t="s">
        <v>104</v>
      </c>
      <c r="AR542" s="14">
        <v>0</v>
      </c>
      <c r="AS542" s="14">
        <v>0</v>
      </c>
      <c r="AT542" s="14">
        <v>0</v>
      </c>
      <c r="AU542" s="14">
        <v>0</v>
      </c>
      <c r="AV542" s="14">
        <v>0</v>
      </c>
      <c r="AW542" s="14">
        <v>0</v>
      </c>
      <c r="AX542" s="14">
        <v>0</v>
      </c>
      <c r="AY542" s="14" t="s">
        <v>107</v>
      </c>
      <c r="AZ542" s="14" t="s">
        <v>107</v>
      </c>
      <c r="BA542" s="14" t="s">
        <v>107</v>
      </c>
      <c r="BB542" s="14">
        <v>0</v>
      </c>
      <c r="BC542" s="14">
        <v>0</v>
      </c>
      <c r="BD542" s="14">
        <v>0</v>
      </c>
      <c r="BE542" s="14">
        <v>0</v>
      </c>
      <c r="BF542" s="14">
        <v>0</v>
      </c>
      <c r="BG542" s="14">
        <v>0</v>
      </c>
      <c r="BH542" s="14">
        <v>0</v>
      </c>
      <c r="BI542" s="14">
        <v>0</v>
      </c>
      <c r="BJ542" s="14">
        <v>0</v>
      </c>
      <c r="BK542" s="14">
        <v>0</v>
      </c>
      <c r="BL542" s="14">
        <v>0</v>
      </c>
      <c r="BM542" s="14">
        <v>0</v>
      </c>
      <c r="BN542" s="14">
        <v>0</v>
      </c>
      <c r="BO542" s="14">
        <v>0</v>
      </c>
      <c r="BP542" s="14">
        <v>0</v>
      </c>
      <c r="BQ542" s="14">
        <v>0</v>
      </c>
      <c r="BR542" s="14">
        <v>0</v>
      </c>
      <c r="BS542" s="14">
        <v>0</v>
      </c>
      <c r="BT542" s="14">
        <v>0</v>
      </c>
      <c r="BU542" s="14">
        <v>0</v>
      </c>
      <c r="BV542" s="14">
        <v>0</v>
      </c>
      <c r="BW542" s="14">
        <v>0</v>
      </c>
      <c r="BX542" s="14">
        <v>0</v>
      </c>
      <c r="BY542" s="14">
        <v>0</v>
      </c>
      <c r="BZ542" s="14">
        <v>0</v>
      </c>
      <c r="CA542" s="14">
        <v>0</v>
      </c>
      <c r="CB542" s="14">
        <v>0</v>
      </c>
      <c r="CC542" s="14">
        <v>0</v>
      </c>
      <c r="CD542" s="14">
        <v>0</v>
      </c>
      <c r="CE542" s="14">
        <v>0</v>
      </c>
      <c r="CF542" s="14">
        <v>0</v>
      </c>
      <c r="CG542" s="14">
        <v>1221834</v>
      </c>
      <c r="CH542" s="14">
        <v>1</v>
      </c>
      <c r="CI542" s="14">
        <v>0</v>
      </c>
      <c r="CJ542" s="14">
        <v>0</v>
      </c>
      <c r="CK542" s="14">
        <v>0</v>
      </c>
      <c r="CL542" s="14">
        <v>85.92</v>
      </c>
      <c r="CM542" s="14">
        <v>393.83</v>
      </c>
      <c r="CN542" s="14">
        <v>0</v>
      </c>
      <c r="CO542" s="14">
        <v>0</v>
      </c>
      <c r="CP542" s="14">
        <v>0</v>
      </c>
      <c r="CQ542" s="14">
        <v>0</v>
      </c>
      <c r="CR542" s="14" t="s">
        <v>108</v>
      </c>
      <c r="CS542" s="14">
        <v>220</v>
      </c>
      <c r="CT542" s="14">
        <v>380</v>
      </c>
      <c r="CU542" s="14">
        <v>201</v>
      </c>
      <c r="CV542" s="14">
        <v>348</v>
      </c>
      <c r="CW542" s="14">
        <v>231</v>
      </c>
      <c r="CX542" s="14">
        <v>399</v>
      </c>
    </row>
    <row r="543" spans="1:102" x14ac:dyDescent="0.25">
      <c r="A543" s="14">
        <v>605120</v>
      </c>
      <c r="B543" s="14">
        <v>75</v>
      </c>
      <c r="C543" s="14" t="s">
        <v>99</v>
      </c>
      <c r="D543" s="14" t="s">
        <v>100</v>
      </c>
      <c r="E543" s="14">
        <v>5302790001</v>
      </c>
      <c r="F543" s="14" t="s">
        <v>303</v>
      </c>
      <c r="G543" s="14" t="s">
        <v>102</v>
      </c>
      <c r="H543" s="14" t="s">
        <v>103</v>
      </c>
      <c r="I543" s="14">
        <v>70800000</v>
      </c>
      <c r="J543" s="14">
        <v>0</v>
      </c>
      <c r="K543" s="14">
        <v>1167030</v>
      </c>
      <c r="L543" s="14">
        <v>0</v>
      </c>
      <c r="M543" s="14">
        <v>201901</v>
      </c>
      <c r="N543" s="14">
        <v>20181210</v>
      </c>
      <c r="O543" s="14">
        <v>0</v>
      </c>
      <c r="P543" s="14">
        <v>20190110</v>
      </c>
      <c r="Q543" s="14">
        <v>0</v>
      </c>
      <c r="R543" s="14">
        <v>31</v>
      </c>
      <c r="S543" s="14">
        <v>20190118</v>
      </c>
      <c r="T543" s="14">
        <v>20190218</v>
      </c>
      <c r="U543" s="14">
        <v>262779</v>
      </c>
      <c r="V543" s="14">
        <v>43299.17</v>
      </c>
      <c r="W543" s="14">
        <v>25</v>
      </c>
      <c r="X543" s="14">
        <v>716.25</v>
      </c>
      <c r="Y543" s="14">
        <v>5195.8999999999996</v>
      </c>
      <c r="Z543" s="14">
        <v>2078.36</v>
      </c>
      <c r="AA543" s="14">
        <v>1731.96</v>
      </c>
      <c r="AB543" s="14">
        <v>1125.77</v>
      </c>
      <c r="AC543" s="14">
        <v>0</v>
      </c>
      <c r="AD543" s="14">
        <v>0</v>
      </c>
      <c r="AE543" s="14">
        <v>2719.43</v>
      </c>
      <c r="AF543" s="14">
        <v>173196.72</v>
      </c>
      <c r="AG543" s="14">
        <v>49620.84</v>
      </c>
      <c r="AH543" s="14">
        <v>152132.94</v>
      </c>
      <c r="AI543" s="14">
        <v>32929.1</v>
      </c>
      <c r="AJ543" s="14">
        <v>3272.87</v>
      </c>
      <c r="AK543" s="14">
        <v>34309.5</v>
      </c>
      <c r="AL543" s="14">
        <v>161065.57999999999</v>
      </c>
      <c r="AM543" s="14">
        <v>171197.57</v>
      </c>
      <c r="AN543" s="14">
        <v>0</v>
      </c>
      <c r="AO543" s="14">
        <v>0</v>
      </c>
      <c r="AP543" s="14">
        <v>0</v>
      </c>
      <c r="AQ543" s="14" t="s">
        <v>104</v>
      </c>
      <c r="AR543" s="14">
        <v>0</v>
      </c>
      <c r="AS543" s="14">
        <v>0</v>
      </c>
      <c r="AT543" s="14">
        <v>0</v>
      </c>
      <c r="AU543" s="14">
        <v>0</v>
      </c>
      <c r="AV543" s="14">
        <v>0</v>
      </c>
      <c r="AW543" s="14">
        <v>0</v>
      </c>
      <c r="AX543" s="14">
        <v>0</v>
      </c>
      <c r="AY543" s="14">
        <v>0</v>
      </c>
      <c r="AZ543" s="14">
        <v>0</v>
      </c>
      <c r="BA543" s="14">
        <v>0</v>
      </c>
      <c r="BB543" s="14">
        <v>21650</v>
      </c>
      <c r="BC543" s="14">
        <v>241129</v>
      </c>
      <c r="BD543" s="14">
        <v>0</v>
      </c>
      <c r="BE543" s="14">
        <v>0</v>
      </c>
      <c r="BF543" s="14">
        <v>835</v>
      </c>
      <c r="BG543" s="14">
        <v>835</v>
      </c>
      <c r="BH543" s="14">
        <v>0</v>
      </c>
      <c r="BI543" s="14">
        <v>0</v>
      </c>
      <c r="BJ543" s="14">
        <v>0</v>
      </c>
      <c r="BK543" s="14">
        <v>2</v>
      </c>
      <c r="BL543" s="14">
        <v>7</v>
      </c>
      <c r="BM543" s="14">
        <v>0</v>
      </c>
      <c r="BN543" s="14">
        <v>0</v>
      </c>
      <c r="BO543" s="14">
        <v>0</v>
      </c>
      <c r="BP543" s="14">
        <v>0</v>
      </c>
      <c r="BQ543" s="14">
        <v>0.89</v>
      </c>
      <c r="BR543" s="14">
        <v>3.14</v>
      </c>
      <c r="BS543" s="14">
        <v>24794.99</v>
      </c>
      <c r="BT543" s="14">
        <v>97987.87</v>
      </c>
      <c r="BU543" s="14">
        <v>0</v>
      </c>
      <c r="BV543" s="14">
        <v>0</v>
      </c>
      <c r="BW543" s="14">
        <v>0</v>
      </c>
      <c r="BX543" s="14">
        <v>7114.69</v>
      </c>
      <c r="BY543" s="14">
        <v>0</v>
      </c>
      <c r="BZ543" s="14">
        <v>0</v>
      </c>
      <c r="CA543" s="14">
        <v>0</v>
      </c>
      <c r="CB543" s="14">
        <v>0</v>
      </c>
      <c r="CC543" s="14">
        <v>0</v>
      </c>
      <c r="CD543" s="14">
        <v>955</v>
      </c>
      <c r="CE543" s="14">
        <v>870</v>
      </c>
      <c r="CF543" s="14">
        <v>990</v>
      </c>
      <c r="CG543" s="14">
        <v>196932</v>
      </c>
      <c r="CH543" s="14">
        <v>0.36</v>
      </c>
      <c r="CI543" s="14">
        <v>1.44</v>
      </c>
      <c r="CJ543" s="14">
        <v>0.36</v>
      </c>
      <c r="CK543" s="14">
        <v>0</v>
      </c>
      <c r="CL543" s="14">
        <v>1039.18</v>
      </c>
      <c r="CM543" s="14">
        <v>4762.8999999999996</v>
      </c>
      <c r="CN543" s="14">
        <v>0</v>
      </c>
      <c r="CO543" s="14">
        <v>0</v>
      </c>
      <c r="CP543" s="14">
        <v>0</v>
      </c>
      <c r="CQ543" s="14">
        <v>0</v>
      </c>
      <c r="CR543" s="14">
        <v>7114.69</v>
      </c>
      <c r="CS543" s="14">
        <v>0</v>
      </c>
      <c r="CT543" s="14">
        <v>0</v>
      </c>
      <c r="CU543" s="14">
        <v>0</v>
      </c>
      <c r="CV543" s="14">
        <v>0</v>
      </c>
      <c r="CW543" s="14">
        <v>0</v>
      </c>
      <c r="CX543" s="14">
        <v>0</v>
      </c>
    </row>
    <row r="544" spans="1:102" x14ac:dyDescent="0.25">
      <c r="A544" s="14">
        <v>623849</v>
      </c>
      <c r="B544" s="14">
        <v>76</v>
      </c>
      <c r="C544" s="14" t="s">
        <v>117</v>
      </c>
      <c r="D544" s="14" t="s">
        <v>100</v>
      </c>
      <c r="E544" s="14">
        <v>5302790001</v>
      </c>
      <c r="F544" s="14" t="s">
        <v>124</v>
      </c>
      <c r="G544" s="14" t="s">
        <v>102</v>
      </c>
      <c r="H544" s="14" t="s">
        <v>103</v>
      </c>
      <c r="I544" s="14">
        <v>70800000</v>
      </c>
      <c r="J544" s="14">
        <v>0</v>
      </c>
      <c r="K544" s="14">
        <v>1512297</v>
      </c>
      <c r="L544" s="14">
        <v>0</v>
      </c>
      <c r="M544" s="14">
        <v>201901</v>
      </c>
      <c r="N544" s="14">
        <v>20181210</v>
      </c>
      <c r="O544" s="14">
        <v>0</v>
      </c>
      <c r="P544" s="14">
        <v>20190110</v>
      </c>
      <c r="Q544" s="14">
        <v>0</v>
      </c>
      <c r="R544" s="14">
        <v>31</v>
      </c>
      <c r="S544" s="14">
        <v>20190118</v>
      </c>
      <c r="T544" s="14">
        <v>20190218</v>
      </c>
      <c r="U544" s="14">
        <v>169322</v>
      </c>
      <c r="V544" s="14">
        <v>36516.019999999997</v>
      </c>
      <c r="W544" s="14">
        <v>25</v>
      </c>
      <c r="X544" s="14">
        <v>716.25</v>
      </c>
      <c r="Y544" s="14">
        <v>4381.92</v>
      </c>
      <c r="Z544" s="14">
        <v>1752.76</v>
      </c>
      <c r="AA544" s="14">
        <v>1460.64</v>
      </c>
      <c r="AB544" s="14">
        <v>949.41</v>
      </c>
      <c r="AC544" s="14">
        <v>0</v>
      </c>
      <c r="AD544" s="14">
        <v>0</v>
      </c>
      <c r="AE544" s="14">
        <v>0</v>
      </c>
      <c r="AF544" s="14">
        <v>146064.13</v>
      </c>
      <c r="AG544" s="14">
        <v>41847.35</v>
      </c>
      <c r="AH544" s="14">
        <v>96325.41</v>
      </c>
      <c r="AI544" s="14">
        <v>20849.59</v>
      </c>
      <c r="AJ544" s="14">
        <v>2072.27</v>
      </c>
      <c r="AK544" s="14">
        <v>21723.61</v>
      </c>
      <c r="AL544" s="14">
        <v>138235.65</v>
      </c>
      <c r="AM544" s="14">
        <v>146780.38</v>
      </c>
      <c r="AN544" s="14">
        <v>0</v>
      </c>
      <c r="AO544" s="14">
        <v>0</v>
      </c>
      <c r="AP544" s="14">
        <v>0</v>
      </c>
      <c r="AQ544" s="14" t="s">
        <v>104</v>
      </c>
      <c r="AR544" s="14">
        <v>0</v>
      </c>
      <c r="AS544" s="14">
        <v>0</v>
      </c>
      <c r="AT544" s="14">
        <v>0</v>
      </c>
      <c r="AU544" s="14">
        <v>0</v>
      </c>
      <c r="AV544" s="14">
        <v>0</v>
      </c>
      <c r="AW544" s="14">
        <v>0</v>
      </c>
      <c r="AX544" s="14">
        <v>0</v>
      </c>
      <c r="AY544" s="14">
        <v>0</v>
      </c>
      <c r="AZ544" s="14">
        <v>0</v>
      </c>
      <c r="BA544" s="14">
        <v>0</v>
      </c>
      <c r="BB544" s="14">
        <v>21011</v>
      </c>
      <c r="BC544" s="14">
        <v>148311</v>
      </c>
      <c r="BD544" s="14">
        <v>0</v>
      </c>
      <c r="BE544" s="14">
        <v>0</v>
      </c>
      <c r="BF544" s="14">
        <v>806</v>
      </c>
      <c r="BG544" s="14">
        <v>855</v>
      </c>
      <c r="BH544" s="14">
        <v>0</v>
      </c>
      <c r="BI544" s="14">
        <v>0</v>
      </c>
      <c r="BJ544" s="14">
        <v>0</v>
      </c>
      <c r="BK544" s="14">
        <v>0</v>
      </c>
      <c r="BL544" s="14">
        <v>0</v>
      </c>
      <c r="BM544" s="14">
        <v>0</v>
      </c>
      <c r="BN544" s="14">
        <v>0</v>
      </c>
      <c r="BO544" s="14">
        <v>0</v>
      </c>
      <c r="BP544" s="14">
        <v>0</v>
      </c>
      <c r="BQ544" s="14">
        <v>0</v>
      </c>
      <c r="BR544" s="14">
        <v>0</v>
      </c>
      <c r="BS544" s="14">
        <v>35263.07</v>
      </c>
      <c r="BT544" s="14">
        <v>64162.86</v>
      </c>
      <c r="BU544" s="14">
        <v>0</v>
      </c>
      <c r="BV544" s="14">
        <v>0</v>
      </c>
      <c r="BW544" s="14">
        <v>0</v>
      </c>
      <c r="BX544" s="14">
        <v>10122.18</v>
      </c>
      <c r="BY544" s="14">
        <v>0</v>
      </c>
      <c r="BZ544" s="14">
        <v>0</v>
      </c>
      <c r="CA544" s="14">
        <v>0</v>
      </c>
      <c r="CB544" s="14">
        <v>0</v>
      </c>
      <c r="CC544" s="14">
        <v>0</v>
      </c>
      <c r="CD544" s="14">
        <v>855</v>
      </c>
      <c r="CE544" s="14">
        <v>730</v>
      </c>
      <c r="CF544" s="14">
        <v>850</v>
      </c>
      <c r="CG544" s="14">
        <v>196861</v>
      </c>
      <c r="CH544" s="14">
        <v>0.15</v>
      </c>
      <c r="CI544" s="14">
        <v>0.6</v>
      </c>
      <c r="CJ544" s="14">
        <v>0.15</v>
      </c>
      <c r="CK544" s="14">
        <v>0</v>
      </c>
      <c r="CL544" s="14">
        <v>876.38</v>
      </c>
      <c r="CM544" s="14">
        <v>4016.76</v>
      </c>
      <c r="CN544" s="14">
        <v>0</v>
      </c>
      <c r="CO544" s="14">
        <v>0</v>
      </c>
      <c r="CP544" s="14">
        <v>0</v>
      </c>
      <c r="CQ544" s="14">
        <v>0</v>
      </c>
      <c r="CR544" s="14" t="s">
        <v>108</v>
      </c>
      <c r="CS544" s="14">
        <v>0</v>
      </c>
      <c r="CT544" s="14">
        <v>0</v>
      </c>
      <c r="CU544" s="14">
        <v>0</v>
      </c>
      <c r="CV544" s="14">
        <v>0</v>
      </c>
      <c r="CW544" s="14">
        <v>0</v>
      </c>
      <c r="CX544" s="14">
        <v>0</v>
      </c>
    </row>
    <row r="545" spans="1:102" x14ac:dyDescent="0.25">
      <c r="A545" s="14">
        <v>675051</v>
      </c>
      <c r="B545" s="14">
        <v>66</v>
      </c>
      <c r="C545" s="14" t="s">
        <v>117</v>
      </c>
      <c r="D545" s="14" t="s">
        <v>100</v>
      </c>
      <c r="E545" s="14">
        <v>5302790001</v>
      </c>
      <c r="F545" s="14" t="s">
        <v>125</v>
      </c>
      <c r="G545" s="14" t="s">
        <v>102</v>
      </c>
      <c r="H545" s="14" t="s">
        <v>103</v>
      </c>
      <c r="I545" s="14">
        <v>70800000</v>
      </c>
      <c r="J545" s="14">
        <v>0</v>
      </c>
      <c r="K545" s="14">
        <v>1159616</v>
      </c>
      <c r="L545" s="14">
        <v>0</v>
      </c>
      <c r="M545" s="14">
        <v>201901</v>
      </c>
      <c r="N545" s="14">
        <v>20181210</v>
      </c>
      <c r="O545" s="14">
        <v>0</v>
      </c>
      <c r="P545" s="14">
        <v>20190110</v>
      </c>
      <c r="Q545" s="14">
        <v>0</v>
      </c>
      <c r="R545" s="14">
        <v>31</v>
      </c>
      <c r="S545" s="14">
        <v>20190118</v>
      </c>
      <c r="T545" s="14">
        <v>20190218</v>
      </c>
      <c r="U545" s="14">
        <v>210243</v>
      </c>
      <c r="V545" s="14">
        <v>39868.480000000003</v>
      </c>
      <c r="W545" s="14">
        <v>25</v>
      </c>
      <c r="X545" s="14">
        <v>716.25</v>
      </c>
      <c r="Y545" s="14">
        <v>4784.21</v>
      </c>
      <c r="Z545" s="14">
        <v>1913.68</v>
      </c>
      <c r="AA545" s="14">
        <v>1594.73</v>
      </c>
      <c r="AB545" s="14">
        <v>1036.58</v>
      </c>
      <c r="AC545" s="14">
        <v>0</v>
      </c>
      <c r="AD545" s="14">
        <v>0</v>
      </c>
      <c r="AE545" s="14">
        <v>0</v>
      </c>
      <c r="AF545" s="14">
        <v>159473.95000000001</v>
      </c>
      <c r="AG545" s="14">
        <v>45689.27</v>
      </c>
      <c r="AH545" s="14">
        <v>112439.59</v>
      </c>
      <c r="AI545" s="14">
        <v>24337.49</v>
      </c>
      <c r="AJ545" s="14">
        <v>2418.9299999999998</v>
      </c>
      <c r="AK545" s="14">
        <v>25357.72</v>
      </c>
      <c r="AL545" s="14">
        <v>150861</v>
      </c>
      <c r="AM545" s="14">
        <v>160190.20000000001</v>
      </c>
      <c r="AN545" s="14">
        <v>0</v>
      </c>
      <c r="AO545" s="14">
        <v>0</v>
      </c>
      <c r="AP545" s="14">
        <v>0</v>
      </c>
      <c r="AQ545" s="14" t="s">
        <v>104</v>
      </c>
      <c r="AR545" s="14">
        <v>0</v>
      </c>
      <c r="AS545" s="14">
        <v>0</v>
      </c>
      <c r="AT545" s="14">
        <v>0</v>
      </c>
      <c r="AU545" s="14">
        <v>0</v>
      </c>
      <c r="AV545" s="14">
        <v>0</v>
      </c>
      <c r="AW545" s="14">
        <v>0</v>
      </c>
      <c r="AX545" s="14">
        <v>0</v>
      </c>
      <c r="AY545" s="14">
        <v>0</v>
      </c>
      <c r="AZ545" s="14">
        <v>0</v>
      </c>
      <c r="BA545" s="14">
        <v>0</v>
      </c>
      <c r="BB545" s="14">
        <v>17615</v>
      </c>
      <c r="BC545" s="14">
        <v>192628</v>
      </c>
      <c r="BD545" s="14">
        <v>0</v>
      </c>
      <c r="BE545" s="14">
        <v>348</v>
      </c>
      <c r="BF545" s="14">
        <v>411</v>
      </c>
      <c r="BG545" s="14">
        <v>0</v>
      </c>
      <c r="BH545" s="14">
        <v>455</v>
      </c>
      <c r="BI545" s="14">
        <v>455</v>
      </c>
      <c r="BJ545" s="14">
        <v>0</v>
      </c>
      <c r="BK545" s="14">
        <v>0</v>
      </c>
      <c r="BL545" s="14">
        <v>0</v>
      </c>
      <c r="BM545" s="14">
        <v>0</v>
      </c>
      <c r="BN545" s="14">
        <v>0</v>
      </c>
      <c r="BO545" s="14">
        <v>0</v>
      </c>
      <c r="BP545" s="14">
        <v>0</v>
      </c>
      <c r="BQ545" s="14">
        <v>0</v>
      </c>
      <c r="BR545" s="14">
        <v>0</v>
      </c>
      <c r="BS545" s="14">
        <v>11022.77</v>
      </c>
      <c r="BT545" s="14">
        <v>83335.45</v>
      </c>
      <c r="BU545" s="14">
        <v>0</v>
      </c>
      <c r="BV545" s="14">
        <v>0</v>
      </c>
      <c r="BW545" s="14">
        <v>0</v>
      </c>
      <c r="BX545" s="14">
        <v>0</v>
      </c>
      <c r="BY545" s="14">
        <v>19860.599999999999</v>
      </c>
      <c r="BZ545" s="14">
        <v>5386.65</v>
      </c>
      <c r="CA545" s="14">
        <v>0</v>
      </c>
      <c r="CB545" s="14">
        <v>0</v>
      </c>
      <c r="CC545" s="14">
        <v>0</v>
      </c>
      <c r="CD545" s="14">
        <v>0</v>
      </c>
      <c r="CE545" s="14">
        <v>435</v>
      </c>
      <c r="CF545" s="14">
        <v>455</v>
      </c>
      <c r="CG545" s="14">
        <v>196902</v>
      </c>
      <c r="CH545" s="14">
        <v>0.06</v>
      </c>
      <c r="CI545" s="14">
        <v>0.24</v>
      </c>
      <c r="CJ545" s="14">
        <v>0.06</v>
      </c>
      <c r="CK545" s="14">
        <v>0</v>
      </c>
      <c r="CL545" s="14">
        <v>956.84</v>
      </c>
      <c r="CM545" s="14">
        <v>4385.53</v>
      </c>
      <c r="CN545" s="14">
        <v>0</v>
      </c>
      <c r="CO545" s="14">
        <v>0</v>
      </c>
      <c r="CP545" s="14">
        <v>0</v>
      </c>
      <c r="CQ545" s="14">
        <v>0</v>
      </c>
      <c r="CR545" s="14" t="s">
        <v>108</v>
      </c>
      <c r="CS545" s="14">
        <v>0</v>
      </c>
      <c r="CT545" s="14">
        <v>0</v>
      </c>
      <c r="CU545" s="14">
        <v>0</v>
      </c>
      <c r="CV545" s="14">
        <v>0</v>
      </c>
      <c r="CW545" s="14">
        <v>0</v>
      </c>
      <c r="CX545" s="14">
        <v>0</v>
      </c>
    </row>
    <row r="546" spans="1:102" x14ac:dyDescent="0.25">
      <c r="A546" s="14">
        <v>856960</v>
      </c>
      <c r="B546" s="14">
        <v>23</v>
      </c>
      <c r="C546" s="14" t="s">
        <v>110</v>
      </c>
      <c r="D546" s="14" t="s">
        <v>100</v>
      </c>
      <c r="E546" s="14">
        <v>5302790001</v>
      </c>
      <c r="F546" s="14" t="s">
        <v>126</v>
      </c>
      <c r="G546" s="14" t="s">
        <v>102</v>
      </c>
      <c r="H546" s="14" t="s">
        <v>103</v>
      </c>
      <c r="I546" s="14">
        <v>70362030</v>
      </c>
      <c r="J546" s="14">
        <v>0</v>
      </c>
      <c r="K546" s="14">
        <v>1010284</v>
      </c>
      <c r="L546" s="14">
        <v>1</v>
      </c>
      <c r="M546" s="14">
        <v>201901</v>
      </c>
      <c r="N546" s="14">
        <v>20181205</v>
      </c>
      <c r="O546" s="14">
        <v>401</v>
      </c>
      <c r="P546" s="14">
        <v>20190104</v>
      </c>
      <c r="Q546" s="14">
        <v>425</v>
      </c>
      <c r="R546" s="14">
        <v>30</v>
      </c>
      <c r="S546" s="14">
        <v>20190131</v>
      </c>
      <c r="T546" s="14">
        <v>20190218</v>
      </c>
      <c r="U546" s="14">
        <v>57.93</v>
      </c>
      <c r="V546" s="14">
        <v>7.89</v>
      </c>
      <c r="W546" s="14">
        <v>12</v>
      </c>
      <c r="X546" s="14">
        <v>2.4</v>
      </c>
      <c r="Y546" s="14">
        <v>1.97</v>
      </c>
      <c r="Z546" s="14">
        <v>0.78</v>
      </c>
      <c r="AA546" s="14">
        <v>0.65</v>
      </c>
      <c r="AB546" s="14">
        <v>0.42</v>
      </c>
      <c r="AC546" s="14">
        <v>0</v>
      </c>
      <c r="AD546" s="14">
        <v>0</v>
      </c>
      <c r="AE546" s="14">
        <v>0</v>
      </c>
      <c r="AF546" s="14">
        <v>65.819999999999993</v>
      </c>
      <c r="AG546" s="14">
        <v>10.28</v>
      </c>
      <c r="AH546" s="14">
        <v>37.97</v>
      </c>
      <c r="AI546" s="14">
        <v>8.2100000000000009</v>
      </c>
      <c r="AJ546" s="14">
        <v>0.81</v>
      </c>
      <c r="AK546" s="14">
        <v>8.5500000000000007</v>
      </c>
      <c r="AL546" s="14">
        <v>64.400000000000006</v>
      </c>
      <c r="AM546" s="14">
        <v>68.22</v>
      </c>
      <c r="AN546" s="14">
        <v>24</v>
      </c>
      <c r="AO546" s="14">
        <v>100</v>
      </c>
      <c r="AP546" s="14">
        <v>1</v>
      </c>
      <c r="AQ546" s="14" t="s">
        <v>104</v>
      </c>
      <c r="AR546" s="14">
        <v>0</v>
      </c>
      <c r="AS546" s="14">
        <v>0</v>
      </c>
      <c r="AT546" s="14">
        <v>0</v>
      </c>
      <c r="AU546" s="14">
        <v>0</v>
      </c>
      <c r="AV546" s="14">
        <v>0</v>
      </c>
      <c r="AW546" s="14">
        <v>0</v>
      </c>
      <c r="AX546" s="14">
        <v>0</v>
      </c>
      <c r="AY546" s="14" t="s">
        <v>107</v>
      </c>
      <c r="AZ546" s="14" t="s">
        <v>107</v>
      </c>
      <c r="BA546" s="14" t="s">
        <v>107</v>
      </c>
      <c r="BB546" s="14">
        <v>0</v>
      </c>
      <c r="BC546" s="14">
        <v>0</v>
      </c>
      <c r="BD546" s="14">
        <v>0</v>
      </c>
      <c r="BE546" s="14">
        <v>0</v>
      </c>
      <c r="BF546" s="14">
        <v>0</v>
      </c>
      <c r="BG546" s="14">
        <v>0</v>
      </c>
      <c r="BH546" s="14">
        <v>0</v>
      </c>
      <c r="BI546" s="14">
        <v>0</v>
      </c>
      <c r="BJ546" s="14">
        <v>0</v>
      </c>
      <c r="BK546" s="14">
        <v>0</v>
      </c>
      <c r="BL546" s="14">
        <v>0</v>
      </c>
      <c r="BM546" s="14">
        <v>0</v>
      </c>
      <c r="BN546" s="14">
        <v>0</v>
      </c>
      <c r="BO546" s="14">
        <v>0</v>
      </c>
      <c r="BP546" s="14">
        <v>0</v>
      </c>
      <c r="BQ546" s="14">
        <v>0</v>
      </c>
      <c r="BR546" s="14">
        <v>0</v>
      </c>
      <c r="BS546" s="14">
        <v>0</v>
      </c>
      <c r="BT546" s="14">
        <v>0</v>
      </c>
      <c r="BU546" s="14">
        <v>0</v>
      </c>
      <c r="BV546" s="14">
        <v>0</v>
      </c>
      <c r="BW546" s="14">
        <v>0</v>
      </c>
      <c r="BX546" s="14">
        <v>0</v>
      </c>
      <c r="BY546" s="14">
        <v>0</v>
      </c>
      <c r="BZ546" s="14">
        <v>0</v>
      </c>
      <c r="CA546" s="14">
        <v>0</v>
      </c>
      <c r="CB546" s="14">
        <v>0</v>
      </c>
      <c r="CC546" s="14">
        <v>0</v>
      </c>
      <c r="CD546" s="14">
        <v>0</v>
      </c>
      <c r="CE546" s="14">
        <v>0</v>
      </c>
      <c r="CF546" s="14">
        <v>0</v>
      </c>
      <c r="CG546" s="14">
        <v>1221195</v>
      </c>
      <c r="CH546" s="14">
        <v>1</v>
      </c>
      <c r="CI546" s="14">
        <v>0</v>
      </c>
      <c r="CJ546" s="14">
        <v>0</v>
      </c>
      <c r="CK546" s="14">
        <v>0</v>
      </c>
      <c r="CL546" s="14">
        <v>0.39</v>
      </c>
      <c r="CM546" s="14">
        <v>1.81</v>
      </c>
      <c r="CN546" s="14">
        <v>0</v>
      </c>
      <c r="CO546" s="14">
        <v>0</v>
      </c>
      <c r="CP546" s="14">
        <v>0</v>
      </c>
      <c r="CQ546" s="14">
        <v>0</v>
      </c>
      <c r="CR546" s="14" t="s">
        <v>108</v>
      </c>
      <c r="CS546" s="14">
        <v>220</v>
      </c>
      <c r="CT546" s="14">
        <v>380</v>
      </c>
      <c r="CU546" s="14">
        <v>201</v>
      </c>
      <c r="CV546" s="14">
        <v>348</v>
      </c>
      <c r="CW546" s="14">
        <v>231</v>
      </c>
      <c r="CX546" s="14">
        <v>399</v>
      </c>
    </row>
    <row r="547" spans="1:102" x14ac:dyDescent="0.25">
      <c r="A547" s="14">
        <v>856967</v>
      </c>
      <c r="B547" s="14">
        <v>23</v>
      </c>
      <c r="C547" s="14" t="s">
        <v>110</v>
      </c>
      <c r="D547" s="14" t="s">
        <v>100</v>
      </c>
      <c r="E547" s="14">
        <v>5302790001</v>
      </c>
      <c r="F547" s="14" t="s">
        <v>127</v>
      </c>
      <c r="G547" s="14" t="s">
        <v>102</v>
      </c>
      <c r="H547" s="14" t="s">
        <v>103</v>
      </c>
      <c r="I547" s="14">
        <v>70362040</v>
      </c>
      <c r="J547" s="14">
        <v>0</v>
      </c>
      <c r="K547" s="14">
        <v>1010286</v>
      </c>
      <c r="L547" s="14">
        <v>1</v>
      </c>
      <c r="M547" s="14">
        <v>201901</v>
      </c>
      <c r="N547" s="14">
        <v>20181205</v>
      </c>
      <c r="O547" s="14">
        <v>93</v>
      </c>
      <c r="P547" s="14">
        <v>20190104</v>
      </c>
      <c r="Q547" s="14">
        <v>93</v>
      </c>
      <c r="R547" s="14">
        <v>30</v>
      </c>
      <c r="S547" s="14">
        <v>20190131</v>
      </c>
      <c r="T547" s="14">
        <v>20190218</v>
      </c>
      <c r="U547" s="14">
        <v>57.93</v>
      </c>
      <c r="V547" s="14">
        <v>7.89</v>
      </c>
      <c r="W547" s="14">
        <v>12</v>
      </c>
      <c r="X547" s="14">
        <v>2.4</v>
      </c>
      <c r="Y547" s="14">
        <v>1.97</v>
      </c>
      <c r="Z547" s="14">
        <v>0.78</v>
      </c>
      <c r="AA547" s="14">
        <v>0.65</v>
      </c>
      <c r="AB547" s="14">
        <v>0.42</v>
      </c>
      <c r="AC547" s="14">
        <v>0</v>
      </c>
      <c r="AD547" s="14">
        <v>0</v>
      </c>
      <c r="AE547" s="14">
        <v>0</v>
      </c>
      <c r="AF547" s="14">
        <v>65.819999999999993</v>
      </c>
      <c r="AG547" s="14">
        <v>10.28</v>
      </c>
      <c r="AH547" s="14">
        <v>37.97</v>
      </c>
      <c r="AI547" s="14">
        <v>8.2100000000000009</v>
      </c>
      <c r="AJ547" s="14">
        <v>0.81</v>
      </c>
      <c r="AK547" s="14">
        <v>8.5500000000000007</v>
      </c>
      <c r="AL547" s="14">
        <v>64.400000000000006</v>
      </c>
      <c r="AM547" s="14">
        <v>68.22</v>
      </c>
      <c r="AN547" s="14">
        <v>0</v>
      </c>
      <c r="AO547" s="14">
        <v>100</v>
      </c>
      <c r="AP547" s="14">
        <v>2</v>
      </c>
      <c r="AQ547" s="14" t="s">
        <v>104</v>
      </c>
      <c r="AR547" s="14">
        <v>0</v>
      </c>
      <c r="AS547" s="14">
        <v>0</v>
      </c>
      <c r="AT547" s="14">
        <v>0</v>
      </c>
      <c r="AU547" s="14">
        <v>0</v>
      </c>
      <c r="AV547" s="14">
        <v>0</v>
      </c>
      <c r="AW547" s="14">
        <v>0</v>
      </c>
      <c r="AX547" s="14">
        <v>0</v>
      </c>
      <c r="AY547" s="14" t="s">
        <v>107</v>
      </c>
      <c r="AZ547" s="14" t="s">
        <v>107</v>
      </c>
      <c r="BA547" s="14" t="s">
        <v>107</v>
      </c>
      <c r="BB547" s="14">
        <v>0</v>
      </c>
      <c r="BC547" s="14">
        <v>0</v>
      </c>
      <c r="BD547" s="14">
        <v>0</v>
      </c>
      <c r="BE547" s="14">
        <v>0</v>
      </c>
      <c r="BF547" s="14">
        <v>0</v>
      </c>
      <c r="BG547" s="14">
        <v>0</v>
      </c>
      <c r="BH547" s="14">
        <v>0</v>
      </c>
      <c r="BI547" s="14">
        <v>0</v>
      </c>
      <c r="BJ547" s="14">
        <v>0</v>
      </c>
      <c r="BK547" s="14">
        <v>0</v>
      </c>
      <c r="BL547" s="14">
        <v>0</v>
      </c>
      <c r="BM547" s="14">
        <v>0</v>
      </c>
      <c r="BN547" s="14">
        <v>0</v>
      </c>
      <c r="BO547" s="14">
        <v>0</v>
      </c>
      <c r="BP547" s="14">
        <v>0</v>
      </c>
      <c r="BQ547" s="14">
        <v>0</v>
      </c>
      <c r="BR547" s="14">
        <v>0</v>
      </c>
      <c r="BS547" s="14">
        <v>0</v>
      </c>
      <c r="BT547" s="14">
        <v>0</v>
      </c>
      <c r="BU547" s="14">
        <v>0</v>
      </c>
      <c r="BV547" s="14">
        <v>0</v>
      </c>
      <c r="BW547" s="14">
        <v>0</v>
      </c>
      <c r="BX547" s="14">
        <v>0</v>
      </c>
      <c r="BY547" s="14">
        <v>0</v>
      </c>
      <c r="BZ547" s="14">
        <v>0</v>
      </c>
      <c r="CA547" s="14">
        <v>0</v>
      </c>
      <c r="CB547" s="14">
        <v>0</v>
      </c>
      <c r="CC547" s="14">
        <v>0</v>
      </c>
      <c r="CD547" s="14">
        <v>0</v>
      </c>
      <c r="CE547" s="14">
        <v>0</v>
      </c>
      <c r="CF547" s="14">
        <v>0</v>
      </c>
      <c r="CG547" s="14">
        <v>1221227</v>
      </c>
      <c r="CH547" s="14">
        <v>1</v>
      </c>
      <c r="CI547" s="14">
        <v>0</v>
      </c>
      <c r="CJ547" s="14">
        <v>0</v>
      </c>
      <c r="CK547" s="14">
        <v>0</v>
      </c>
      <c r="CL547" s="14">
        <v>0.39</v>
      </c>
      <c r="CM547" s="14">
        <v>1.81</v>
      </c>
      <c r="CN547" s="14">
        <v>0</v>
      </c>
      <c r="CO547" s="14">
        <v>0</v>
      </c>
      <c r="CP547" s="14">
        <v>0</v>
      </c>
      <c r="CQ547" s="14">
        <v>0</v>
      </c>
      <c r="CR547" s="14" t="s">
        <v>108</v>
      </c>
      <c r="CS547" s="14">
        <v>220</v>
      </c>
      <c r="CT547" s="14">
        <v>380</v>
      </c>
      <c r="CU547" s="14">
        <v>201</v>
      </c>
      <c r="CV547" s="14">
        <v>348</v>
      </c>
      <c r="CW547" s="14">
        <v>231</v>
      </c>
      <c r="CX547" s="14">
        <v>399</v>
      </c>
    </row>
    <row r="548" spans="1:102" x14ac:dyDescent="0.25">
      <c r="A548" s="14">
        <v>856969</v>
      </c>
      <c r="B548" s="14">
        <v>23</v>
      </c>
      <c r="C548" s="14" t="s">
        <v>110</v>
      </c>
      <c r="D548" s="14" t="s">
        <v>100</v>
      </c>
      <c r="E548" s="14">
        <v>5302790001</v>
      </c>
      <c r="F548" s="14" t="s">
        <v>128</v>
      </c>
      <c r="G548" s="14" t="s">
        <v>102</v>
      </c>
      <c r="H548" s="14" t="s">
        <v>103</v>
      </c>
      <c r="I548" s="14">
        <v>70362070</v>
      </c>
      <c r="J548" s="14">
        <v>0</v>
      </c>
      <c r="K548" s="14">
        <v>1116288</v>
      </c>
      <c r="L548" s="14">
        <v>1</v>
      </c>
      <c r="M548" s="14">
        <v>201901</v>
      </c>
      <c r="N548" s="14">
        <v>20181205</v>
      </c>
      <c r="O548" s="14">
        <v>12278</v>
      </c>
      <c r="P548" s="14">
        <v>20190104</v>
      </c>
      <c r="Q548" s="14">
        <v>12278</v>
      </c>
      <c r="R548" s="14">
        <v>30</v>
      </c>
      <c r="S548" s="14">
        <v>20190131</v>
      </c>
      <c r="T548" s="14">
        <v>20190218</v>
      </c>
      <c r="U548" s="14">
        <v>57.93</v>
      </c>
      <c r="V548" s="14">
        <v>7.89</v>
      </c>
      <c r="W548" s="14">
        <v>12</v>
      </c>
      <c r="X548" s="14">
        <v>2.4</v>
      </c>
      <c r="Y548" s="14">
        <v>1.97</v>
      </c>
      <c r="Z548" s="14">
        <v>0.78</v>
      </c>
      <c r="AA548" s="14">
        <v>0.65</v>
      </c>
      <c r="AB548" s="14">
        <v>0.42</v>
      </c>
      <c r="AC548" s="14">
        <v>0</v>
      </c>
      <c r="AD548" s="14">
        <v>0</v>
      </c>
      <c r="AE548" s="14">
        <v>0</v>
      </c>
      <c r="AF548" s="14">
        <v>65.819999999999993</v>
      </c>
      <c r="AG548" s="14">
        <v>10.28</v>
      </c>
      <c r="AH548" s="14">
        <v>37.97</v>
      </c>
      <c r="AI548" s="14">
        <v>8.2100000000000009</v>
      </c>
      <c r="AJ548" s="14">
        <v>0.81</v>
      </c>
      <c r="AK548" s="14">
        <v>8.5500000000000007</v>
      </c>
      <c r="AL548" s="14">
        <v>64.400000000000006</v>
      </c>
      <c r="AM548" s="14">
        <v>68.22</v>
      </c>
      <c r="AN548" s="14">
        <v>0</v>
      </c>
      <c r="AO548" s="14">
        <v>100</v>
      </c>
      <c r="AP548" s="14">
        <v>0</v>
      </c>
      <c r="AQ548" s="14" t="s">
        <v>104</v>
      </c>
      <c r="AR548" s="14">
        <v>0</v>
      </c>
      <c r="AS548" s="14">
        <v>0</v>
      </c>
      <c r="AT548" s="14">
        <v>0</v>
      </c>
      <c r="AU548" s="14">
        <v>0</v>
      </c>
      <c r="AV548" s="14">
        <v>0</v>
      </c>
      <c r="AW548" s="14">
        <v>0</v>
      </c>
      <c r="AX548" s="14">
        <v>0</v>
      </c>
      <c r="AY548" s="14" t="s">
        <v>107</v>
      </c>
      <c r="AZ548" s="14" t="s">
        <v>107</v>
      </c>
      <c r="BA548" s="14" t="s">
        <v>107</v>
      </c>
      <c r="BB548" s="14">
        <v>0</v>
      </c>
      <c r="BC548" s="14">
        <v>0</v>
      </c>
      <c r="BD548" s="14">
        <v>0</v>
      </c>
      <c r="BE548" s="14">
        <v>0</v>
      </c>
      <c r="BF548" s="14">
        <v>0</v>
      </c>
      <c r="BG548" s="14">
        <v>0</v>
      </c>
      <c r="BH548" s="14">
        <v>0</v>
      </c>
      <c r="BI548" s="14">
        <v>0</v>
      </c>
      <c r="BJ548" s="14">
        <v>0</v>
      </c>
      <c r="BK548" s="14">
        <v>0</v>
      </c>
      <c r="BL548" s="14">
        <v>0</v>
      </c>
      <c r="BM548" s="14">
        <v>0</v>
      </c>
      <c r="BN548" s="14">
        <v>0</v>
      </c>
      <c r="BO548" s="14">
        <v>0</v>
      </c>
      <c r="BP548" s="14">
        <v>0</v>
      </c>
      <c r="BQ548" s="14">
        <v>0</v>
      </c>
      <c r="BR548" s="14">
        <v>0</v>
      </c>
      <c r="BS548" s="14">
        <v>0</v>
      </c>
      <c r="BT548" s="14">
        <v>0</v>
      </c>
      <c r="BU548" s="14">
        <v>0</v>
      </c>
      <c r="BV548" s="14">
        <v>0</v>
      </c>
      <c r="BW548" s="14">
        <v>0</v>
      </c>
      <c r="BX548" s="14">
        <v>0</v>
      </c>
      <c r="BY548" s="14">
        <v>0</v>
      </c>
      <c r="BZ548" s="14">
        <v>0</v>
      </c>
      <c r="CA548" s="14">
        <v>0</v>
      </c>
      <c r="CB548" s="14">
        <v>0</v>
      </c>
      <c r="CC548" s="14">
        <v>0</v>
      </c>
      <c r="CD548" s="14">
        <v>0</v>
      </c>
      <c r="CE548" s="14">
        <v>0</v>
      </c>
      <c r="CF548" s="14">
        <v>0</v>
      </c>
      <c r="CG548" s="14">
        <v>1221169</v>
      </c>
      <c r="CH548" s="14">
        <v>1</v>
      </c>
      <c r="CI548" s="14">
        <v>0</v>
      </c>
      <c r="CJ548" s="14">
        <v>0</v>
      </c>
      <c r="CK548" s="14">
        <v>0</v>
      </c>
      <c r="CL548" s="14">
        <v>0.39</v>
      </c>
      <c r="CM548" s="14">
        <v>1.81</v>
      </c>
      <c r="CN548" s="14">
        <v>0</v>
      </c>
      <c r="CO548" s="14">
        <v>0</v>
      </c>
      <c r="CP548" s="14">
        <v>0</v>
      </c>
      <c r="CQ548" s="14">
        <v>0</v>
      </c>
      <c r="CR548" s="14" t="s">
        <v>108</v>
      </c>
      <c r="CS548" s="14">
        <v>220</v>
      </c>
      <c r="CT548" s="14">
        <v>380</v>
      </c>
      <c r="CU548" s="14">
        <v>201</v>
      </c>
      <c r="CV548" s="14">
        <v>348</v>
      </c>
      <c r="CW548" s="14">
        <v>231</v>
      </c>
      <c r="CX548" s="14">
        <v>399</v>
      </c>
    </row>
    <row r="549" spans="1:102" x14ac:dyDescent="0.25">
      <c r="A549" s="14">
        <v>966027</v>
      </c>
      <c r="B549" s="14">
        <v>76</v>
      </c>
      <c r="C549" s="14" t="s">
        <v>117</v>
      </c>
      <c r="D549" s="14" t="s">
        <v>100</v>
      </c>
      <c r="E549" s="14">
        <v>5302790001</v>
      </c>
      <c r="F549" s="14" t="s">
        <v>129</v>
      </c>
      <c r="G549" s="14" t="s">
        <v>102</v>
      </c>
      <c r="H549" s="14" t="s">
        <v>103</v>
      </c>
      <c r="I549" s="14">
        <v>70000000</v>
      </c>
      <c r="J549" s="14">
        <v>0</v>
      </c>
      <c r="K549" s="14">
        <v>53155342</v>
      </c>
      <c r="L549" s="14">
        <v>0</v>
      </c>
      <c r="M549" s="14">
        <v>201901</v>
      </c>
      <c r="N549" s="14">
        <v>20181210</v>
      </c>
      <c r="O549" s="14">
        <v>0</v>
      </c>
      <c r="P549" s="14">
        <v>20190110</v>
      </c>
      <c r="Q549" s="14">
        <v>0</v>
      </c>
      <c r="R549" s="14">
        <v>31</v>
      </c>
      <c r="S549" s="14">
        <v>20190118</v>
      </c>
      <c r="T549" s="14">
        <v>20190218</v>
      </c>
      <c r="U549" s="14">
        <v>61615</v>
      </c>
      <c r="V549" s="14">
        <v>12466.59</v>
      </c>
      <c r="W549" s="14">
        <v>25</v>
      </c>
      <c r="X549" s="14">
        <v>716.25</v>
      </c>
      <c r="Y549" s="14">
        <v>1495.99</v>
      </c>
      <c r="Z549" s="14">
        <v>598.39</v>
      </c>
      <c r="AA549" s="14">
        <v>498.66</v>
      </c>
      <c r="AB549" s="14">
        <v>324.13</v>
      </c>
      <c r="AC549" s="14">
        <v>0</v>
      </c>
      <c r="AD549" s="14">
        <v>0</v>
      </c>
      <c r="AE549" s="14">
        <v>0</v>
      </c>
      <c r="AF549" s="14">
        <v>49866.45</v>
      </c>
      <c r="AG549" s="14">
        <v>14286.71</v>
      </c>
      <c r="AH549" s="14">
        <v>34367.19</v>
      </c>
      <c r="AI549" s="14">
        <v>7438.76</v>
      </c>
      <c r="AJ549" s="14">
        <v>739.34</v>
      </c>
      <c r="AK549" s="14">
        <v>7750.59</v>
      </c>
      <c r="AL549" s="14">
        <v>47665.53</v>
      </c>
      <c r="AM549" s="14">
        <v>50582.7</v>
      </c>
      <c r="AN549" s="14">
        <v>0</v>
      </c>
      <c r="AO549" s="14">
        <v>0</v>
      </c>
      <c r="AP549" s="14">
        <v>0</v>
      </c>
      <c r="AQ549" s="14" t="s">
        <v>104</v>
      </c>
      <c r="AR549" s="14">
        <v>0</v>
      </c>
      <c r="AS549" s="14">
        <v>0</v>
      </c>
      <c r="AT549" s="14">
        <v>0</v>
      </c>
      <c r="AU549" s="14">
        <v>0</v>
      </c>
      <c r="AV549" s="14">
        <v>0</v>
      </c>
      <c r="AW549" s="14">
        <v>0</v>
      </c>
      <c r="AX549" s="14">
        <v>0</v>
      </c>
      <c r="AY549" s="14">
        <v>0</v>
      </c>
      <c r="AZ549" s="14">
        <v>0</v>
      </c>
      <c r="BA549" s="14">
        <v>0</v>
      </c>
      <c r="BB549" s="14">
        <v>6838</v>
      </c>
      <c r="BC549" s="14">
        <v>54777</v>
      </c>
      <c r="BD549" s="14">
        <v>0</v>
      </c>
      <c r="BE549" s="14">
        <v>0</v>
      </c>
      <c r="BF549" s="14">
        <v>188</v>
      </c>
      <c r="BG549" s="14">
        <v>188</v>
      </c>
      <c r="BH549" s="14">
        <v>0</v>
      </c>
      <c r="BI549" s="14">
        <v>0</v>
      </c>
      <c r="BJ549" s="14">
        <v>0</v>
      </c>
      <c r="BK549" s="14">
        <v>0</v>
      </c>
      <c r="BL549" s="14">
        <v>0</v>
      </c>
      <c r="BM549" s="14">
        <v>0</v>
      </c>
      <c r="BN549" s="14">
        <v>0</v>
      </c>
      <c r="BO549" s="14">
        <v>0</v>
      </c>
      <c r="BP549" s="14">
        <v>0</v>
      </c>
      <c r="BQ549" s="14">
        <v>0</v>
      </c>
      <c r="BR549" s="14">
        <v>0</v>
      </c>
      <c r="BS549" s="14">
        <v>11476.32</v>
      </c>
      <c r="BT549" s="14">
        <v>23697.84</v>
      </c>
      <c r="BU549" s="14">
        <v>0</v>
      </c>
      <c r="BV549" s="14">
        <v>0</v>
      </c>
      <c r="BW549" s="14">
        <v>0</v>
      </c>
      <c r="BX549" s="14">
        <v>2225.6999999999998</v>
      </c>
      <c r="BY549" s="14">
        <v>0</v>
      </c>
      <c r="BZ549" s="14">
        <v>0</v>
      </c>
      <c r="CA549" s="14">
        <v>0</v>
      </c>
      <c r="CB549" s="14">
        <v>0</v>
      </c>
      <c r="CC549" s="14">
        <v>0</v>
      </c>
      <c r="CD549" s="14">
        <v>250</v>
      </c>
      <c r="CE549" s="14">
        <v>245</v>
      </c>
      <c r="CF549" s="14">
        <v>230</v>
      </c>
      <c r="CG549" s="14">
        <v>196895</v>
      </c>
      <c r="CH549" s="14">
        <v>0.09</v>
      </c>
      <c r="CI549" s="14">
        <v>0.36</v>
      </c>
      <c r="CJ549" s="14">
        <v>0.09</v>
      </c>
      <c r="CK549" s="14">
        <v>0</v>
      </c>
      <c r="CL549" s="14">
        <v>299.19</v>
      </c>
      <c r="CM549" s="14">
        <v>1371.32</v>
      </c>
      <c r="CN549" s="14">
        <v>0</v>
      </c>
      <c r="CO549" s="14">
        <v>0</v>
      </c>
      <c r="CP549" s="14">
        <v>0</v>
      </c>
      <c r="CQ549" s="14">
        <v>0</v>
      </c>
      <c r="CR549" s="14" t="s">
        <v>108</v>
      </c>
      <c r="CS549" s="14">
        <v>0</v>
      </c>
      <c r="CT549" s="14">
        <v>0</v>
      </c>
      <c r="CU549" s="14">
        <v>0</v>
      </c>
      <c r="CV549" s="14">
        <v>0</v>
      </c>
      <c r="CW549" s="14">
        <v>0</v>
      </c>
      <c r="CX549" s="14">
        <v>0</v>
      </c>
    </row>
    <row r="550" spans="1:102" x14ac:dyDescent="0.25">
      <c r="A550" s="14">
        <v>1089425</v>
      </c>
      <c r="B550" s="14">
        <v>65</v>
      </c>
      <c r="C550" s="14" t="s">
        <v>99</v>
      </c>
      <c r="D550" s="14" t="s">
        <v>100</v>
      </c>
      <c r="E550" s="14">
        <v>5302790001</v>
      </c>
      <c r="F550" s="14" t="s">
        <v>130</v>
      </c>
      <c r="G550" s="14" t="s">
        <v>102</v>
      </c>
      <c r="H550" s="14" t="s">
        <v>103</v>
      </c>
      <c r="I550" s="14">
        <v>73007990</v>
      </c>
      <c r="J550" s="14">
        <v>0</v>
      </c>
      <c r="K550" s="14">
        <v>1159901</v>
      </c>
      <c r="L550" s="14">
        <v>0</v>
      </c>
      <c r="M550" s="14">
        <v>201901</v>
      </c>
      <c r="N550" s="14">
        <v>20181214</v>
      </c>
      <c r="O550" s="14">
        <v>0</v>
      </c>
      <c r="P550" s="14">
        <v>20190114</v>
      </c>
      <c r="Q550" s="14">
        <v>0</v>
      </c>
      <c r="R550" s="14">
        <v>31</v>
      </c>
      <c r="S550" s="14">
        <v>20190125</v>
      </c>
      <c r="T550" s="14">
        <v>20190218</v>
      </c>
      <c r="U550" s="14">
        <v>129161</v>
      </c>
      <c r="V550" s="14">
        <v>20332.02</v>
      </c>
      <c r="W550" s="14">
        <v>25</v>
      </c>
      <c r="X550" s="14">
        <v>716.25</v>
      </c>
      <c r="Y550" s="14">
        <v>2439.84</v>
      </c>
      <c r="Z550" s="14">
        <v>975.93</v>
      </c>
      <c r="AA550" s="14">
        <v>813.28</v>
      </c>
      <c r="AB550" s="14">
        <v>528.63</v>
      </c>
      <c r="AC550" s="14">
        <v>0</v>
      </c>
      <c r="AD550" s="14">
        <v>0</v>
      </c>
      <c r="AE550" s="14">
        <v>0</v>
      </c>
      <c r="AF550" s="14">
        <v>81328.09</v>
      </c>
      <c r="AG550" s="14">
        <v>23300.49</v>
      </c>
      <c r="AH550" s="14">
        <v>72334.509999999995</v>
      </c>
      <c r="AI550" s="14">
        <v>15656.76</v>
      </c>
      <c r="AJ550" s="14">
        <v>1556.14</v>
      </c>
      <c r="AK550" s="14">
        <v>16313.1</v>
      </c>
      <c r="AL550" s="14">
        <v>77286.66</v>
      </c>
      <c r="AM550" s="14">
        <v>82044.34</v>
      </c>
      <c r="AN550" s="14">
        <v>0</v>
      </c>
      <c r="AO550" s="14">
        <v>0</v>
      </c>
      <c r="AP550" s="14">
        <v>0</v>
      </c>
      <c r="AQ550" s="14" t="s">
        <v>104</v>
      </c>
      <c r="AR550" s="14">
        <v>0</v>
      </c>
      <c r="AS550" s="14">
        <v>0</v>
      </c>
      <c r="AT550" s="14">
        <v>0</v>
      </c>
      <c r="AU550" s="14">
        <v>0</v>
      </c>
      <c r="AV550" s="14">
        <v>0</v>
      </c>
      <c r="AW550" s="14">
        <v>0</v>
      </c>
      <c r="AX550" s="14">
        <v>0</v>
      </c>
      <c r="AY550" s="14">
        <v>0</v>
      </c>
      <c r="AZ550" s="14">
        <v>0</v>
      </c>
      <c r="BA550" s="14">
        <v>0</v>
      </c>
      <c r="BB550" s="14">
        <v>10173</v>
      </c>
      <c r="BC550" s="14">
        <v>118988</v>
      </c>
      <c r="BD550" s="14">
        <v>0</v>
      </c>
      <c r="BE550" s="14">
        <v>190</v>
      </c>
      <c r="BF550" s="14">
        <v>199</v>
      </c>
      <c r="BG550" s="14">
        <v>0</v>
      </c>
      <c r="BH550" s="14">
        <v>210</v>
      </c>
      <c r="BI550" s="14">
        <v>210</v>
      </c>
      <c r="BJ550" s="14">
        <v>0</v>
      </c>
      <c r="BK550" s="14">
        <v>0</v>
      </c>
      <c r="BL550" s="14">
        <v>0</v>
      </c>
      <c r="BM550" s="14">
        <v>0</v>
      </c>
      <c r="BN550" s="14">
        <v>0</v>
      </c>
      <c r="BO550" s="14">
        <v>0</v>
      </c>
      <c r="BP550" s="14">
        <v>0</v>
      </c>
      <c r="BQ550" s="14">
        <v>0</v>
      </c>
      <c r="BR550" s="14">
        <v>0</v>
      </c>
      <c r="BS550" s="14">
        <v>6098.79</v>
      </c>
      <c r="BT550" s="14">
        <v>48353.29</v>
      </c>
      <c r="BU550" s="14">
        <v>0</v>
      </c>
      <c r="BV550" s="14">
        <v>0</v>
      </c>
      <c r="BW550" s="14">
        <v>0</v>
      </c>
      <c r="BX550" s="14">
        <v>0</v>
      </c>
      <c r="BY550" s="14">
        <v>4754.67</v>
      </c>
      <c r="BZ550" s="14">
        <v>1789.32</v>
      </c>
      <c r="CA550" s="14">
        <v>0</v>
      </c>
      <c r="CB550" s="14">
        <v>0</v>
      </c>
      <c r="CC550" s="14">
        <v>0</v>
      </c>
      <c r="CD550" s="14">
        <v>0</v>
      </c>
      <c r="CE550" s="14">
        <v>210</v>
      </c>
      <c r="CF550" s="14">
        <v>210</v>
      </c>
      <c r="CG550" s="14">
        <v>198913</v>
      </c>
      <c r="CH550" s="14">
        <v>9.6000000000000002E-2</v>
      </c>
      <c r="CI550" s="14">
        <v>0.38400000000000001</v>
      </c>
      <c r="CJ550" s="14">
        <v>9.6000000000000002E-2</v>
      </c>
      <c r="CK550" s="14">
        <v>0</v>
      </c>
      <c r="CL550" s="14">
        <v>487.96</v>
      </c>
      <c r="CM550" s="14">
        <v>2236.52</v>
      </c>
      <c r="CN550" s="14">
        <v>0</v>
      </c>
      <c r="CO550" s="14">
        <v>0</v>
      </c>
      <c r="CP550" s="14">
        <v>0</v>
      </c>
      <c r="CQ550" s="14">
        <v>0</v>
      </c>
      <c r="CR550" s="14" t="s">
        <v>108</v>
      </c>
      <c r="CS550" s="14">
        <v>0</v>
      </c>
      <c r="CT550" s="14">
        <v>0</v>
      </c>
      <c r="CU550" s="14">
        <v>0</v>
      </c>
      <c r="CV550" s="14">
        <v>0</v>
      </c>
      <c r="CW550" s="14">
        <v>0</v>
      </c>
      <c r="CX550" s="14">
        <v>0</v>
      </c>
    </row>
    <row r="551" spans="1:102" x14ac:dyDescent="0.25">
      <c r="A551" s="14">
        <v>1100496</v>
      </c>
      <c r="B551" s="14">
        <v>21</v>
      </c>
      <c r="C551" s="14" t="s">
        <v>105</v>
      </c>
      <c r="D551" s="14" t="s">
        <v>100</v>
      </c>
      <c r="E551" s="14">
        <v>5302790001</v>
      </c>
      <c r="F551" s="14" t="s">
        <v>131</v>
      </c>
      <c r="G551" s="14" t="s">
        <v>102</v>
      </c>
      <c r="H551" s="14" t="s">
        <v>103</v>
      </c>
      <c r="I551" s="14">
        <v>70300000</v>
      </c>
      <c r="J551" s="14">
        <v>0</v>
      </c>
      <c r="K551" s="14">
        <v>98380</v>
      </c>
      <c r="L551" s="14">
        <v>1</v>
      </c>
      <c r="M551" s="14">
        <v>201901</v>
      </c>
      <c r="N551" s="14">
        <v>20181211</v>
      </c>
      <c r="O551" s="14">
        <v>1841</v>
      </c>
      <c r="P551" s="14">
        <v>20190110</v>
      </c>
      <c r="Q551" s="14">
        <v>1841</v>
      </c>
      <c r="R551" s="14">
        <v>30</v>
      </c>
      <c r="S551" s="14">
        <v>20190131</v>
      </c>
      <c r="T551" s="14">
        <v>20190218</v>
      </c>
      <c r="U551" s="14">
        <v>17.38</v>
      </c>
      <c r="V551" s="14">
        <v>2.36</v>
      </c>
      <c r="W551" s="14">
        <v>12</v>
      </c>
      <c r="X551" s="14">
        <v>2.4</v>
      </c>
      <c r="Y551" s="14">
        <v>0.59</v>
      </c>
      <c r="Z551" s="14">
        <v>0.23</v>
      </c>
      <c r="AA551" s="14">
        <v>0.19</v>
      </c>
      <c r="AB551" s="14">
        <v>0.12</v>
      </c>
      <c r="AC551" s="14">
        <v>0</v>
      </c>
      <c r="AD551" s="14">
        <v>0</v>
      </c>
      <c r="AE551" s="14">
        <v>0</v>
      </c>
      <c r="AF551" s="14">
        <v>19.739999999999998</v>
      </c>
      <c r="AG551" s="14">
        <v>3.07</v>
      </c>
      <c r="AH551" s="14">
        <v>11.41</v>
      </c>
      <c r="AI551" s="14">
        <v>2.46</v>
      </c>
      <c r="AJ551" s="14">
        <v>0.24</v>
      </c>
      <c r="AK551" s="14">
        <v>2.56</v>
      </c>
      <c r="AL551" s="14">
        <v>21.01</v>
      </c>
      <c r="AM551" s="14">
        <v>22.14</v>
      </c>
      <c r="AN551" s="14">
        <v>0</v>
      </c>
      <c r="AO551" s="14">
        <v>30</v>
      </c>
      <c r="AP551" s="14">
        <v>8</v>
      </c>
      <c r="AQ551" s="14" t="s">
        <v>104</v>
      </c>
      <c r="AR551" s="14">
        <v>0</v>
      </c>
      <c r="AS551" s="14">
        <v>0</v>
      </c>
      <c r="AT551" s="14">
        <v>0</v>
      </c>
      <c r="AU551" s="14">
        <v>0</v>
      </c>
      <c r="AV551" s="14">
        <v>0</v>
      </c>
      <c r="AW551" s="14">
        <v>0</v>
      </c>
      <c r="AX551" s="14">
        <v>0</v>
      </c>
      <c r="AY551" s="14" t="s">
        <v>107</v>
      </c>
      <c r="AZ551" s="14" t="s">
        <v>107</v>
      </c>
      <c r="BA551" s="14" t="s">
        <v>107</v>
      </c>
      <c r="BB551" s="14">
        <v>0</v>
      </c>
      <c r="BC551" s="14">
        <v>0</v>
      </c>
      <c r="BD551" s="14">
        <v>0</v>
      </c>
      <c r="BE551" s="14">
        <v>0</v>
      </c>
      <c r="BF551" s="14">
        <v>0</v>
      </c>
      <c r="BG551" s="14">
        <v>0</v>
      </c>
      <c r="BH551" s="14">
        <v>0</v>
      </c>
      <c r="BI551" s="14">
        <v>0</v>
      </c>
      <c r="BJ551" s="14">
        <v>0</v>
      </c>
      <c r="BK551" s="14">
        <v>0</v>
      </c>
      <c r="BL551" s="14">
        <v>0</v>
      </c>
      <c r="BM551" s="14">
        <v>0</v>
      </c>
      <c r="BN551" s="14">
        <v>0</v>
      </c>
      <c r="BO551" s="14">
        <v>0</v>
      </c>
      <c r="BP551" s="14">
        <v>0</v>
      </c>
      <c r="BQ551" s="14">
        <v>0</v>
      </c>
      <c r="BR551" s="14">
        <v>0</v>
      </c>
      <c r="BS551" s="14">
        <v>0</v>
      </c>
      <c r="BT551" s="14">
        <v>0</v>
      </c>
      <c r="BU551" s="14">
        <v>0</v>
      </c>
      <c r="BV551" s="14">
        <v>0</v>
      </c>
      <c r="BW551" s="14">
        <v>0</v>
      </c>
      <c r="BX551" s="14">
        <v>0</v>
      </c>
      <c r="BY551" s="14">
        <v>0</v>
      </c>
      <c r="BZ551" s="14">
        <v>0</v>
      </c>
      <c r="CA551" s="14">
        <v>0</v>
      </c>
      <c r="CB551" s="14">
        <v>0</v>
      </c>
      <c r="CC551" s="14">
        <v>0</v>
      </c>
      <c r="CD551" s="14">
        <v>0</v>
      </c>
      <c r="CE551" s="14">
        <v>0</v>
      </c>
      <c r="CF551" s="14">
        <v>0</v>
      </c>
      <c r="CG551" s="14">
        <v>1243510</v>
      </c>
      <c r="CH551" s="14">
        <v>1</v>
      </c>
      <c r="CI551" s="14">
        <v>0</v>
      </c>
      <c r="CJ551" s="14">
        <v>0</v>
      </c>
      <c r="CK551" s="14">
        <v>0</v>
      </c>
      <c r="CL551" s="14">
        <v>0.11</v>
      </c>
      <c r="CM551" s="14">
        <v>0.54</v>
      </c>
      <c r="CN551" s="14">
        <v>0</v>
      </c>
      <c r="CO551" s="14">
        <v>0</v>
      </c>
      <c r="CP551" s="14">
        <v>0</v>
      </c>
      <c r="CQ551" s="14">
        <v>0</v>
      </c>
      <c r="CR551" s="14" t="s">
        <v>108</v>
      </c>
      <c r="CS551" s="14">
        <v>220</v>
      </c>
      <c r="CT551" s="14" t="s">
        <v>109</v>
      </c>
      <c r="CU551" s="14">
        <v>201</v>
      </c>
      <c r="CV551" s="14" t="s">
        <v>109</v>
      </c>
      <c r="CW551" s="14">
        <v>231</v>
      </c>
      <c r="CX551" s="14" t="s">
        <v>109</v>
      </c>
    </row>
    <row r="552" spans="1:102" x14ac:dyDescent="0.25">
      <c r="A552" s="14">
        <v>1951042</v>
      </c>
      <c r="B552" s="14">
        <v>23</v>
      </c>
      <c r="C552" s="14" t="s">
        <v>110</v>
      </c>
      <c r="D552" s="14" t="s">
        <v>100</v>
      </c>
      <c r="E552" s="14">
        <v>5302790001</v>
      </c>
      <c r="F552" s="14" t="s">
        <v>336</v>
      </c>
      <c r="G552" s="14" t="s">
        <v>102</v>
      </c>
      <c r="H552" s="14" t="s">
        <v>103</v>
      </c>
      <c r="I552" s="14">
        <v>70800000</v>
      </c>
      <c r="J552" s="14">
        <v>0</v>
      </c>
      <c r="K552" s="14">
        <v>1546373</v>
      </c>
      <c r="L552" s="14">
        <v>1</v>
      </c>
      <c r="M552" s="14">
        <v>201901</v>
      </c>
      <c r="N552" s="14">
        <v>20181229</v>
      </c>
      <c r="O552" s="14">
        <v>0</v>
      </c>
      <c r="P552" s="14">
        <v>20190114</v>
      </c>
      <c r="Q552" s="14">
        <v>100</v>
      </c>
      <c r="R552" s="14">
        <v>16</v>
      </c>
      <c r="S552" s="14">
        <v>20190131</v>
      </c>
      <c r="T552" s="14">
        <v>20190218</v>
      </c>
      <c r="U552" s="14">
        <v>57.93</v>
      </c>
      <c r="V552" s="14">
        <v>7.89</v>
      </c>
      <c r="W552" s="14">
        <v>12</v>
      </c>
      <c r="X552" s="14">
        <v>0</v>
      </c>
      <c r="Y552" s="14">
        <v>1.97</v>
      </c>
      <c r="Z552" s="14">
        <v>0.78</v>
      </c>
      <c r="AA552" s="14">
        <v>0.65</v>
      </c>
      <c r="AB552" s="14">
        <v>0.42</v>
      </c>
      <c r="AC552" s="14">
        <v>0</v>
      </c>
      <c r="AD552" s="14">
        <v>0</v>
      </c>
      <c r="AE552" s="14">
        <v>0</v>
      </c>
      <c r="AF552" s="14">
        <v>65.819999999999993</v>
      </c>
      <c r="AG552" s="14">
        <v>10.28</v>
      </c>
      <c r="AH552" s="14">
        <v>37.97</v>
      </c>
      <c r="AI552" s="14">
        <v>8.2100000000000009</v>
      </c>
      <c r="AJ552" s="14">
        <v>0.81</v>
      </c>
      <c r="AK552" s="14">
        <v>8.5500000000000007</v>
      </c>
      <c r="AL552" s="14">
        <v>62</v>
      </c>
      <c r="AM552" s="14">
        <v>65.819999999999993</v>
      </c>
      <c r="AN552" s="14">
        <v>100</v>
      </c>
      <c r="AO552" s="14">
        <v>100</v>
      </c>
      <c r="AP552" s="14">
        <v>0</v>
      </c>
      <c r="AQ552" s="14" t="s">
        <v>104</v>
      </c>
      <c r="AR552" s="14">
        <v>0</v>
      </c>
      <c r="AS552" s="14">
        <v>0</v>
      </c>
      <c r="AT552" s="14">
        <v>0</v>
      </c>
      <c r="AU552" s="14">
        <v>0</v>
      </c>
      <c r="AV552" s="14">
        <v>0</v>
      </c>
      <c r="AW552" s="14">
        <v>0</v>
      </c>
      <c r="AX552" s="14">
        <v>0</v>
      </c>
      <c r="AY552" s="14" t="s">
        <v>107</v>
      </c>
      <c r="AZ552" s="14" t="s">
        <v>107</v>
      </c>
      <c r="BA552" s="14" t="s">
        <v>107</v>
      </c>
      <c r="BB552" s="14">
        <v>0</v>
      </c>
      <c r="BC552" s="14">
        <v>0</v>
      </c>
      <c r="BD552" s="14">
        <v>0</v>
      </c>
      <c r="BE552" s="14">
        <v>0</v>
      </c>
      <c r="BF552" s="14">
        <v>0</v>
      </c>
      <c r="BG552" s="14">
        <v>0</v>
      </c>
      <c r="BH552" s="14">
        <v>0</v>
      </c>
      <c r="BI552" s="14">
        <v>0</v>
      </c>
      <c r="BJ552" s="14">
        <v>0</v>
      </c>
      <c r="BK552" s="14">
        <v>0</v>
      </c>
      <c r="BL552" s="14">
        <v>0</v>
      </c>
      <c r="BM552" s="14">
        <v>0</v>
      </c>
      <c r="BN552" s="14">
        <v>0</v>
      </c>
      <c r="BO552" s="14">
        <v>0</v>
      </c>
      <c r="BP552" s="14">
        <v>0</v>
      </c>
      <c r="BQ552" s="14">
        <v>0</v>
      </c>
      <c r="BR552" s="14">
        <v>0</v>
      </c>
      <c r="BS552" s="14">
        <v>0</v>
      </c>
      <c r="BT552" s="14">
        <v>0</v>
      </c>
      <c r="BU552" s="14">
        <v>0</v>
      </c>
      <c r="BV552" s="14">
        <v>0</v>
      </c>
      <c r="BW552" s="14">
        <v>0</v>
      </c>
      <c r="BX552" s="14">
        <v>0</v>
      </c>
      <c r="BY552" s="14">
        <v>0</v>
      </c>
      <c r="BZ552" s="14">
        <v>0</v>
      </c>
      <c r="CA552" s="14">
        <v>0</v>
      </c>
      <c r="CB552" s="14">
        <v>0</v>
      </c>
      <c r="CC552" s="14">
        <v>0</v>
      </c>
      <c r="CD552" s="14">
        <v>0</v>
      </c>
      <c r="CE552" s="14">
        <v>0</v>
      </c>
      <c r="CF552" s="14">
        <v>0</v>
      </c>
      <c r="CG552" s="14">
        <v>1255585</v>
      </c>
      <c r="CH552" s="14">
        <v>1</v>
      </c>
      <c r="CI552" s="14">
        <v>0</v>
      </c>
      <c r="CJ552" s="14">
        <v>0</v>
      </c>
      <c r="CK552" s="14">
        <v>0</v>
      </c>
      <c r="CL552" s="14">
        <v>0.39</v>
      </c>
      <c r="CM552" s="14">
        <v>1.81</v>
      </c>
      <c r="CN552" s="14">
        <v>0</v>
      </c>
      <c r="CO552" s="14">
        <v>0</v>
      </c>
      <c r="CP552" s="14">
        <v>0</v>
      </c>
      <c r="CQ552" s="14">
        <v>0</v>
      </c>
      <c r="CR552" s="14" t="s">
        <v>108</v>
      </c>
      <c r="CS552" s="14">
        <v>220</v>
      </c>
      <c r="CT552" s="14">
        <v>380</v>
      </c>
      <c r="CU552" s="14">
        <v>201</v>
      </c>
      <c r="CV552" s="14">
        <v>348</v>
      </c>
      <c r="CW552" s="14">
        <v>231</v>
      </c>
      <c r="CX552" s="14">
        <v>399</v>
      </c>
    </row>
    <row r="553" spans="1:102" x14ac:dyDescent="0.25">
      <c r="A553" s="14">
        <v>466453</v>
      </c>
      <c r="B553" s="14">
        <v>75</v>
      </c>
      <c r="C553" s="14" t="s">
        <v>99</v>
      </c>
      <c r="D553" s="14" t="s">
        <v>100</v>
      </c>
      <c r="E553" s="14">
        <v>5302790001</v>
      </c>
      <c r="F553" s="14" t="s">
        <v>101</v>
      </c>
      <c r="G553" s="14" t="s">
        <v>102</v>
      </c>
      <c r="H553" s="14" t="s">
        <v>103</v>
      </c>
      <c r="I553" s="14">
        <v>70610000</v>
      </c>
      <c r="J553" s="14">
        <v>0</v>
      </c>
      <c r="K553" s="14">
        <v>1211223</v>
      </c>
      <c r="L553" s="14">
        <v>0</v>
      </c>
      <c r="M553" s="14">
        <v>201902</v>
      </c>
      <c r="N553" s="14">
        <v>20190110</v>
      </c>
      <c r="O553" s="14">
        <v>0</v>
      </c>
      <c r="P553" s="14">
        <v>20190210</v>
      </c>
      <c r="Q553" s="14">
        <v>0</v>
      </c>
      <c r="R553" s="14">
        <v>31</v>
      </c>
      <c r="S553" s="14">
        <v>20190221</v>
      </c>
      <c r="T553" s="14">
        <v>20190318</v>
      </c>
      <c r="U553" s="14">
        <v>15720</v>
      </c>
      <c r="V553" s="14">
        <v>2790.94</v>
      </c>
      <c r="W553" s="14">
        <v>25</v>
      </c>
      <c r="X553" s="14">
        <v>741.75</v>
      </c>
      <c r="Y553" s="14">
        <v>334.91</v>
      </c>
      <c r="Z553" s="14">
        <v>133.96</v>
      </c>
      <c r="AA553" s="14">
        <v>111.63</v>
      </c>
      <c r="AB553" s="14">
        <v>72.56</v>
      </c>
      <c r="AC553" s="14">
        <v>0</v>
      </c>
      <c r="AD553" s="14">
        <v>0</v>
      </c>
      <c r="AE553" s="14">
        <v>0</v>
      </c>
      <c r="AF553" s="14">
        <v>11163.79</v>
      </c>
      <c r="AG553" s="14">
        <v>3198.41</v>
      </c>
      <c r="AH553" s="14">
        <v>8992.5400000000009</v>
      </c>
      <c r="AI553" s="14">
        <v>1946.42</v>
      </c>
      <c r="AJ553" s="14">
        <v>193.45</v>
      </c>
      <c r="AK553" s="14">
        <v>2028.02</v>
      </c>
      <c r="AL553" s="14">
        <v>11252.48</v>
      </c>
      <c r="AM553" s="14">
        <v>11905.54</v>
      </c>
      <c r="AN553" s="14">
        <v>0</v>
      </c>
      <c r="AO553" s="14">
        <v>0</v>
      </c>
      <c r="AP553" s="14">
        <v>0</v>
      </c>
      <c r="AQ553" s="14" t="s">
        <v>104</v>
      </c>
      <c r="AR553" s="14">
        <v>0</v>
      </c>
      <c r="AS553" s="14">
        <v>0</v>
      </c>
      <c r="AT553" s="14">
        <v>0</v>
      </c>
      <c r="AU553" s="14">
        <v>0</v>
      </c>
      <c r="AV553" s="14">
        <v>0</v>
      </c>
      <c r="AW553" s="14">
        <v>0</v>
      </c>
      <c r="AX553" s="14">
        <v>0</v>
      </c>
      <c r="AY553" s="14">
        <v>0</v>
      </c>
      <c r="AZ553" s="14">
        <v>0</v>
      </c>
      <c r="BA553" s="14">
        <v>0</v>
      </c>
      <c r="BB553" s="14">
        <v>1628</v>
      </c>
      <c r="BC553" s="14">
        <v>14092</v>
      </c>
      <c r="BD553" s="14">
        <v>0</v>
      </c>
      <c r="BE553" s="14">
        <v>0</v>
      </c>
      <c r="BF553" s="14">
        <v>43</v>
      </c>
      <c r="BG553" s="14">
        <v>55</v>
      </c>
      <c r="BH553" s="14">
        <v>0</v>
      </c>
      <c r="BI553" s="14">
        <v>0</v>
      </c>
      <c r="BJ553" s="14">
        <v>0</v>
      </c>
      <c r="BK553" s="14">
        <v>18</v>
      </c>
      <c r="BL553" s="14">
        <v>367</v>
      </c>
      <c r="BM553" s="14">
        <v>0</v>
      </c>
      <c r="BN553" s="14">
        <v>0</v>
      </c>
      <c r="BO553" s="14">
        <v>0</v>
      </c>
      <c r="BP553" s="14">
        <v>0</v>
      </c>
      <c r="BQ553" s="14">
        <v>6.2</v>
      </c>
      <c r="BR553" s="14">
        <v>126.39</v>
      </c>
      <c r="BS553" s="14">
        <v>1906.26</v>
      </c>
      <c r="BT553" s="14">
        <v>5854.87</v>
      </c>
      <c r="BU553" s="14">
        <v>0</v>
      </c>
      <c r="BV553" s="14">
        <v>0</v>
      </c>
      <c r="BW553" s="14">
        <v>0</v>
      </c>
      <c r="BX553" s="14">
        <v>479.13</v>
      </c>
      <c r="BY553" s="14">
        <v>0</v>
      </c>
      <c r="BZ553" s="14">
        <v>0</v>
      </c>
      <c r="CA553" s="14">
        <v>0</v>
      </c>
      <c r="CB553" s="14">
        <v>0</v>
      </c>
      <c r="CC553" s="14">
        <v>0</v>
      </c>
      <c r="CD553" s="14">
        <v>55</v>
      </c>
      <c r="CE553" s="14">
        <v>0</v>
      </c>
      <c r="CF553" s="14">
        <v>0</v>
      </c>
      <c r="CG553" s="14">
        <v>213201</v>
      </c>
      <c r="CH553" s="14">
        <v>7.1999999999999995E-2</v>
      </c>
      <c r="CI553" s="14">
        <v>0.28799999999999998</v>
      </c>
      <c r="CJ553" s="14">
        <v>7.1999999999999995E-2</v>
      </c>
      <c r="CK553" s="14">
        <v>0</v>
      </c>
      <c r="CL553" s="14">
        <v>98.24</v>
      </c>
      <c r="CM553" s="14">
        <v>451.01</v>
      </c>
      <c r="CN553" s="14">
        <v>0</v>
      </c>
      <c r="CO553" s="14">
        <v>0</v>
      </c>
      <c r="CP553" s="14">
        <v>0</v>
      </c>
      <c r="CQ553" s="14">
        <v>0</v>
      </c>
      <c r="CR553" s="14">
        <v>479.13</v>
      </c>
      <c r="CS553" s="14">
        <v>0</v>
      </c>
      <c r="CT553" s="14">
        <v>0</v>
      </c>
      <c r="CU553" s="14">
        <v>0</v>
      </c>
      <c r="CV553" s="14">
        <v>0</v>
      </c>
      <c r="CW553" s="14">
        <v>0</v>
      </c>
      <c r="CX553" s="14">
        <v>0</v>
      </c>
    </row>
    <row r="554" spans="1:102" x14ac:dyDescent="0.25">
      <c r="A554" s="14">
        <v>471550</v>
      </c>
      <c r="B554" s="14">
        <v>21</v>
      </c>
      <c r="C554" s="14" t="s">
        <v>105</v>
      </c>
      <c r="D554" s="14" t="s">
        <v>100</v>
      </c>
      <c r="E554" s="14">
        <v>5302790001</v>
      </c>
      <c r="F554" s="14" t="s">
        <v>106</v>
      </c>
      <c r="G554" s="14" t="s">
        <v>102</v>
      </c>
      <c r="H554" s="14" t="s">
        <v>103</v>
      </c>
      <c r="I554" s="14">
        <v>70362070</v>
      </c>
      <c r="J554" s="14">
        <v>0</v>
      </c>
      <c r="K554" s="14">
        <v>76645</v>
      </c>
      <c r="L554" s="14">
        <v>1</v>
      </c>
      <c r="M554" s="14">
        <v>201902</v>
      </c>
      <c r="N554" s="14">
        <v>20190104</v>
      </c>
      <c r="O554" s="14">
        <v>5436</v>
      </c>
      <c r="P554" s="14">
        <v>20190205</v>
      </c>
      <c r="Q554" s="14">
        <v>6218</v>
      </c>
      <c r="R554" s="14">
        <v>32</v>
      </c>
      <c r="S554" s="14">
        <v>20190301</v>
      </c>
      <c r="T554" s="14">
        <v>20190318</v>
      </c>
      <c r="U554" s="14">
        <v>466.34</v>
      </c>
      <c r="V554" s="14">
        <v>155.44</v>
      </c>
      <c r="W554" s="14">
        <v>25</v>
      </c>
      <c r="X554" s="14">
        <v>76.27</v>
      </c>
      <c r="Y554" s="14">
        <v>18.649999999999999</v>
      </c>
      <c r="Z554" s="14">
        <v>7.46</v>
      </c>
      <c r="AA554" s="14">
        <v>6.21</v>
      </c>
      <c r="AB554" s="14">
        <v>4.04</v>
      </c>
      <c r="AC554" s="14">
        <v>0</v>
      </c>
      <c r="AD554" s="14">
        <v>0</v>
      </c>
      <c r="AE554" s="14">
        <v>0</v>
      </c>
      <c r="AF554" s="14">
        <v>621.78</v>
      </c>
      <c r="AG554" s="14">
        <v>178.13</v>
      </c>
      <c r="AH554" s="14">
        <v>303.16000000000003</v>
      </c>
      <c r="AI554" s="14">
        <v>65.61</v>
      </c>
      <c r="AJ554" s="14">
        <v>6.52</v>
      </c>
      <c r="AK554" s="14">
        <v>68.36</v>
      </c>
      <c r="AL554" s="14">
        <v>661.69</v>
      </c>
      <c r="AM554" s="14">
        <v>698.05</v>
      </c>
      <c r="AN554" s="14">
        <v>782</v>
      </c>
      <c r="AO554" s="14">
        <v>782</v>
      </c>
      <c r="AP554" s="14">
        <v>804</v>
      </c>
      <c r="AQ554" s="14" t="s">
        <v>104</v>
      </c>
      <c r="AR554" s="14">
        <v>0</v>
      </c>
      <c r="AS554" s="14">
        <v>0</v>
      </c>
      <c r="AT554" s="14">
        <v>0</v>
      </c>
      <c r="AU554" s="14">
        <v>0</v>
      </c>
      <c r="AV554" s="14">
        <v>0</v>
      </c>
      <c r="AW554" s="14">
        <v>0</v>
      </c>
      <c r="AX554" s="14">
        <v>0</v>
      </c>
      <c r="AY554" s="14" t="s">
        <v>107</v>
      </c>
      <c r="AZ554" s="14" t="s">
        <v>107</v>
      </c>
      <c r="BA554" s="14" t="s">
        <v>107</v>
      </c>
      <c r="BB554" s="14">
        <v>0</v>
      </c>
      <c r="BC554" s="14">
        <v>0</v>
      </c>
      <c r="BD554" s="14">
        <v>0</v>
      </c>
      <c r="BE554" s="14">
        <v>0</v>
      </c>
      <c r="BF554" s="14">
        <v>0</v>
      </c>
      <c r="BG554" s="14">
        <v>0</v>
      </c>
      <c r="BH554" s="14">
        <v>0</v>
      </c>
      <c r="BI554" s="14">
        <v>0</v>
      </c>
      <c r="BJ554" s="14">
        <v>0</v>
      </c>
      <c r="BK554" s="14">
        <v>0</v>
      </c>
      <c r="BL554" s="14">
        <v>0</v>
      </c>
      <c r="BM554" s="14">
        <v>0</v>
      </c>
      <c r="BN554" s="14">
        <v>0</v>
      </c>
      <c r="BO554" s="14">
        <v>0</v>
      </c>
      <c r="BP554" s="14">
        <v>0</v>
      </c>
      <c r="BQ554" s="14">
        <v>0</v>
      </c>
      <c r="BR554" s="14">
        <v>0</v>
      </c>
      <c r="BS554" s="14">
        <v>0</v>
      </c>
      <c r="BT554" s="14">
        <v>0</v>
      </c>
      <c r="BU554" s="14">
        <v>0</v>
      </c>
      <c r="BV554" s="14">
        <v>0</v>
      </c>
      <c r="BW554" s="14">
        <v>0</v>
      </c>
      <c r="BX554" s="14">
        <v>0</v>
      </c>
      <c r="BY554" s="14">
        <v>0</v>
      </c>
      <c r="BZ554" s="14">
        <v>0</v>
      </c>
      <c r="CA554" s="14">
        <v>0</v>
      </c>
      <c r="CB554" s="14">
        <v>0</v>
      </c>
      <c r="CC554" s="14">
        <v>0</v>
      </c>
      <c r="CD554" s="14">
        <v>0</v>
      </c>
      <c r="CE554" s="14">
        <v>0</v>
      </c>
      <c r="CF554" s="14">
        <v>0</v>
      </c>
      <c r="CG554" s="14">
        <v>1328949</v>
      </c>
      <c r="CH554" s="14">
        <v>1</v>
      </c>
      <c r="CI554" s="14">
        <v>0</v>
      </c>
      <c r="CJ554" s="14">
        <v>0</v>
      </c>
      <c r="CK554" s="14">
        <v>0</v>
      </c>
      <c r="CL554" s="14">
        <v>5.47</v>
      </c>
      <c r="CM554" s="14">
        <v>25.11</v>
      </c>
      <c r="CN554" s="14">
        <v>0</v>
      </c>
      <c r="CO554" s="14">
        <v>0</v>
      </c>
      <c r="CP554" s="14">
        <v>0</v>
      </c>
      <c r="CQ554" s="14">
        <v>0</v>
      </c>
      <c r="CR554" s="14" t="s">
        <v>108</v>
      </c>
      <c r="CS554" s="14">
        <v>220</v>
      </c>
      <c r="CT554" s="14" t="s">
        <v>109</v>
      </c>
      <c r="CU554" s="14">
        <v>201</v>
      </c>
      <c r="CV554" s="14" t="s">
        <v>109</v>
      </c>
      <c r="CW554" s="14">
        <v>231</v>
      </c>
      <c r="CX554" s="14" t="s">
        <v>109</v>
      </c>
    </row>
    <row r="555" spans="1:102" x14ac:dyDescent="0.25">
      <c r="A555" s="14">
        <v>471551</v>
      </c>
      <c r="B555" s="14">
        <v>23</v>
      </c>
      <c r="C555" s="14" t="s">
        <v>110</v>
      </c>
      <c r="D555" s="14" t="s">
        <v>100</v>
      </c>
      <c r="E555" s="14">
        <v>5302790001</v>
      </c>
      <c r="F555" s="14" t="s">
        <v>111</v>
      </c>
      <c r="G555" s="14" t="s">
        <v>102</v>
      </c>
      <c r="H555" s="14" t="s">
        <v>103</v>
      </c>
      <c r="I555" s="14">
        <v>70362070</v>
      </c>
      <c r="J555" s="14">
        <v>0</v>
      </c>
      <c r="K555" s="14">
        <v>1229984</v>
      </c>
      <c r="L555" s="14">
        <v>40</v>
      </c>
      <c r="M555" s="14">
        <v>201902</v>
      </c>
      <c r="N555" s="14">
        <v>20190104</v>
      </c>
      <c r="O555" s="14">
        <v>20531</v>
      </c>
      <c r="P555" s="14">
        <v>20190205</v>
      </c>
      <c r="Q555" s="14">
        <v>20711</v>
      </c>
      <c r="R555" s="14">
        <v>32</v>
      </c>
      <c r="S555" s="14">
        <v>20190301</v>
      </c>
      <c r="T555" s="14">
        <v>20190318</v>
      </c>
      <c r="U555" s="14">
        <v>4293.6499999999996</v>
      </c>
      <c r="V555" s="14">
        <v>1431.21</v>
      </c>
      <c r="W555" s="14">
        <v>25</v>
      </c>
      <c r="X555" s="14">
        <v>731.78</v>
      </c>
      <c r="Y555" s="14">
        <v>171.74</v>
      </c>
      <c r="Z555" s="14">
        <v>68.69</v>
      </c>
      <c r="AA555" s="14">
        <v>57.24</v>
      </c>
      <c r="AB555" s="14">
        <v>37.21</v>
      </c>
      <c r="AC555" s="14">
        <v>0</v>
      </c>
      <c r="AD555" s="14">
        <v>0</v>
      </c>
      <c r="AE555" s="14">
        <v>0</v>
      </c>
      <c r="AF555" s="14">
        <v>5724.86</v>
      </c>
      <c r="AG555" s="14">
        <v>1640.16</v>
      </c>
      <c r="AH555" s="14">
        <v>2791.09</v>
      </c>
      <c r="AI555" s="14">
        <v>604.12</v>
      </c>
      <c r="AJ555" s="14">
        <v>60.04</v>
      </c>
      <c r="AK555" s="14">
        <v>629.45000000000005</v>
      </c>
      <c r="AL555" s="14">
        <v>6121.76</v>
      </c>
      <c r="AM555" s="14">
        <v>6456.64</v>
      </c>
      <c r="AN555" s="14">
        <v>7200</v>
      </c>
      <c r="AO555" s="14">
        <v>7200</v>
      </c>
      <c r="AP555" s="14">
        <v>7400</v>
      </c>
      <c r="AQ555" s="14" t="s">
        <v>104</v>
      </c>
      <c r="AR555" s="14">
        <v>0</v>
      </c>
      <c r="AS555" s="14">
        <v>0</v>
      </c>
      <c r="AT555" s="14">
        <v>0</v>
      </c>
      <c r="AU555" s="14">
        <v>0</v>
      </c>
      <c r="AV555" s="14">
        <v>0</v>
      </c>
      <c r="AW555" s="14">
        <v>0</v>
      </c>
      <c r="AX555" s="14">
        <v>0</v>
      </c>
      <c r="AY555" s="14" t="s">
        <v>107</v>
      </c>
      <c r="AZ555" s="14" t="s">
        <v>107</v>
      </c>
      <c r="BA555" s="14" t="s">
        <v>107</v>
      </c>
      <c r="BB555" s="14">
        <v>0</v>
      </c>
      <c r="BC555" s="14">
        <v>0</v>
      </c>
      <c r="BD555" s="14">
        <v>0</v>
      </c>
      <c r="BE555" s="14">
        <v>0</v>
      </c>
      <c r="BF555" s="14">
        <v>0</v>
      </c>
      <c r="BG555" s="14">
        <v>0</v>
      </c>
      <c r="BH555" s="14">
        <v>0</v>
      </c>
      <c r="BI555" s="14">
        <v>0</v>
      </c>
      <c r="BJ555" s="14">
        <v>0</v>
      </c>
      <c r="BK555" s="14">
        <v>0</v>
      </c>
      <c r="BL555" s="14">
        <v>0</v>
      </c>
      <c r="BM555" s="14">
        <v>0</v>
      </c>
      <c r="BN555" s="14">
        <v>0</v>
      </c>
      <c r="BO555" s="14">
        <v>0</v>
      </c>
      <c r="BP555" s="14">
        <v>0</v>
      </c>
      <c r="BQ555" s="14">
        <v>0</v>
      </c>
      <c r="BR555" s="14">
        <v>0</v>
      </c>
      <c r="BS555" s="14">
        <v>0</v>
      </c>
      <c r="BT555" s="14">
        <v>0</v>
      </c>
      <c r="BU555" s="14">
        <v>0</v>
      </c>
      <c r="BV555" s="14">
        <v>0</v>
      </c>
      <c r="BW555" s="14">
        <v>0</v>
      </c>
      <c r="BX555" s="14">
        <v>0</v>
      </c>
      <c r="BY555" s="14">
        <v>0</v>
      </c>
      <c r="BZ555" s="14">
        <v>0</v>
      </c>
      <c r="CA555" s="14">
        <v>0</v>
      </c>
      <c r="CB555" s="14">
        <v>0</v>
      </c>
      <c r="CC555" s="14">
        <v>0</v>
      </c>
      <c r="CD555" s="14">
        <v>0</v>
      </c>
      <c r="CE555" s="14">
        <v>0</v>
      </c>
      <c r="CF555" s="14">
        <v>0</v>
      </c>
      <c r="CG555" s="14">
        <v>1328950</v>
      </c>
      <c r="CH555" s="14">
        <v>40</v>
      </c>
      <c r="CI555" s="14">
        <v>0</v>
      </c>
      <c r="CJ555" s="14">
        <v>40</v>
      </c>
      <c r="CK555" s="14">
        <v>0</v>
      </c>
      <c r="CL555" s="14">
        <v>50.37</v>
      </c>
      <c r="CM555" s="14">
        <v>231.28</v>
      </c>
      <c r="CN555" s="14">
        <v>0</v>
      </c>
      <c r="CO555" s="14">
        <v>0</v>
      </c>
      <c r="CP555" s="14">
        <v>0</v>
      </c>
      <c r="CQ555" s="14">
        <v>0</v>
      </c>
      <c r="CR555" s="14" t="s">
        <v>108</v>
      </c>
      <c r="CS555" s="14">
        <v>220</v>
      </c>
      <c r="CT555" s="14">
        <v>380</v>
      </c>
      <c r="CU555" s="14">
        <v>201</v>
      </c>
      <c r="CV555" s="14">
        <v>348</v>
      </c>
      <c r="CW555" s="14">
        <v>231</v>
      </c>
      <c r="CX555" s="14">
        <v>399</v>
      </c>
    </row>
    <row r="556" spans="1:102" x14ac:dyDescent="0.25">
      <c r="A556" s="14">
        <v>471552</v>
      </c>
      <c r="B556" s="14">
        <v>21</v>
      </c>
      <c r="C556" s="14" t="s">
        <v>105</v>
      </c>
      <c r="D556" s="14" t="s">
        <v>100</v>
      </c>
      <c r="E556" s="14">
        <v>5302790001</v>
      </c>
      <c r="F556" s="14" t="s">
        <v>112</v>
      </c>
      <c r="G556" s="14" t="s">
        <v>102</v>
      </c>
      <c r="H556" s="14" t="s">
        <v>103</v>
      </c>
      <c r="I556" s="14">
        <v>70362030</v>
      </c>
      <c r="J556" s="14">
        <v>0</v>
      </c>
      <c r="K556" s="14">
        <v>525960</v>
      </c>
      <c r="L556" s="14">
        <v>1</v>
      </c>
      <c r="M556" s="14">
        <v>201902</v>
      </c>
      <c r="N556" s="14">
        <v>20190104</v>
      </c>
      <c r="O556" s="14">
        <v>2139</v>
      </c>
      <c r="P556" s="14">
        <v>20190205</v>
      </c>
      <c r="Q556" s="14">
        <v>2295</v>
      </c>
      <c r="R556" s="14">
        <v>32</v>
      </c>
      <c r="S556" s="14">
        <v>20190301</v>
      </c>
      <c r="T556" s="14">
        <v>20190318</v>
      </c>
      <c r="U556" s="14">
        <v>92.07</v>
      </c>
      <c r="V556" s="14">
        <v>12.55</v>
      </c>
      <c r="W556" s="14">
        <v>12</v>
      </c>
      <c r="X556" s="14">
        <v>14.45</v>
      </c>
      <c r="Y556" s="14">
        <v>3.13</v>
      </c>
      <c r="Z556" s="14">
        <v>1.25</v>
      </c>
      <c r="AA556" s="14">
        <v>1.04</v>
      </c>
      <c r="AB556" s="14">
        <v>0.68</v>
      </c>
      <c r="AC556" s="14">
        <v>0</v>
      </c>
      <c r="AD556" s="14">
        <v>0</v>
      </c>
      <c r="AE556" s="14">
        <v>0</v>
      </c>
      <c r="AF556" s="14">
        <v>104.62</v>
      </c>
      <c r="AG556" s="14">
        <v>16.36</v>
      </c>
      <c r="AH556" s="14">
        <v>60.32</v>
      </c>
      <c r="AI556" s="14">
        <v>13.05</v>
      </c>
      <c r="AJ556" s="14">
        <v>1.29</v>
      </c>
      <c r="AK556" s="14">
        <v>13.6</v>
      </c>
      <c r="AL556" s="14">
        <v>112.97</v>
      </c>
      <c r="AM556" s="14">
        <v>119.07</v>
      </c>
      <c r="AN556" s="14">
        <v>156</v>
      </c>
      <c r="AO556" s="14">
        <v>156</v>
      </c>
      <c r="AP556" s="14">
        <v>267</v>
      </c>
      <c r="AQ556" s="14" t="s">
        <v>104</v>
      </c>
      <c r="AR556" s="14">
        <v>0</v>
      </c>
      <c r="AS556" s="14">
        <v>0</v>
      </c>
      <c r="AT556" s="14">
        <v>0</v>
      </c>
      <c r="AU556" s="14">
        <v>0</v>
      </c>
      <c r="AV556" s="14">
        <v>0</v>
      </c>
      <c r="AW556" s="14">
        <v>0</v>
      </c>
      <c r="AX556" s="14">
        <v>0</v>
      </c>
      <c r="AY556" s="14" t="s">
        <v>107</v>
      </c>
      <c r="AZ556" s="14" t="s">
        <v>107</v>
      </c>
      <c r="BA556" s="14" t="s">
        <v>107</v>
      </c>
      <c r="BB556" s="14">
        <v>0</v>
      </c>
      <c r="BC556" s="14">
        <v>0</v>
      </c>
      <c r="BD556" s="14">
        <v>0</v>
      </c>
      <c r="BE556" s="14">
        <v>0</v>
      </c>
      <c r="BF556" s="14">
        <v>0</v>
      </c>
      <c r="BG556" s="14">
        <v>0</v>
      </c>
      <c r="BH556" s="14">
        <v>0</v>
      </c>
      <c r="BI556" s="14">
        <v>0</v>
      </c>
      <c r="BJ556" s="14">
        <v>0</v>
      </c>
      <c r="BK556" s="14">
        <v>0</v>
      </c>
      <c r="BL556" s="14">
        <v>0</v>
      </c>
      <c r="BM556" s="14">
        <v>0</v>
      </c>
      <c r="BN556" s="14">
        <v>0</v>
      </c>
      <c r="BO556" s="14">
        <v>0</v>
      </c>
      <c r="BP556" s="14">
        <v>0</v>
      </c>
      <c r="BQ556" s="14">
        <v>0</v>
      </c>
      <c r="BR556" s="14">
        <v>0</v>
      </c>
      <c r="BS556" s="14">
        <v>0</v>
      </c>
      <c r="BT556" s="14">
        <v>0</v>
      </c>
      <c r="BU556" s="14">
        <v>0</v>
      </c>
      <c r="BV556" s="14">
        <v>0</v>
      </c>
      <c r="BW556" s="14">
        <v>0</v>
      </c>
      <c r="BX556" s="14">
        <v>0</v>
      </c>
      <c r="BY556" s="14">
        <v>0</v>
      </c>
      <c r="BZ556" s="14">
        <v>0</v>
      </c>
      <c r="CA556" s="14">
        <v>0</v>
      </c>
      <c r="CB556" s="14">
        <v>0</v>
      </c>
      <c r="CC556" s="14">
        <v>0</v>
      </c>
      <c r="CD556" s="14">
        <v>0</v>
      </c>
      <c r="CE556" s="14">
        <v>0</v>
      </c>
      <c r="CF556" s="14">
        <v>0</v>
      </c>
      <c r="CG556" s="14">
        <v>1328975</v>
      </c>
      <c r="CH556" s="14">
        <v>1</v>
      </c>
      <c r="CI556" s="14">
        <v>0</v>
      </c>
      <c r="CJ556" s="14">
        <v>0</v>
      </c>
      <c r="CK556" s="14">
        <v>0</v>
      </c>
      <c r="CL556" s="14">
        <v>0.92</v>
      </c>
      <c r="CM556" s="14">
        <v>4.22</v>
      </c>
      <c r="CN556" s="14">
        <v>0</v>
      </c>
      <c r="CO556" s="14">
        <v>0</v>
      </c>
      <c r="CP556" s="14">
        <v>0</v>
      </c>
      <c r="CQ556" s="14">
        <v>0</v>
      </c>
      <c r="CR556" s="14" t="s">
        <v>108</v>
      </c>
      <c r="CS556" s="14">
        <v>220</v>
      </c>
      <c r="CT556" s="14" t="s">
        <v>109</v>
      </c>
      <c r="CU556" s="14">
        <v>201</v>
      </c>
      <c r="CV556" s="14" t="s">
        <v>109</v>
      </c>
      <c r="CW556" s="14">
        <v>231</v>
      </c>
      <c r="CX556" s="14" t="s">
        <v>109</v>
      </c>
    </row>
    <row r="557" spans="1:102" x14ac:dyDescent="0.25">
      <c r="A557" s="14">
        <v>471553</v>
      </c>
      <c r="B557" s="14">
        <v>23</v>
      </c>
      <c r="C557" s="14" t="s">
        <v>110</v>
      </c>
      <c r="D557" s="14" t="s">
        <v>100</v>
      </c>
      <c r="E557" s="14">
        <v>5302790001</v>
      </c>
      <c r="F557" s="14" t="s">
        <v>113</v>
      </c>
      <c r="G557" s="14" t="s">
        <v>102</v>
      </c>
      <c r="H557" s="14" t="s">
        <v>103</v>
      </c>
      <c r="I557" s="14">
        <v>70362030</v>
      </c>
      <c r="J557" s="14">
        <v>0</v>
      </c>
      <c r="K557" s="14">
        <v>1230287</v>
      </c>
      <c r="L557" s="14">
        <v>40</v>
      </c>
      <c r="M557" s="14">
        <v>201902</v>
      </c>
      <c r="N557" s="14">
        <v>20190104</v>
      </c>
      <c r="O557" s="14">
        <v>20416</v>
      </c>
      <c r="P557" s="14">
        <v>20190205</v>
      </c>
      <c r="Q557" s="14">
        <v>20591</v>
      </c>
      <c r="R557" s="14">
        <v>32</v>
      </c>
      <c r="S557" s="14">
        <v>20190301</v>
      </c>
      <c r="T557" s="14">
        <v>20190318</v>
      </c>
      <c r="U557" s="14">
        <v>4174.38</v>
      </c>
      <c r="V557" s="14">
        <v>1391.45</v>
      </c>
      <c r="W557" s="14">
        <v>25</v>
      </c>
      <c r="X557" s="14">
        <v>731.78</v>
      </c>
      <c r="Y557" s="14">
        <v>166.97</v>
      </c>
      <c r="Z557" s="14">
        <v>66.78</v>
      </c>
      <c r="AA557" s="14">
        <v>55.65</v>
      </c>
      <c r="AB557" s="14">
        <v>36.17</v>
      </c>
      <c r="AC557" s="14">
        <v>0</v>
      </c>
      <c r="AD557" s="14">
        <v>0</v>
      </c>
      <c r="AE557" s="14">
        <v>0</v>
      </c>
      <c r="AF557" s="14">
        <v>5565.83</v>
      </c>
      <c r="AG557" s="14">
        <v>1594.59</v>
      </c>
      <c r="AH557" s="14">
        <v>2713.57</v>
      </c>
      <c r="AI557" s="14">
        <v>587.34</v>
      </c>
      <c r="AJ557" s="14">
        <v>58.37</v>
      </c>
      <c r="AK557" s="14">
        <v>611.96</v>
      </c>
      <c r="AL557" s="14">
        <v>5972.04</v>
      </c>
      <c r="AM557" s="14">
        <v>6297.61</v>
      </c>
      <c r="AN557" s="14">
        <v>7000</v>
      </c>
      <c r="AO557" s="14">
        <v>7000</v>
      </c>
      <c r="AP557" s="14">
        <v>7613</v>
      </c>
      <c r="AQ557" s="14" t="s">
        <v>104</v>
      </c>
      <c r="AR557" s="14">
        <v>0</v>
      </c>
      <c r="AS557" s="14">
        <v>0</v>
      </c>
      <c r="AT557" s="14">
        <v>0</v>
      </c>
      <c r="AU557" s="14">
        <v>0</v>
      </c>
      <c r="AV557" s="14">
        <v>0</v>
      </c>
      <c r="AW557" s="14">
        <v>0</v>
      </c>
      <c r="AX557" s="14">
        <v>0</v>
      </c>
      <c r="AY557" s="14" t="s">
        <v>107</v>
      </c>
      <c r="AZ557" s="14" t="s">
        <v>107</v>
      </c>
      <c r="BA557" s="14" t="s">
        <v>107</v>
      </c>
      <c r="BB557" s="14">
        <v>0</v>
      </c>
      <c r="BC557" s="14">
        <v>0</v>
      </c>
      <c r="BD557" s="14">
        <v>0</v>
      </c>
      <c r="BE557" s="14">
        <v>0</v>
      </c>
      <c r="BF557" s="14">
        <v>0</v>
      </c>
      <c r="BG557" s="14">
        <v>0</v>
      </c>
      <c r="BH557" s="14">
        <v>0</v>
      </c>
      <c r="BI557" s="14">
        <v>0</v>
      </c>
      <c r="BJ557" s="14">
        <v>0</v>
      </c>
      <c r="BK557" s="14">
        <v>0</v>
      </c>
      <c r="BL557" s="14">
        <v>0</v>
      </c>
      <c r="BM557" s="14">
        <v>0</v>
      </c>
      <c r="BN557" s="14">
        <v>0</v>
      </c>
      <c r="BO557" s="14">
        <v>0</v>
      </c>
      <c r="BP557" s="14">
        <v>0</v>
      </c>
      <c r="BQ557" s="14">
        <v>0</v>
      </c>
      <c r="BR557" s="14">
        <v>0</v>
      </c>
      <c r="BS557" s="14">
        <v>0</v>
      </c>
      <c r="BT557" s="14">
        <v>0</v>
      </c>
      <c r="BU557" s="14">
        <v>0</v>
      </c>
      <c r="BV557" s="14">
        <v>0</v>
      </c>
      <c r="BW557" s="14">
        <v>0</v>
      </c>
      <c r="BX557" s="14">
        <v>0</v>
      </c>
      <c r="BY557" s="14">
        <v>0</v>
      </c>
      <c r="BZ557" s="14">
        <v>0</v>
      </c>
      <c r="CA557" s="14">
        <v>0</v>
      </c>
      <c r="CB557" s="14">
        <v>0</v>
      </c>
      <c r="CC557" s="14">
        <v>0</v>
      </c>
      <c r="CD557" s="14">
        <v>0</v>
      </c>
      <c r="CE557" s="14">
        <v>0</v>
      </c>
      <c r="CF557" s="14">
        <v>0</v>
      </c>
      <c r="CG557" s="14">
        <v>1328977</v>
      </c>
      <c r="CH557" s="14">
        <v>40</v>
      </c>
      <c r="CI557" s="14">
        <v>0</v>
      </c>
      <c r="CJ557" s="14">
        <v>40</v>
      </c>
      <c r="CK557" s="14">
        <v>0</v>
      </c>
      <c r="CL557" s="14">
        <v>48.97</v>
      </c>
      <c r="CM557" s="14">
        <v>224.85</v>
      </c>
      <c r="CN557" s="14">
        <v>0</v>
      </c>
      <c r="CO557" s="14">
        <v>0</v>
      </c>
      <c r="CP557" s="14">
        <v>0</v>
      </c>
      <c r="CQ557" s="14">
        <v>0</v>
      </c>
      <c r="CR557" s="14" t="s">
        <v>108</v>
      </c>
      <c r="CS557" s="14">
        <v>220</v>
      </c>
      <c r="CT557" s="14">
        <v>380</v>
      </c>
      <c r="CU557" s="14">
        <v>201</v>
      </c>
      <c r="CV557" s="14">
        <v>348</v>
      </c>
      <c r="CW557" s="14">
        <v>231</v>
      </c>
      <c r="CX557" s="14">
        <v>399</v>
      </c>
    </row>
    <row r="558" spans="1:102" x14ac:dyDescent="0.25">
      <c r="A558" s="14">
        <v>471554</v>
      </c>
      <c r="B558" s="14">
        <v>21</v>
      </c>
      <c r="C558" s="14" t="s">
        <v>105</v>
      </c>
      <c r="D558" s="14" t="s">
        <v>100</v>
      </c>
      <c r="E558" s="14">
        <v>5302790001</v>
      </c>
      <c r="F558" s="14" t="s">
        <v>114</v>
      </c>
      <c r="G558" s="14" t="s">
        <v>102</v>
      </c>
      <c r="H558" s="14" t="s">
        <v>103</v>
      </c>
      <c r="I558" s="14">
        <v>70362040</v>
      </c>
      <c r="J558" s="14">
        <v>0</v>
      </c>
      <c r="K558" s="14">
        <v>77130</v>
      </c>
      <c r="L558" s="14">
        <v>1</v>
      </c>
      <c r="M558" s="14">
        <v>201902</v>
      </c>
      <c r="N558" s="14">
        <v>20190104</v>
      </c>
      <c r="O558" s="14">
        <v>190</v>
      </c>
      <c r="P558" s="14">
        <v>20190205</v>
      </c>
      <c r="Q558" s="14">
        <v>973</v>
      </c>
      <c r="R558" s="14">
        <v>32</v>
      </c>
      <c r="S558" s="14">
        <v>20190301</v>
      </c>
      <c r="T558" s="14">
        <v>20190318</v>
      </c>
      <c r="U558" s="14">
        <v>466.93</v>
      </c>
      <c r="V558" s="14">
        <v>155.63999999999999</v>
      </c>
      <c r="W558" s="14">
        <v>25</v>
      </c>
      <c r="X558" s="14">
        <v>50.91</v>
      </c>
      <c r="Y558" s="14">
        <v>18.670000000000002</v>
      </c>
      <c r="Z558" s="14">
        <v>7.47</v>
      </c>
      <c r="AA558" s="14">
        <v>6.22</v>
      </c>
      <c r="AB558" s="14">
        <v>4.04</v>
      </c>
      <c r="AC558" s="14">
        <v>0</v>
      </c>
      <c r="AD558" s="14">
        <v>0</v>
      </c>
      <c r="AE558" s="14">
        <v>0</v>
      </c>
      <c r="AF558" s="14">
        <v>622.57000000000005</v>
      </c>
      <c r="AG558" s="14">
        <v>178.35</v>
      </c>
      <c r="AH558" s="14">
        <v>303.54000000000002</v>
      </c>
      <c r="AI558" s="14">
        <v>65.7</v>
      </c>
      <c r="AJ558" s="14">
        <v>6.53</v>
      </c>
      <c r="AK558" s="14">
        <v>68.45</v>
      </c>
      <c r="AL558" s="14">
        <v>637.08000000000004</v>
      </c>
      <c r="AM558" s="14">
        <v>673.48</v>
      </c>
      <c r="AN558" s="14">
        <v>783</v>
      </c>
      <c r="AO558" s="14">
        <v>783</v>
      </c>
      <c r="AP558" s="14">
        <v>601</v>
      </c>
      <c r="AQ558" s="14" t="s">
        <v>104</v>
      </c>
      <c r="AR558" s="14">
        <v>0</v>
      </c>
      <c r="AS558" s="14">
        <v>0</v>
      </c>
      <c r="AT558" s="14">
        <v>0</v>
      </c>
      <c r="AU558" s="14">
        <v>0</v>
      </c>
      <c r="AV558" s="14">
        <v>0</v>
      </c>
      <c r="AW558" s="14">
        <v>0</v>
      </c>
      <c r="AX558" s="14">
        <v>0</v>
      </c>
      <c r="AY558" s="14" t="s">
        <v>107</v>
      </c>
      <c r="AZ558" s="14" t="s">
        <v>107</v>
      </c>
      <c r="BA558" s="14" t="s">
        <v>107</v>
      </c>
      <c r="BB558" s="14">
        <v>0</v>
      </c>
      <c r="BC558" s="14">
        <v>0</v>
      </c>
      <c r="BD558" s="14">
        <v>0</v>
      </c>
      <c r="BE558" s="14">
        <v>0</v>
      </c>
      <c r="BF558" s="14">
        <v>0</v>
      </c>
      <c r="BG558" s="14">
        <v>0</v>
      </c>
      <c r="BH558" s="14">
        <v>0</v>
      </c>
      <c r="BI558" s="14">
        <v>0</v>
      </c>
      <c r="BJ558" s="14">
        <v>0</v>
      </c>
      <c r="BK558" s="14">
        <v>0</v>
      </c>
      <c r="BL558" s="14">
        <v>0</v>
      </c>
      <c r="BM558" s="14">
        <v>0</v>
      </c>
      <c r="BN558" s="14">
        <v>0</v>
      </c>
      <c r="BO558" s="14">
        <v>0</v>
      </c>
      <c r="BP558" s="14">
        <v>0</v>
      </c>
      <c r="BQ558" s="14">
        <v>0</v>
      </c>
      <c r="BR558" s="14">
        <v>0</v>
      </c>
      <c r="BS558" s="14">
        <v>0</v>
      </c>
      <c r="BT558" s="14">
        <v>0</v>
      </c>
      <c r="BU558" s="14">
        <v>0</v>
      </c>
      <c r="BV558" s="14">
        <v>0</v>
      </c>
      <c r="BW558" s="14">
        <v>0</v>
      </c>
      <c r="BX558" s="14">
        <v>0</v>
      </c>
      <c r="BY558" s="14">
        <v>0</v>
      </c>
      <c r="BZ558" s="14">
        <v>0</v>
      </c>
      <c r="CA558" s="14">
        <v>0</v>
      </c>
      <c r="CB558" s="14">
        <v>0</v>
      </c>
      <c r="CC558" s="14">
        <v>0</v>
      </c>
      <c r="CD558" s="14">
        <v>0</v>
      </c>
      <c r="CE558" s="14">
        <v>0</v>
      </c>
      <c r="CF558" s="14">
        <v>0</v>
      </c>
      <c r="CG558" s="14">
        <v>1329004</v>
      </c>
      <c r="CH558" s="14">
        <v>1</v>
      </c>
      <c r="CI558" s="14">
        <v>0</v>
      </c>
      <c r="CJ558" s="14">
        <v>0</v>
      </c>
      <c r="CK558" s="14">
        <v>0</v>
      </c>
      <c r="CL558" s="14">
        <v>5.47</v>
      </c>
      <c r="CM558" s="14">
        <v>25.15</v>
      </c>
      <c r="CN558" s="14">
        <v>0</v>
      </c>
      <c r="CO558" s="14">
        <v>0</v>
      </c>
      <c r="CP558" s="14">
        <v>0</v>
      </c>
      <c r="CQ558" s="14">
        <v>0</v>
      </c>
      <c r="CR558" s="14" t="s">
        <v>108</v>
      </c>
      <c r="CS558" s="14">
        <v>220</v>
      </c>
      <c r="CT558" s="14" t="s">
        <v>109</v>
      </c>
      <c r="CU558" s="14">
        <v>201</v>
      </c>
      <c r="CV558" s="14" t="s">
        <v>109</v>
      </c>
      <c r="CW558" s="14">
        <v>231</v>
      </c>
      <c r="CX558" s="14" t="s">
        <v>109</v>
      </c>
    </row>
    <row r="559" spans="1:102" x14ac:dyDescent="0.25">
      <c r="A559" s="14">
        <v>471555</v>
      </c>
      <c r="B559" s="14">
        <v>23</v>
      </c>
      <c r="C559" s="14" t="s">
        <v>110</v>
      </c>
      <c r="D559" s="14" t="s">
        <v>100</v>
      </c>
      <c r="E559" s="14">
        <v>5302790001</v>
      </c>
      <c r="F559" s="14" t="s">
        <v>115</v>
      </c>
      <c r="G559" s="14" t="s">
        <v>102</v>
      </c>
      <c r="H559" s="14" t="s">
        <v>103</v>
      </c>
      <c r="I559" s="14">
        <v>70362040</v>
      </c>
      <c r="J559" s="14">
        <v>0</v>
      </c>
      <c r="K559" s="14">
        <v>1230258</v>
      </c>
      <c r="L559" s="14">
        <v>60</v>
      </c>
      <c r="M559" s="14">
        <v>201902</v>
      </c>
      <c r="N559" s="14">
        <v>20190104</v>
      </c>
      <c r="O559" s="14">
        <v>11874</v>
      </c>
      <c r="P559" s="14">
        <v>20190205</v>
      </c>
      <c r="Q559" s="14">
        <v>11980</v>
      </c>
      <c r="R559" s="14">
        <v>32</v>
      </c>
      <c r="S559" s="14">
        <v>20190301</v>
      </c>
      <c r="T559" s="14">
        <v>20190318</v>
      </c>
      <c r="U559" s="14">
        <v>3792.72</v>
      </c>
      <c r="V559" s="14">
        <v>1264.24</v>
      </c>
      <c r="W559" s="14">
        <v>25</v>
      </c>
      <c r="X559" s="14">
        <v>622.65</v>
      </c>
      <c r="Y559" s="14">
        <v>151.69999999999999</v>
      </c>
      <c r="Z559" s="14">
        <v>60.68</v>
      </c>
      <c r="AA559" s="14">
        <v>50.56</v>
      </c>
      <c r="AB559" s="14">
        <v>32.869999999999997</v>
      </c>
      <c r="AC559" s="14">
        <v>0</v>
      </c>
      <c r="AD559" s="14">
        <v>0</v>
      </c>
      <c r="AE559" s="14">
        <v>0</v>
      </c>
      <c r="AF559" s="14">
        <v>5056.96</v>
      </c>
      <c r="AG559" s="14">
        <v>1448.81</v>
      </c>
      <c r="AH559" s="14">
        <v>2465.4699999999998</v>
      </c>
      <c r="AI559" s="14">
        <v>533.64</v>
      </c>
      <c r="AJ559" s="14">
        <v>53.03</v>
      </c>
      <c r="AK559" s="14">
        <v>556.01</v>
      </c>
      <c r="AL559" s="14">
        <v>5383.8</v>
      </c>
      <c r="AM559" s="14">
        <v>5679.61</v>
      </c>
      <c r="AN559" s="14">
        <v>6360</v>
      </c>
      <c r="AO559" s="14">
        <v>6360</v>
      </c>
      <c r="AP559" s="14">
        <v>6575</v>
      </c>
      <c r="AQ559" s="14" t="s">
        <v>104</v>
      </c>
      <c r="AR559" s="14">
        <v>0</v>
      </c>
      <c r="AS559" s="14">
        <v>0</v>
      </c>
      <c r="AT559" s="14">
        <v>0</v>
      </c>
      <c r="AU559" s="14">
        <v>0</v>
      </c>
      <c r="AV559" s="14">
        <v>0</v>
      </c>
      <c r="AW559" s="14">
        <v>0</v>
      </c>
      <c r="AX559" s="14">
        <v>0</v>
      </c>
      <c r="AY559" s="14" t="s">
        <v>107</v>
      </c>
      <c r="AZ559" s="14" t="s">
        <v>107</v>
      </c>
      <c r="BA559" s="14" t="s">
        <v>107</v>
      </c>
      <c r="BB559" s="14">
        <v>0</v>
      </c>
      <c r="BC559" s="14">
        <v>0</v>
      </c>
      <c r="BD559" s="14">
        <v>0</v>
      </c>
      <c r="BE559" s="14">
        <v>0</v>
      </c>
      <c r="BF559" s="14">
        <v>0</v>
      </c>
      <c r="BG559" s="14">
        <v>0</v>
      </c>
      <c r="BH559" s="14">
        <v>0</v>
      </c>
      <c r="BI559" s="14">
        <v>0</v>
      </c>
      <c r="BJ559" s="14">
        <v>0</v>
      </c>
      <c r="BK559" s="14">
        <v>0</v>
      </c>
      <c r="BL559" s="14">
        <v>0</v>
      </c>
      <c r="BM559" s="14">
        <v>0</v>
      </c>
      <c r="BN559" s="14">
        <v>0</v>
      </c>
      <c r="BO559" s="14">
        <v>0</v>
      </c>
      <c r="BP559" s="14">
        <v>0</v>
      </c>
      <c r="BQ559" s="14">
        <v>0</v>
      </c>
      <c r="BR559" s="14">
        <v>0</v>
      </c>
      <c r="BS559" s="14">
        <v>0</v>
      </c>
      <c r="BT559" s="14">
        <v>0</v>
      </c>
      <c r="BU559" s="14">
        <v>0</v>
      </c>
      <c r="BV559" s="14">
        <v>0</v>
      </c>
      <c r="BW559" s="14">
        <v>0</v>
      </c>
      <c r="BX559" s="14">
        <v>0</v>
      </c>
      <c r="BY559" s="14">
        <v>0</v>
      </c>
      <c r="BZ559" s="14">
        <v>0</v>
      </c>
      <c r="CA559" s="14">
        <v>0</v>
      </c>
      <c r="CB559" s="14">
        <v>0</v>
      </c>
      <c r="CC559" s="14">
        <v>0</v>
      </c>
      <c r="CD559" s="14">
        <v>0</v>
      </c>
      <c r="CE559" s="14">
        <v>0</v>
      </c>
      <c r="CF559" s="14">
        <v>0</v>
      </c>
      <c r="CG559" s="14">
        <v>1329005</v>
      </c>
      <c r="CH559" s="14">
        <v>60</v>
      </c>
      <c r="CI559" s="14">
        <v>0</v>
      </c>
      <c r="CJ559" s="14">
        <v>60</v>
      </c>
      <c r="CK559" s="14">
        <v>0</v>
      </c>
      <c r="CL559" s="14">
        <v>44.5</v>
      </c>
      <c r="CM559" s="14">
        <v>204.3</v>
      </c>
      <c r="CN559" s="14">
        <v>0</v>
      </c>
      <c r="CO559" s="14">
        <v>0</v>
      </c>
      <c r="CP559" s="14">
        <v>0</v>
      </c>
      <c r="CQ559" s="14">
        <v>0</v>
      </c>
      <c r="CR559" s="14" t="s">
        <v>108</v>
      </c>
      <c r="CS559" s="14">
        <v>220</v>
      </c>
      <c r="CT559" s="14">
        <v>380</v>
      </c>
      <c r="CU559" s="14">
        <v>201</v>
      </c>
      <c r="CV559" s="14">
        <v>348</v>
      </c>
      <c r="CW559" s="14">
        <v>231</v>
      </c>
      <c r="CX559" s="14">
        <v>399</v>
      </c>
    </row>
    <row r="560" spans="1:102" x14ac:dyDescent="0.25">
      <c r="A560" s="14">
        <v>472913</v>
      </c>
      <c r="B560" s="14">
        <v>23</v>
      </c>
      <c r="C560" s="14" t="s">
        <v>110</v>
      </c>
      <c r="D560" s="14" t="s">
        <v>100</v>
      </c>
      <c r="E560" s="14">
        <v>5302790001</v>
      </c>
      <c r="F560" s="14" t="s">
        <v>116</v>
      </c>
      <c r="G560" s="14" t="s">
        <v>102</v>
      </c>
      <c r="H560" s="14" t="s">
        <v>103</v>
      </c>
      <c r="I560" s="14">
        <v>71630315</v>
      </c>
      <c r="J560" s="14">
        <v>0</v>
      </c>
      <c r="K560" s="14">
        <v>147550</v>
      </c>
      <c r="L560" s="14">
        <v>10</v>
      </c>
      <c r="M560" s="14">
        <v>201902</v>
      </c>
      <c r="N560" s="14">
        <v>20190122</v>
      </c>
      <c r="O560" s="14">
        <v>8632</v>
      </c>
      <c r="P560" s="14">
        <v>20190221</v>
      </c>
      <c r="Q560" s="14">
        <v>9467</v>
      </c>
      <c r="R560" s="14">
        <v>30</v>
      </c>
      <c r="S560" s="14">
        <v>20190301</v>
      </c>
      <c r="T560" s="14">
        <v>20190318</v>
      </c>
      <c r="U560" s="14">
        <v>4979.43</v>
      </c>
      <c r="V560" s="14">
        <v>1659.81</v>
      </c>
      <c r="W560" s="14">
        <v>25</v>
      </c>
      <c r="X560" s="14">
        <v>622.65</v>
      </c>
      <c r="Y560" s="14">
        <v>199.17</v>
      </c>
      <c r="Z560" s="14">
        <v>79.67</v>
      </c>
      <c r="AA560" s="14">
        <v>66.39</v>
      </c>
      <c r="AB560" s="14">
        <v>43.15</v>
      </c>
      <c r="AC560" s="14">
        <v>0</v>
      </c>
      <c r="AD560" s="14">
        <v>0</v>
      </c>
      <c r="AE560" s="14">
        <v>0</v>
      </c>
      <c r="AF560" s="14">
        <v>6639.24</v>
      </c>
      <c r="AG560" s="14">
        <v>1902.13</v>
      </c>
      <c r="AH560" s="14">
        <v>3236.89</v>
      </c>
      <c r="AI560" s="14">
        <v>700.61</v>
      </c>
      <c r="AJ560" s="14">
        <v>69.63</v>
      </c>
      <c r="AK560" s="14">
        <v>729.98</v>
      </c>
      <c r="AL560" s="14">
        <v>6873.51</v>
      </c>
      <c r="AM560" s="14">
        <v>7261.89</v>
      </c>
      <c r="AN560" s="14">
        <v>8350</v>
      </c>
      <c r="AO560" s="14">
        <v>8350</v>
      </c>
      <c r="AP560" s="14">
        <v>6144</v>
      </c>
      <c r="AQ560" s="14" t="s">
        <v>104</v>
      </c>
      <c r="AR560" s="14">
        <v>0</v>
      </c>
      <c r="AS560" s="14">
        <v>0</v>
      </c>
      <c r="AT560" s="14">
        <v>0</v>
      </c>
      <c r="AU560" s="14">
        <v>0</v>
      </c>
      <c r="AV560" s="14">
        <v>0</v>
      </c>
      <c r="AW560" s="14">
        <v>0</v>
      </c>
      <c r="AX560" s="14">
        <v>0</v>
      </c>
      <c r="AY560" s="14" t="s">
        <v>107</v>
      </c>
      <c r="AZ560" s="14" t="s">
        <v>107</v>
      </c>
      <c r="BA560" s="14" t="s">
        <v>107</v>
      </c>
      <c r="BB560" s="14">
        <v>0</v>
      </c>
      <c r="BC560" s="14">
        <v>0</v>
      </c>
      <c r="BD560" s="14">
        <v>0</v>
      </c>
      <c r="BE560" s="14">
        <v>0</v>
      </c>
      <c r="BF560" s="14">
        <v>0</v>
      </c>
      <c r="BG560" s="14">
        <v>0</v>
      </c>
      <c r="BH560" s="14">
        <v>0</v>
      </c>
      <c r="BI560" s="14">
        <v>0</v>
      </c>
      <c r="BJ560" s="14">
        <v>0</v>
      </c>
      <c r="BK560" s="14">
        <v>0</v>
      </c>
      <c r="BL560" s="14">
        <v>0</v>
      </c>
      <c r="BM560" s="14">
        <v>0</v>
      </c>
      <c r="BN560" s="14">
        <v>0</v>
      </c>
      <c r="BO560" s="14">
        <v>0</v>
      </c>
      <c r="BP560" s="14">
        <v>0</v>
      </c>
      <c r="BQ560" s="14">
        <v>0</v>
      </c>
      <c r="BR560" s="14">
        <v>0</v>
      </c>
      <c r="BS560" s="14">
        <v>0</v>
      </c>
      <c r="BT560" s="14">
        <v>0</v>
      </c>
      <c r="BU560" s="14">
        <v>0</v>
      </c>
      <c r="BV560" s="14">
        <v>0</v>
      </c>
      <c r="BW560" s="14">
        <v>0</v>
      </c>
      <c r="BX560" s="14">
        <v>0</v>
      </c>
      <c r="BY560" s="14">
        <v>0</v>
      </c>
      <c r="BZ560" s="14">
        <v>0</v>
      </c>
      <c r="CA560" s="14">
        <v>0</v>
      </c>
      <c r="CB560" s="14">
        <v>0</v>
      </c>
      <c r="CC560" s="14">
        <v>0</v>
      </c>
      <c r="CD560" s="14">
        <v>0</v>
      </c>
      <c r="CE560" s="14">
        <v>0</v>
      </c>
      <c r="CF560" s="14">
        <v>0</v>
      </c>
      <c r="CG560" s="14">
        <v>1408574</v>
      </c>
      <c r="CH560" s="14">
        <v>10</v>
      </c>
      <c r="CI560" s="14">
        <v>0</v>
      </c>
      <c r="CJ560" s="14">
        <v>0</v>
      </c>
      <c r="CK560" s="14">
        <v>0</v>
      </c>
      <c r="CL560" s="14">
        <v>58.42</v>
      </c>
      <c r="CM560" s="14">
        <v>268.22000000000003</v>
      </c>
      <c r="CN560" s="14">
        <v>0</v>
      </c>
      <c r="CO560" s="14">
        <v>0</v>
      </c>
      <c r="CP560" s="14">
        <v>0</v>
      </c>
      <c r="CQ560" s="14">
        <v>0</v>
      </c>
      <c r="CR560" s="14" t="s">
        <v>108</v>
      </c>
      <c r="CS560" s="14">
        <v>220</v>
      </c>
      <c r="CT560" s="14">
        <v>380</v>
      </c>
      <c r="CU560" s="14">
        <v>201</v>
      </c>
      <c r="CV560" s="14">
        <v>348</v>
      </c>
      <c r="CW560" s="14">
        <v>231</v>
      </c>
      <c r="CX560" s="14">
        <v>399</v>
      </c>
    </row>
    <row r="561" spans="1:102" x14ac:dyDescent="0.25">
      <c r="A561" s="14">
        <v>491042</v>
      </c>
      <c r="B561" s="14">
        <v>66</v>
      </c>
      <c r="C561" s="14" t="s">
        <v>117</v>
      </c>
      <c r="D561" s="14" t="s">
        <v>100</v>
      </c>
      <c r="E561" s="14">
        <v>5302790001</v>
      </c>
      <c r="F561" s="14" t="s">
        <v>118</v>
      </c>
      <c r="G561" s="14" t="s">
        <v>102</v>
      </c>
      <c r="H561" s="14" t="s">
        <v>103</v>
      </c>
      <c r="I561" s="14">
        <v>70800000</v>
      </c>
      <c r="J561" s="14">
        <v>0</v>
      </c>
      <c r="K561" s="14">
        <v>1511930</v>
      </c>
      <c r="L561" s="14">
        <v>0</v>
      </c>
      <c r="M561" s="14">
        <v>201902</v>
      </c>
      <c r="N561" s="14">
        <v>20190110</v>
      </c>
      <c r="O561" s="14">
        <v>0</v>
      </c>
      <c r="P561" s="14">
        <v>20190210</v>
      </c>
      <c r="Q561" s="14">
        <v>0</v>
      </c>
      <c r="R561" s="14">
        <v>31</v>
      </c>
      <c r="S561" s="14">
        <v>20190221</v>
      </c>
      <c r="T561" s="14">
        <v>20190318</v>
      </c>
      <c r="U561" s="14">
        <v>237091</v>
      </c>
      <c r="V561" s="14">
        <v>48335.05</v>
      </c>
      <c r="W561" s="14">
        <v>25</v>
      </c>
      <c r="X561" s="14">
        <v>741.75</v>
      </c>
      <c r="Y561" s="14">
        <v>5800.2</v>
      </c>
      <c r="Z561" s="14">
        <v>2320.08</v>
      </c>
      <c r="AA561" s="14">
        <v>1933.4</v>
      </c>
      <c r="AB561" s="14">
        <v>1256.71</v>
      </c>
      <c r="AC561" s="14">
        <v>0</v>
      </c>
      <c r="AD561" s="14">
        <v>0</v>
      </c>
      <c r="AE561" s="14">
        <v>0</v>
      </c>
      <c r="AF561" s="14">
        <v>193340.28</v>
      </c>
      <c r="AG561" s="14">
        <v>55391.96</v>
      </c>
      <c r="AH561" s="14">
        <v>124154.97</v>
      </c>
      <c r="AI561" s="14">
        <v>26873.279999999999</v>
      </c>
      <c r="AJ561" s="14">
        <v>2670.97</v>
      </c>
      <c r="AK561" s="14">
        <v>27999.82</v>
      </c>
      <c r="AL561" s="14">
        <v>182771.64</v>
      </c>
      <c r="AM561" s="14">
        <v>194082.03</v>
      </c>
      <c r="AN561" s="14">
        <v>0</v>
      </c>
      <c r="AO561" s="14">
        <v>0</v>
      </c>
      <c r="AP561" s="14">
        <v>0</v>
      </c>
      <c r="AQ561" s="14" t="s">
        <v>104</v>
      </c>
      <c r="AR561" s="14">
        <v>0</v>
      </c>
      <c r="AS561" s="14">
        <v>0</v>
      </c>
      <c r="AT561" s="14">
        <v>0</v>
      </c>
      <c r="AU561" s="14">
        <v>0</v>
      </c>
      <c r="AV561" s="14">
        <v>0</v>
      </c>
      <c r="AW561" s="14">
        <v>0</v>
      </c>
      <c r="AX561" s="14">
        <v>0</v>
      </c>
      <c r="AY561" s="14">
        <v>0</v>
      </c>
      <c r="AZ561" s="14">
        <v>0</v>
      </c>
      <c r="BA561" s="14">
        <v>0</v>
      </c>
      <c r="BB561" s="14">
        <v>23952</v>
      </c>
      <c r="BC561" s="14">
        <v>213139</v>
      </c>
      <c r="BD561" s="14">
        <v>0</v>
      </c>
      <c r="BE561" s="14">
        <v>523</v>
      </c>
      <c r="BF561" s="14">
        <v>734</v>
      </c>
      <c r="BG561" s="14">
        <v>0</v>
      </c>
      <c r="BH561" s="14">
        <v>565</v>
      </c>
      <c r="BI561" s="14">
        <v>734</v>
      </c>
      <c r="BJ561" s="14">
        <v>0</v>
      </c>
      <c r="BK561" s="14">
        <v>0</v>
      </c>
      <c r="BL561" s="14">
        <v>1</v>
      </c>
      <c r="BM561" s="14">
        <v>0</v>
      </c>
      <c r="BN561" s="14">
        <v>0</v>
      </c>
      <c r="BO561" s="14">
        <v>0</v>
      </c>
      <c r="BP561" s="14">
        <v>0</v>
      </c>
      <c r="BQ561" s="14">
        <v>0</v>
      </c>
      <c r="BR561" s="14">
        <v>0.34</v>
      </c>
      <c r="BS561" s="14">
        <v>15324</v>
      </c>
      <c r="BT561" s="14">
        <v>94274.73</v>
      </c>
      <c r="BU561" s="14">
        <v>0</v>
      </c>
      <c r="BV561" s="14">
        <v>0</v>
      </c>
      <c r="BW561" s="14">
        <v>0</v>
      </c>
      <c r="BX561" s="14">
        <v>0</v>
      </c>
      <c r="BY561" s="14">
        <v>25214.58</v>
      </c>
      <c r="BZ561" s="14">
        <v>8884.35</v>
      </c>
      <c r="CA561" s="14">
        <v>0</v>
      </c>
      <c r="CB561" s="14">
        <v>0</v>
      </c>
      <c r="CC561" s="14">
        <v>1307.23</v>
      </c>
      <c r="CD561" s="14">
        <v>755</v>
      </c>
      <c r="CE561" s="14">
        <v>565</v>
      </c>
      <c r="CF561" s="14">
        <v>680</v>
      </c>
      <c r="CG561" s="14">
        <v>213213</v>
      </c>
      <c r="CH561" s="14">
        <v>0.09</v>
      </c>
      <c r="CI561" s="14">
        <v>0.36</v>
      </c>
      <c r="CJ561" s="14">
        <v>0.09</v>
      </c>
      <c r="CK561" s="14">
        <v>0</v>
      </c>
      <c r="CL561" s="14">
        <v>1701.39</v>
      </c>
      <c r="CM561" s="14">
        <v>7810.94</v>
      </c>
      <c r="CN561" s="14">
        <v>0</v>
      </c>
      <c r="CO561" s="14">
        <v>0</v>
      </c>
      <c r="CP561" s="14">
        <v>0</v>
      </c>
      <c r="CQ561" s="14">
        <v>0</v>
      </c>
      <c r="CR561" s="14" t="s">
        <v>108</v>
      </c>
      <c r="CS561" s="14">
        <v>0</v>
      </c>
      <c r="CT561" s="14">
        <v>0</v>
      </c>
      <c r="CU561" s="14">
        <v>0</v>
      </c>
      <c r="CV561" s="14">
        <v>0</v>
      </c>
      <c r="CW561" s="14">
        <v>0</v>
      </c>
      <c r="CX561" s="14">
        <v>0</v>
      </c>
    </row>
    <row r="562" spans="1:102" x14ac:dyDescent="0.25">
      <c r="A562" s="14">
        <v>491747</v>
      </c>
      <c r="B562" s="14">
        <v>76</v>
      </c>
      <c r="C562" s="14" t="s">
        <v>117</v>
      </c>
      <c r="D562" s="14" t="s">
        <v>100</v>
      </c>
      <c r="E562" s="14">
        <v>5302790001</v>
      </c>
      <c r="F562" s="14" t="s">
        <v>119</v>
      </c>
      <c r="G562" s="14" t="s">
        <v>102</v>
      </c>
      <c r="H562" s="14" t="s">
        <v>103</v>
      </c>
      <c r="I562" s="14">
        <v>70800000</v>
      </c>
      <c r="J562" s="14">
        <v>0</v>
      </c>
      <c r="K562" s="14">
        <v>53166065</v>
      </c>
      <c r="L562" s="14">
        <v>0</v>
      </c>
      <c r="M562" s="14">
        <v>201902</v>
      </c>
      <c r="N562" s="14">
        <v>20190110</v>
      </c>
      <c r="O562" s="14">
        <v>0</v>
      </c>
      <c r="P562" s="14">
        <v>20190210</v>
      </c>
      <c r="Q562" s="14">
        <v>0</v>
      </c>
      <c r="R562" s="14">
        <v>31</v>
      </c>
      <c r="S562" s="14">
        <v>20190221</v>
      </c>
      <c r="T562" s="14">
        <v>20190318</v>
      </c>
      <c r="U562" s="14">
        <v>105371</v>
      </c>
      <c r="V562" s="14">
        <v>22133.79</v>
      </c>
      <c r="W562" s="14">
        <v>25</v>
      </c>
      <c r="X562" s="14">
        <v>741.75</v>
      </c>
      <c r="Y562" s="14">
        <v>2656.05</v>
      </c>
      <c r="Z562" s="14">
        <v>1062.42</v>
      </c>
      <c r="AA562" s="14">
        <v>885.35</v>
      </c>
      <c r="AB562" s="14">
        <v>575.47</v>
      </c>
      <c r="AC562" s="14">
        <v>0</v>
      </c>
      <c r="AD562" s="14">
        <v>0</v>
      </c>
      <c r="AE562" s="14">
        <v>0</v>
      </c>
      <c r="AF562" s="14">
        <v>88535.23</v>
      </c>
      <c r="AG562" s="14">
        <v>25365.31</v>
      </c>
      <c r="AH562" s="14">
        <v>59520.03</v>
      </c>
      <c r="AI562" s="14">
        <v>12883.08</v>
      </c>
      <c r="AJ562" s="14">
        <v>1280.46</v>
      </c>
      <c r="AK562" s="14">
        <v>13423.14</v>
      </c>
      <c r="AL562" s="14">
        <v>84097.69</v>
      </c>
      <c r="AM562" s="14">
        <v>89276.98</v>
      </c>
      <c r="AN562" s="14">
        <v>0</v>
      </c>
      <c r="AO562" s="14">
        <v>0</v>
      </c>
      <c r="AP562" s="14">
        <v>0</v>
      </c>
      <c r="AQ562" s="14" t="s">
        <v>104</v>
      </c>
      <c r="AR562" s="14">
        <v>0</v>
      </c>
      <c r="AS562" s="14">
        <v>0</v>
      </c>
      <c r="AT562" s="14">
        <v>0</v>
      </c>
      <c r="AU562" s="14">
        <v>0</v>
      </c>
      <c r="AV562" s="14">
        <v>0</v>
      </c>
      <c r="AW562" s="14">
        <v>0</v>
      </c>
      <c r="AX562" s="14">
        <v>0</v>
      </c>
      <c r="AY562" s="14">
        <v>0</v>
      </c>
      <c r="AZ562" s="14">
        <v>0</v>
      </c>
      <c r="BA562" s="14">
        <v>0</v>
      </c>
      <c r="BB562" s="14">
        <v>11360</v>
      </c>
      <c r="BC562" s="14">
        <v>94011</v>
      </c>
      <c r="BD562" s="14">
        <v>0</v>
      </c>
      <c r="BE562" s="14">
        <v>0</v>
      </c>
      <c r="BF562" s="14">
        <v>419</v>
      </c>
      <c r="BG562" s="14">
        <v>440</v>
      </c>
      <c r="BH562" s="14">
        <v>0</v>
      </c>
      <c r="BI562" s="14">
        <v>0</v>
      </c>
      <c r="BJ562" s="14">
        <v>0</v>
      </c>
      <c r="BK562" s="14">
        <v>0</v>
      </c>
      <c r="BL562" s="14">
        <v>1</v>
      </c>
      <c r="BM562" s="14">
        <v>0</v>
      </c>
      <c r="BN562" s="14">
        <v>0</v>
      </c>
      <c r="BO562" s="14">
        <v>0</v>
      </c>
      <c r="BP562" s="14">
        <v>0</v>
      </c>
      <c r="BQ562" s="14">
        <v>0</v>
      </c>
      <c r="BR562" s="14">
        <v>0.34</v>
      </c>
      <c r="BS562" s="14">
        <v>19492.78</v>
      </c>
      <c r="BT562" s="14">
        <v>41582.550000000003</v>
      </c>
      <c r="BU562" s="14">
        <v>0</v>
      </c>
      <c r="BV562" s="14">
        <v>0</v>
      </c>
      <c r="BW562" s="14">
        <v>0</v>
      </c>
      <c r="BX562" s="14">
        <v>5325.77</v>
      </c>
      <c r="BY562" s="14">
        <v>0</v>
      </c>
      <c r="BZ562" s="14">
        <v>0</v>
      </c>
      <c r="CA562" s="14">
        <v>0</v>
      </c>
      <c r="CB562" s="14">
        <v>0</v>
      </c>
      <c r="CC562" s="14">
        <v>0</v>
      </c>
      <c r="CD562" s="14">
        <v>440</v>
      </c>
      <c r="CE562" s="14">
        <v>410</v>
      </c>
      <c r="CF562" s="14">
        <v>450</v>
      </c>
      <c r="CG562" s="14">
        <v>213278</v>
      </c>
      <c r="CH562" s="14">
        <v>0.09</v>
      </c>
      <c r="CI562" s="14">
        <v>0.36</v>
      </c>
      <c r="CJ562" s="14">
        <v>0.09</v>
      </c>
      <c r="CK562" s="14">
        <v>0</v>
      </c>
      <c r="CL562" s="14">
        <v>779.11</v>
      </c>
      <c r="CM562" s="14">
        <v>3576.82</v>
      </c>
      <c r="CN562" s="14">
        <v>0</v>
      </c>
      <c r="CO562" s="14">
        <v>0</v>
      </c>
      <c r="CP562" s="14">
        <v>0</v>
      </c>
      <c r="CQ562" s="14">
        <v>0</v>
      </c>
      <c r="CR562" s="14" t="s">
        <v>108</v>
      </c>
      <c r="CS562" s="14">
        <v>0</v>
      </c>
      <c r="CT562" s="14">
        <v>0</v>
      </c>
      <c r="CU562" s="14">
        <v>0</v>
      </c>
      <c r="CV562" s="14">
        <v>0</v>
      </c>
      <c r="CW562" s="14">
        <v>0</v>
      </c>
      <c r="CX562" s="14">
        <v>0</v>
      </c>
    </row>
    <row r="563" spans="1:102" x14ac:dyDescent="0.25">
      <c r="A563" s="14">
        <v>491750</v>
      </c>
      <c r="B563" s="14">
        <v>66</v>
      </c>
      <c r="C563" s="14" t="s">
        <v>117</v>
      </c>
      <c r="D563" s="14" t="s">
        <v>100</v>
      </c>
      <c r="E563" s="14">
        <v>5302790001</v>
      </c>
      <c r="F563" s="14" t="s">
        <v>120</v>
      </c>
      <c r="G563" s="14" t="s">
        <v>102</v>
      </c>
      <c r="H563" s="14" t="s">
        <v>103</v>
      </c>
      <c r="I563" s="14">
        <v>70800000</v>
      </c>
      <c r="J563" s="14">
        <v>0</v>
      </c>
      <c r="K563" s="14">
        <v>1512222</v>
      </c>
      <c r="L563" s="14">
        <v>0</v>
      </c>
      <c r="M563" s="14">
        <v>201902</v>
      </c>
      <c r="N563" s="14">
        <v>20190110</v>
      </c>
      <c r="O563" s="14">
        <v>0</v>
      </c>
      <c r="P563" s="14">
        <v>20190210</v>
      </c>
      <c r="Q563" s="14">
        <v>0</v>
      </c>
      <c r="R563" s="14">
        <v>31</v>
      </c>
      <c r="S563" s="14">
        <v>20190221</v>
      </c>
      <c r="T563" s="14">
        <v>20190318</v>
      </c>
      <c r="U563" s="14">
        <v>299766</v>
      </c>
      <c r="V563" s="14">
        <v>60382.86</v>
      </c>
      <c r="W563" s="14">
        <v>25</v>
      </c>
      <c r="X563" s="14">
        <v>741.75</v>
      </c>
      <c r="Y563" s="14">
        <v>7245.94</v>
      </c>
      <c r="Z563" s="14">
        <v>2898.37</v>
      </c>
      <c r="AA563" s="14">
        <v>2415.31</v>
      </c>
      <c r="AB563" s="14">
        <v>1569.95</v>
      </c>
      <c r="AC563" s="14">
        <v>0</v>
      </c>
      <c r="AD563" s="14">
        <v>0</v>
      </c>
      <c r="AE563" s="14">
        <v>0</v>
      </c>
      <c r="AF563" s="14">
        <v>241531.53</v>
      </c>
      <c r="AG563" s="14">
        <v>69198.75</v>
      </c>
      <c r="AH563" s="14">
        <v>157546.62</v>
      </c>
      <c r="AI563" s="14">
        <v>34100.89</v>
      </c>
      <c r="AJ563" s="14">
        <v>3389.33</v>
      </c>
      <c r="AK563" s="14">
        <v>35530.410000000003</v>
      </c>
      <c r="AL563" s="14">
        <v>228143.71</v>
      </c>
      <c r="AM563" s="14">
        <v>242273.28</v>
      </c>
      <c r="AN563" s="14">
        <v>0</v>
      </c>
      <c r="AO563" s="14">
        <v>0</v>
      </c>
      <c r="AP563" s="14">
        <v>0</v>
      </c>
      <c r="AQ563" s="14" t="s">
        <v>104</v>
      </c>
      <c r="AR563" s="14">
        <v>0</v>
      </c>
      <c r="AS563" s="14">
        <v>0</v>
      </c>
      <c r="AT563" s="14">
        <v>0</v>
      </c>
      <c r="AU563" s="14">
        <v>0</v>
      </c>
      <c r="AV563" s="14">
        <v>0</v>
      </c>
      <c r="AW563" s="14">
        <v>0</v>
      </c>
      <c r="AX563" s="14">
        <v>0</v>
      </c>
      <c r="AY563" s="14">
        <v>0</v>
      </c>
      <c r="AZ563" s="14">
        <v>0</v>
      </c>
      <c r="BA563" s="14">
        <v>0</v>
      </c>
      <c r="BB563" s="14">
        <v>28089</v>
      </c>
      <c r="BC563" s="14">
        <v>271677</v>
      </c>
      <c r="BD563" s="14">
        <v>0</v>
      </c>
      <c r="BE563" s="14">
        <v>703</v>
      </c>
      <c r="BF563" s="14">
        <v>780</v>
      </c>
      <c r="BG563" s="14">
        <v>0</v>
      </c>
      <c r="BH563" s="14">
        <v>740</v>
      </c>
      <c r="BI563" s="14">
        <v>825</v>
      </c>
      <c r="BJ563" s="14">
        <v>0</v>
      </c>
      <c r="BK563" s="14">
        <v>0</v>
      </c>
      <c r="BL563" s="14">
        <v>2</v>
      </c>
      <c r="BM563" s="14">
        <v>0</v>
      </c>
      <c r="BN563" s="14">
        <v>0</v>
      </c>
      <c r="BO563" s="14">
        <v>0</v>
      </c>
      <c r="BP563" s="14">
        <v>0</v>
      </c>
      <c r="BQ563" s="14">
        <v>0</v>
      </c>
      <c r="BR563" s="14">
        <v>0.69</v>
      </c>
      <c r="BS563" s="14">
        <v>17970.759999999998</v>
      </c>
      <c r="BT563" s="14">
        <v>120167.01</v>
      </c>
      <c r="BU563" s="14">
        <v>0</v>
      </c>
      <c r="BV563" s="14">
        <v>0</v>
      </c>
      <c r="BW563" s="14">
        <v>0</v>
      </c>
      <c r="BX563" s="14">
        <v>0</v>
      </c>
      <c r="BY563" s="14">
        <v>33024.39</v>
      </c>
      <c r="BZ563" s="14">
        <v>9985.82</v>
      </c>
      <c r="CA563" s="14">
        <v>0</v>
      </c>
      <c r="CB563" s="14">
        <v>0</v>
      </c>
      <c r="CC563" s="14">
        <v>0</v>
      </c>
      <c r="CD563" s="14">
        <v>0</v>
      </c>
      <c r="CE563" s="14">
        <v>740</v>
      </c>
      <c r="CF563" s="14">
        <v>825</v>
      </c>
      <c r="CG563" s="14">
        <v>213216</v>
      </c>
      <c r="CH563" s="14">
        <v>0.09</v>
      </c>
      <c r="CI563" s="14">
        <v>0.36</v>
      </c>
      <c r="CJ563" s="14">
        <v>0.09</v>
      </c>
      <c r="CK563" s="14">
        <v>0</v>
      </c>
      <c r="CL563" s="14">
        <v>2125.4699999999998</v>
      </c>
      <c r="CM563" s="14">
        <v>9757.8700000000008</v>
      </c>
      <c r="CN563" s="14">
        <v>0</v>
      </c>
      <c r="CO563" s="14">
        <v>0</v>
      </c>
      <c r="CP563" s="14">
        <v>0</v>
      </c>
      <c r="CQ563" s="14">
        <v>0</v>
      </c>
      <c r="CR563" s="14" t="s">
        <v>108</v>
      </c>
      <c r="CS563" s="14">
        <v>0</v>
      </c>
      <c r="CT563" s="14">
        <v>0</v>
      </c>
      <c r="CU563" s="14">
        <v>0</v>
      </c>
      <c r="CV563" s="14">
        <v>0</v>
      </c>
      <c r="CW563" s="14">
        <v>0</v>
      </c>
      <c r="CX563" s="14">
        <v>0</v>
      </c>
    </row>
    <row r="564" spans="1:102" x14ac:dyDescent="0.25">
      <c r="A564" s="14">
        <v>493169</v>
      </c>
      <c r="B564" s="14">
        <v>76</v>
      </c>
      <c r="C564" s="14" t="s">
        <v>117</v>
      </c>
      <c r="D564" s="14" t="s">
        <v>100</v>
      </c>
      <c r="E564" s="14">
        <v>5302790001</v>
      </c>
      <c r="F564" s="14" t="s">
        <v>121</v>
      </c>
      <c r="G564" s="14" t="s">
        <v>102</v>
      </c>
      <c r="H564" s="14" t="s">
        <v>103</v>
      </c>
      <c r="I564" s="14">
        <v>70800000</v>
      </c>
      <c r="J564" s="14">
        <v>0</v>
      </c>
      <c r="K564" s="14">
        <v>1578591</v>
      </c>
      <c r="L564" s="14">
        <v>0</v>
      </c>
      <c r="M564" s="14">
        <v>201902</v>
      </c>
      <c r="N564" s="14">
        <v>20190110</v>
      </c>
      <c r="O564" s="14">
        <v>0</v>
      </c>
      <c r="P564" s="14">
        <v>20190210</v>
      </c>
      <c r="Q564" s="14">
        <v>0</v>
      </c>
      <c r="R564" s="14">
        <v>31</v>
      </c>
      <c r="S564" s="14">
        <v>20190221</v>
      </c>
      <c r="T564" s="14">
        <v>20190318</v>
      </c>
      <c r="U564" s="14">
        <v>162152</v>
      </c>
      <c r="V564" s="14">
        <v>32639.55</v>
      </c>
      <c r="W564" s="14">
        <v>25</v>
      </c>
      <c r="X564" s="14">
        <v>741.75</v>
      </c>
      <c r="Y564" s="14">
        <v>3916.74</v>
      </c>
      <c r="Z564" s="14">
        <v>1566.69</v>
      </c>
      <c r="AA564" s="14">
        <v>1305.58</v>
      </c>
      <c r="AB564" s="14">
        <v>848.62</v>
      </c>
      <c r="AC564" s="14">
        <v>0</v>
      </c>
      <c r="AD564" s="14">
        <v>0</v>
      </c>
      <c r="AE564" s="14">
        <v>0</v>
      </c>
      <c r="AF564" s="14">
        <v>130558.25</v>
      </c>
      <c r="AG564" s="14">
        <v>37404.910000000003</v>
      </c>
      <c r="AH564" s="14">
        <v>90312.38</v>
      </c>
      <c r="AI564" s="14">
        <v>19548.07</v>
      </c>
      <c r="AJ564" s="14">
        <v>1942.91</v>
      </c>
      <c r="AK564" s="14">
        <v>20367.53</v>
      </c>
      <c r="AL564" s="14">
        <v>123662.37</v>
      </c>
      <c r="AM564" s="14">
        <v>131300</v>
      </c>
      <c r="AN564" s="14">
        <v>0</v>
      </c>
      <c r="AO564" s="14">
        <v>0</v>
      </c>
      <c r="AP564" s="14">
        <v>0</v>
      </c>
      <c r="AQ564" s="14" t="s">
        <v>104</v>
      </c>
      <c r="AR564" s="14">
        <v>0</v>
      </c>
      <c r="AS564" s="14">
        <v>0</v>
      </c>
      <c r="AT564" s="14">
        <v>0</v>
      </c>
      <c r="AU564" s="14">
        <v>0</v>
      </c>
      <c r="AV564" s="14">
        <v>0</v>
      </c>
      <c r="AW564" s="14">
        <v>0</v>
      </c>
      <c r="AX564" s="14">
        <v>0</v>
      </c>
      <c r="AY564" s="14">
        <v>0</v>
      </c>
      <c r="AZ564" s="14">
        <v>0</v>
      </c>
      <c r="BA564" s="14">
        <v>0</v>
      </c>
      <c r="BB564" s="14">
        <v>16197</v>
      </c>
      <c r="BC564" s="14">
        <v>145955</v>
      </c>
      <c r="BD564" s="14">
        <v>0</v>
      </c>
      <c r="BE564" s="14">
        <v>0</v>
      </c>
      <c r="BF564" s="14">
        <v>0</v>
      </c>
      <c r="BG564" s="14">
        <v>460</v>
      </c>
      <c r="BH564" s="14">
        <v>0</v>
      </c>
      <c r="BI564" s="14">
        <v>0</v>
      </c>
      <c r="BJ564" s="14">
        <v>0</v>
      </c>
      <c r="BK564" s="14">
        <v>0</v>
      </c>
      <c r="BL564" s="14">
        <v>0</v>
      </c>
      <c r="BM564" s="14">
        <v>0</v>
      </c>
      <c r="BN564" s="14">
        <v>0</v>
      </c>
      <c r="BO564" s="14">
        <v>0</v>
      </c>
      <c r="BP564" s="14">
        <v>0</v>
      </c>
      <c r="BQ564" s="14">
        <v>0</v>
      </c>
      <c r="BR564" s="14">
        <v>0</v>
      </c>
      <c r="BS564" s="14">
        <v>27792.66</v>
      </c>
      <c r="BT564" s="14">
        <v>64558.19</v>
      </c>
      <c r="BU564" s="14">
        <v>0</v>
      </c>
      <c r="BV564" s="14">
        <v>0</v>
      </c>
      <c r="BW564" s="14">
        <v>0</v>
      </c>
      <c r="BX564" s="14">
        <v>5567.85</v>
      </c>
      <c r="BY564" s="14">
        <v>0</v>
      </c>
      <c r="BZ564" s="14">
        <v>0</v>
      </c>
      <c r="CA564" s="14">
        <v>0</v>
      </c>
      <c r="CB564" s="14">
        <v>0</v>
      </c>
      <c r="CC564" s="14">
        <v>0</v>
      </c>
      <c r="CD564" s="14">
        <v>460</v>
      </c>
      <c r="CE564" s="14">
        <v>380</v>
      </c>
      <c r="CF564" s="14">
        <v>410</v>
      </c>
      <c r="CG564" s="14">
        <v>213197</v>
      </c>
      <c r="CH564" s="14">
        <v>0.1</v>
      </c>
      <c r="CI564" s="14">
        <v>0.4</v>
      </c>
      <c r="CJ564" s="14">
        <v>0.1</v>
      </c>
      <c r="CK564" s="14">
        <v>0</v>
      </c>
      <c r="CL564" s="14">
        <v>1148.9100000000001</v>
      </c>
      <c r="CM564" s="14">
        <v>5274.55</v>
      </c>
      <c r="CN564" s="14">
        <v>0</v>
      </c>
      <c r="CO564" s="14">
        <v>0</v>
      </c>
      <c r="CP564" s="14">
        <v>0</v>
      </c>
      <c r="CQ564" s="14">
        <v>0</v>
      </c>
      <c r="CR564" s="14" t="s">
        <v>108</v>
      </c>
      <c r="CS564" s="14">
        <v>0</v>
      </c>
      <c r="CT564" s="14">
        <v>0</v>
      </c>
      <c r="CU564" s="14">
        <v>0</v>
      </c>
      <c r="CV564" s="14">
        <v>0</v>
      </c>
      <c r="CW564" s="14">
        <v>0</v>
      </c>
      <c r="CX564" s="14">
        <v>0</v>
      </c>
    </row>
    <row r="565" spans="1:102" x14ac:dyDescent="0.25">
      <c r="A565" s="14">
        <v>510213</v>
      </c>
      <c r="B565" s="14">
        <v>23</v>
      </c>
      <c r="C565" s="14" t="s">
        <v>110</v>
      </c>
      <c r="D565" s="14" t="s">
        <v>100</v>
      </c>
      <c r="E565" s="14">
        <v>5302790001</v>
      </c>
      <c r="F565" s="14" t="s">
        <v>122</v>
      </c>
      <c r="G565" s="14" t="s">
        <v>102</v>
      </c>
      <c r="H565" s="14" t="s">
        <v>103</v>
      </c>
      <c r="I565" s="14">
        <v>70070000</v>
      </c>
      <c r="J565" s="14">
        <v>0</v>
      </c>
      <c r="K565" s="14">
        <v>671714</v>
      </c>
      <c r="L565" s="14">
        <v>1</v>
      </c>
      <c r="M565" s="14">
        <v>201902</v>
      </c>
      <c r="N565" s="14">
        <v>20190104</v>
      </c>
      <c r="O565" s="14">
        <v>67571</v>
      </c>
      <c r="P565" s="14">
        <v>20190205</v>
      </c>
      <c r="Q565" s="14">
        <v>87456</v>
      </c>
      <c r="R565" s="14">
        <v>32</v>
      </c>
      <c r="S565" s="14">
        <v>20190301</v>
      </c>
      <c r="T565" s="14">
        <v>20190318</v>
      </c>
      <c r="U565" s="14">
        <v>11858.22</v>
      </c>
      <c r="V565" s="14">
        <v>3952.73</v>
      </c>
      <c r="W565" s="14">
        <v>25</v>
      </c>
      <c r="X565" s="14">
        <v>741.75</v>
      </c>
      <c r="Y565" s="14">
        <v>474.32</v>
      </c>
      <c r="Z565" s="14">
        <v>189.73</v>
      </c>
      <c r="AA565" s="14">
        <v>158.1</v>
      </c>
      <c r="AB565" s="14">
        <v>102.77</v>
      </c>
      <c r="AC565" s="14">
        <v>0</v>
      </c>
      <c r="AD565" s="14">
        <v>0</v>
      </c>
      <c r="AE565" s="14">
        <v>0</v>
      </c>
      <c r="AF565" s="14">
        <v>15810.95</v>
      </c>
      <c r="AG565" s="14">
        <v>4529.82</v>
      </c>
      <c r="AH565" s="14">
        <v>7708.41</v>
      </c>
      <c r="AI565" s="14">
        <v>1668.47</v>
      </c>
      <c r="AJ565" s="14">
        <v>165.83</v>
      </c>
      <c r="AK565" s="14">
        <v>1738.42</v>
      </c>
      <c r="AL565" s="14">
        <v>15627.78</v>
      </c>
      <c r="AM565" s="14">
        <v>16552.7</v>
      </c>
      <c r="AN565" s="14">
        <v>19885</v>
      </c>
      <c r="AO565" s="14">
        <v>19885</v>
      </c>
      <c r="AP565" s="14">
        <v>18560</v>
      </c>
      <c r="AQ565" s="14" t="s">
        <v>104</v>
      </c>
      <c r="AR565" s="14">
        <v>0</v>
      </c>
      <c r="AS565" s="14">
        <v>0</v>
      </c>
      <c r="AT565" s="14">
        <v>0</v>
      </c>
      <c r="AU565" s="14">
        <v>0</v>
      </c>
      <c r="AV565" s="14">
        <v>0</v>
      </c>
      <c r="AW565" s="14">
        <v>0</v>
      </c>
      <c r="AX565" s="14">
        <v>0</v>
      </c>
      <c r="AY565" s="14" t="s">
        <v>107</v>
      </c>
      <c r="AZ565" s="14" t="s">
        <v>107</v>
      </c>
      <c r="BA565" s="14" t="s">
        <v>107</v>
      </c>
      <c r="BB565" s="14">
        <v>0</v>
      </c>
      <c r="BC565" s="14">
        <v>0</v>
      </c>
      <c r="BD565" s="14">
        <v>0</v>
      </c>
      <c r="BE565" s="14">
        <v>0</v>
      </c>
      <c r="BF565" s="14">
        <v>0</v>
      </c>
      <c r="BG565" s="14">
        <v>0</v>
      </c>
      <c r="BH565" s="14">
        <v>0</v>
      </c>
      <c r="BI565" s="14">
        <v>0</v>
      </c>
      <c r="BJ565" s="14">
        <v>0</v>
      </c>
      <c r="BK565" s="14">
        <v>0</v>
      </c>
      <c r="BL565" s="14">
        <v>0</v>
      </c>
      <c r="BM565" s="14">
        <v>0</v>
      </c>
      <c r="BN565" s="14">
        <v>0</v>
      </c>
      <c r="BO565" s="14">
        <v>0</v>
      </c>
      <c r="BP565" s="14">
        <v>0</v>
      </c>
      <c r="BQ565" s="14">
        <v>0</v>
      </c>
      <c r="BR565" s="14">
        <v>0</v>
      </c>
      <c r="BS565" s="14">
        <v>0</v>
      </c>
      <c r="BT565" s="14">
        <v>0</v>
      </c>
      <c r="BU565" s="14">
        <v>0</v>
      </c>
      <c r="BV565" s="14">
        <v>0</v>
      </c>
      <c r="BW565" s="14">
        <v>0</v>
      </c>
      <c r="BX565" s="14">
        <v>0</v>
      </c>
      <c r="BY565" s="14">
        <v>0</v>
      </c>
      <c r="BZ565" s="14">
        <v>0</v>
      </c>
      <c r="CA565" s="14">
        <v>0</v>
      </c>
      <c r="CB565" s="14">
        <v>0</v>
      </c>
      <c r="CC565" s="14">
        <v>0</v>
      </c>
      <c r="CD565" s="14">
        <v>0</v>
      </c>
      <c r="CE565" s="14">
        <v>0</v>
      </c>
      <c r="CF565" s="14">
        <v>0</v>
      </c>
      <c r="CG565" s="14">
        <v>1329752</v>
      </c>
      <c r="CH565" s="14">
        <v>1</v>
      </c>
      <c r="CI565" s="14">
        <v>0</v>
      </c>
      <c r="CJ565" s="14">
        <v>0</v>
      </c>
      <c r="CK565" s="14">
        <v>0</v>
      </c>
      <c r="CL565" s="14">
        <v>139.13</v>
      </c>
      <c r="CM565" s="14">
        <v>638.76</v>
      </c>
      <c r="CN565" s="14">
        <v>0</v>
      </c>
      <c r="CO565" s="14">
        <v>0</v>
      </c>
      <c r="CP565" s="14">
        <v>0</v>
      </c>
      <c r="CQ565" s="14">
        <v>0</v>
      </c>
      <c r="CR565" s="14" t="s">
        <v>108</v>
      </c>
      <c r="CS565" s="14">
        <v>220</v>
      </c>
      <c r="CT565" s="14">
        <v>380</v>
      </c>
      <c r="CU565" s="14">
        <v>201</v>
      </c>
      <c r="CV565" s="14">
        <v>348</v>
      </c>
      <c r="CW565" s="14">
        <v>231</v>
      </c>
      <c r="CX565" s="14">
        <v>399</v>
      </c>
    </row>
    <row r="566" spans="1:102" x14ac:dyDescent="0.25">
      <c r="A566" s="14">
        <v>605120</v>
      </c>
      <c r="B566" s="14">
        <v>75</v>
      </c>
      <c r="C566" s="14" t="s">
        <v>99</v>
      </c>
      <c r="D566" s="14" t="s">
        <v>100</v>
      </c>
      <c r="E566" s="14">
        <v>5302790001</v>
      </c>
      <c r="F566" s="14" t="s">
        <v>303</v>
      </c>
      <c r="G566" s="14" t="s">
        <v>102</v>
      </c>
      <c r="H566" s="14" t="s">
        <v>103</v>
      </c>
      <c r="I566" s="14">
        <v>70800000</v>
      </c>
      <c r="J566" s="14">
        <v>0</v>
      </c>
      <c r="K566" s="14">
        <v>1167030</v>
      </c>
      <c r="L566" s="14">
        <v>0</v>
      </c>
      <c r="M566" s="14">
        <v>201902</v>
      </c>
      <c r="N566" s="14">
        <v>20190110</v>
      </c>
      <c r="O566" s="14">
        <v>0</v>
      </c>
      <c r="P566" s="14">
        <v>20190210</v>
      </c>
      <c r="Q566" s="14">
        <v>0</v>
      </c>
      <c r="R566" s="14">
        <v>31</v>
      </c>
      <c r="S566" s="14">
        <v>20190221</v>
      </c>
      <c r="T566" s="14">
        <v>20190318</v>
      </c>
      <c r="U566" s="14">
        <v>285184</v>
      </c>
      <c r="V566" s="14">
        <v>47983.31</v>
      </c>
      <c r="W566" s="14">
        <v>25</v>
      </c>
      <c r="X566" s="14">
        <v>741.75</v>
      </c>
      <c r="Y566" s="14">
        <v>5757.99</v>
      </c>
      <c r="Z566" s="14">
        <v>2303.19</v>
      </c>
      <c r="AA566" s="14">
        <v>1919.33</v>
      </c>
      <c r="AB566" s="14">
        <v>1247.56</v>
      </c>
      <c r="AC566" s="14">
        <v>0</v>
      </c>
      <c r="AD566" s="14">
        <v>0</v>
      </c>
      <c r="AE566" s="14">
        <v>2862.99</v>
      </c>
      <c r="AF566" s="14">
        <v>191933.31</v>
      </c>
      <c r="AG566" s="14">
        <v>54988.86</v>
      </c>
      <c r="AH566" s="14">
        <v>164356.04</v>
      </c>
      <c r="AI566" s="14">
        <v>35574.79</v>
      </c>
      <c r="AJ566" s="14">
        <v>3535.83</v>
      </c>
      <c r="AK566" s="14">
        <v>37066.089999999997</v>
      </c>
      <c r="AL566" s="14">
        <v>178666.19</v>
      </c>
      <c r="AM566" s="14">
        <v>189894.26</v>
      </c>
      <c r="AN566" s="14">
        <v>0</v>
      </c>
      <c r="AO566" s="14">
        <v>0</v>
      </c>
      <c r="AP566" s="14">
        <v>0</v>
      </c>
      <c r="AQ566" s="14" t="s">
        <v>104</v>
      </c>
      <c r="AR566" s="14">
        <v>0</v>
      </c>
      <c r="AS566" s="14">
        <v>0</v>
      </c>
      <c r="AT566" s="14">
        <v>0</v>
      </c>
      <c r="AU566" s="14">
        <v>0</v>
      </c>
      <c r="AV566" s="14">
        <v>0</v>
      </c>
      <c r="AW566" s="14">
        <v>0</v>
      </c>
      <c r="AX566" s="14">
        <v>0</v>
      </c>
      <c r="AY566" s="14">
        <v>0</v>
      </c>
      <c r="AZ566" s="14">
        <v>0</v>
      </c>
      <c r="BA566" s="14">
        <v>0</v>
      </c>
      <c r="BB566" s="14">
        <v>23443</v>
      </c>
      <c r="BC566" s="14">
        <v>261741</v>
      </c>
      <c r="BD566" s="14">
        <v>0</v>
      </c>
      <c r="BE566" s="14">
        <v>0</v>
      </c>
      <c r="BF566" s="14">
        <v>890</v>
      </c>
      <c r="BG566" s="14">
        <v>890</v>
      </c>
      <c r="BH566" s="14">
        <v>0</v>
      </c>
      <c r="BI566" s="14">
        <v>0</v>
      </c>
      <c r="BJ566" s="14">
        <v>0</v>
      </c>
      <c r="BK566" s="14">
        <v>0</v>
      </c>
      <c r="BL566" s="14">
        <v>179</v>
      </c>
      <c r="BM566" s="14">
        <v>0</v>
      </c>
      <c r="BN566" s="14">
        <v>0</v>
      </c>
      <c r="BO566" s="14">
        <v>0</v>
      </c>
      <c r="BP566" s="14">
        <v>0</v>
      </c>
      <c r="BQ566" s="14">
        <v>0</v>
      </c>
      <c r="BR566" s="14">
        <v>82.19</v>
      </c>
      <c r="BS566" s="14">
        <v>27449.94</v>
      </c>
      <c r="BT566" s="14">
        <v>108746.85</v>
      </c>
      <c r="BU566" s="14">
        <v>0</v>
      </c>
      <c r="BV566" s="14">
        <v>0</v>
      </c>
      <c r="BW566" s="14">
        <v>0</v>
      </c>
      <c r="BX566" s="14">
        <v>7753.21</v>
      </c>
      <c r="BY566" s="14">
        <v>0</v>
      </c>
      <c r="BZ566" s="14">
        <v>0</v>
      </c>
      <c r="CA566" s="14">
        <v>0</v>
      </c>
      <c r="CB566" s="14">
        <v>0</v>
      </c>
      <c r="CC566" s="14">
        <v>0</v>
      </c>
      <c r="CD566" s="14">
        <v>955</v>
      </c>
      <c r="CE566" s="14">
        <v>870</v>
      </c>
      <c r="CF566" s="14">
        <v>990</v>
      </c>
      <c r="CG566" s="14">
        <v>213286</v>
      </c>
      <c r="CH566" s="14">
        <v>0.36</v>
      </c>
      <c r="CI566" s="14">
        <v>1.44</v>
      </c>
      <c r="CJ566" s="14">
        <v>0.36</v>
      </c>
      <c r="CK566" s="14">
        <v>0</v>
      </c>
      <c r="CL566" s="14">
        <v>1689.01</v>
      </c>
      <c r="CM566" s="14">
        <v>7754.1</v>
      </c>
      <c r="CN566" s="14">
        <v>0</v>
      </c>
      <c r="CO566" s="14">
        <v>0</v>
      </c>
      <c r="CP566" s="14">
        <v>0</v>
      </c>
      <c r="CQ566" s="14">
        <v>0</v>
      </c>
      <c r="CR566" s="14">
        <v>7753.21</v>
      </c>
      <c r="CS566" s="14">
        <v>0</v>
      </c>
      <c r="CT566" s="14">
        <v>0</v>
      </c>
      <c r="CU566" s="14">
        <v>0</v>
      </c>
      <c r="CV566" s="14">
        <v>0</v>
      </c>
      <c r="CW566" s="14">
        <v>0</v>
      </c>
      <c r="CX566" s="14">
        <v>0</v>
      </c>
    </row>
    <row r="567" spans="1:102" x14ac:dyDescent="0.25">
      <c r="A567" s="14">
        <v>623849</v>
      </c>
      <c r="B567" s="14">
        <v>76</v>
      </c>
      <c r="C567" s="14" t="s">
        <v>117</v>
      </c>
      <c r="D567" s="14" t="s">
        <v>100</v>
      </c>
      <c r="E567" s="14">
        <v>5302790001</v>
      </c>
      <c r="F567" s="14" t="s">
        <v>124</v>
      </c>
      <c r="G567" s="14" t="s">
        <v>102</v>
      </c>
      <c r="H567" s="14" t="s">
        <v>103</v>
      </c>
      <c r="I567" s="14">
        <v>70800000</v>
      </c>
      <c r="J567" s="14">
        <v>0</v>
      </c>
      <c r="K567" s="14">
        <v>1512297</v>
      </c>
      <c r="L567" s="14">
        <v>0</v>
      </c>
      <c r="M567" s="14">
        <v>201902</v>
      </c>
      <c r="N567" s="14">
        <v>20190110</v>
      </c>
      <c r="O567" s="14">
        <v>0</v>
      </c>
      <c r="P567" s="14">
        <v>20190210</v>
      </c>
      <c r="Q567" s="14">
        <v>0</v>
      </c>
      <c r="R567" s="14">
        <v>31</v>
      </c>
      <c r="S567" s="14">
        <v>20190221</v>
      </c>
      <c r="T567" s="14">
        <v>20190318</v>
      </c>
      <c r="U567" s="14">
        <v>184120</v>
      </c>
      <c r="V567" s="14">
        <v>40367.910000000003</v>
      </c>
      <c r="W567" s="14">
        <v>25</v>
      </c>
      <c r="X567" s="14">
        <v>741.75</v>
      </c>
      <c r="Y567" s="14">
        <v>4844.1499999999996</v>
      </c>
      <c r="Z567" s="14">
        <v>1937.66</v>
      </c>
      <c r="AA567" s="14">
        <v>1614.71</v>
      </c>
      <c r="AB567" s="14">
        <v>1049.56</v>
      </c>
      <c r="AC567" s="14">
        <v>0</v>
      </c>
      <c r="AD567" s="14">
        <v>0</v>
      </c>
      <c r="AE567" s="14">
        <v>0</v>
      </c>
      <c r="AF567" s="14">
        <v>161471.70000000001</v>
      </c>
      <c r="AG567" s="14">
        <v>46261.62</v>
      </c>
      <c r="AH567" s="14">
        <v>103627.22</v>
      </c>
      <c r="AI567" s="14">
        <v>22430.06</v>
      </c>
      <c r="AJ567" s="14">
        <v>2229.35</v>
      </c>
      <c r="AK567" s="14">
        <v>23370.33</v>
      </c>
      <c r="AL567" s="14">
        <v>152767.37</v>
      </c>
      <c r="AM567" s="14">
        <v>162213.45000000001</v>
      </c>
      <c r="AN567" s="14">
        <v>0</v>
      </c>
      <c r="AO567" s="14">
        <v>0</v>
      </c>
      <c r="AP567" s="14">
        <v>0</v>
      </c>
      <c r="AQ567" s="14" t="s">
        <v>104</v>
      </c>
      <c r="AR567" s="14">
        <v>0</v>
      </c>
      <c r="AS567" s="14">
        <v>0</v>
      </c>
      <c r="AT567" s="14">
        <v>0</v>
      </c>
      <c r="AU567" s="14">
        <v>0</v>
      </c>
      <c r="AV567" s="14">
        <v>0</v>
      </c>
      <c r="AW567" s="14">
        <v>0</v>
      </c>
      <c r="AX567" s="14">
        <v>0</v>
      </c>
      <c r="AY567" s="14">
        <v>0</v>
      </c>
      <c r="AZ567" s="14">
        <v>0</v>
      </c>
      <c r="BA567" s="14">
        <v>0</v>
      </c>
      <c r="BB567" s="14">
        <v>23018</v>
      </c>
      <c r="BC567" s="14">
        <v>161102</v>
      </c>
      <c r="BD567" s="14">
        <v>0</v>
      </c>
      <c r="BE567" s="14">
        <v>0</v>
      </c>
      <c r="BF567" s="14">
        <v>839</v>
      </c>
      <c r="BG567" s="14">
        <v>855</v>
      </c>
      <c r="BH567" s="14">
        <v>0</v>
      </c>
      <c r="BI567" s="14">
        <v>0</v>
      </c>
      <c r="BJ567" s="14">
        <v>0</v>
      </c>
      <c r="BK567" s="14">
        <v>0</v>
      </c>
      <c r="BL567" s="14">
        <v>0</v>
      </c>
      <c r="BM567" s="14">
        <v>0</v>
      </c>
      <c r="BN567" s="14">
        <v>0</v>
      </c>
      <c r="BO567" s="14">
        <v>0</v>
      </c>
      <c r="BP567" s="14">
        <v>0</v>
      </c>
      <c r="BQ567" s="14">
        <v>0</v>
      </c>
      <c r="BR567" s="14">
        <v>0</v>
      </c>
      <c r="BS567" s="14">
        <v>39496.9</v>
      </c>
      <c r="BT567" s="14">
        <v>71257.95</v>
      </c>
      <c r="BU567" s="14">
        <v>0</v>
      </c>
      <c r="BV567" s="14">
        <v>0</v>
      </c>
      <c r="BW567" s="14">
        <v>0</v>
      </c>
      <c r="BX567" s="14">
        <v>10348.94</v>
      </c>
      <c r="BY567" s="14">
        <v>0</v>
      </c>
      <c r="BZ567" s="14">
        <v>0</v>
      </c>
      <c r="CA567" s="14">
        <v>0</v>
      </c>
      <c r="CB567" s="14">
        <v>0</v>
      </c>
      <c r="CC567" s="14">
        <v>0</v>
      </c>
      <c r="CD567" s="14">
        <v>855</v>
      </c>
      <c r="CE567" s="14">
        <v>730</v>
      </c>
      <c r="CF567" s="14">
        <v>850</v>
      </c>
      <c r="CG567" s="14">
        <v>213217</v>
      </c>
      <c r="CH567" s="14">
        <v>0.15</v>
      </c>
      <c r="CI567" s="14">
        <v>0.6</v>
      </c>
      <c r="CJ567" s="14">
        <v>0.15</v>
      </c>
      <c r="CK567" s="14">
        <v>0</v>
      </c>
      <c r="CL567" s="14">
        <v>1420.95</v>
      </c>
      <c r="CM567" s="14">
        <v>6523.45</v>
      </c>
      <c r="CN567" s="14">
        <v>0</v>
      </c>
      <c r="CO567" s="14">
        <v>0</v>
      </c>
      <c r="CP567" s="14">
        <v>0</v>
      </c>
      <c r="CQ567" s="14">
        <v>0</v>
      </c>
      <c r="CR567" s="14" t="s">
        <v>108</v>
      </c>
      <c r="CS567" s="14">
        <v>0</v>
      </c>
      <c r="CT567" s="14">
        <v>0</v>
      </c>
      <c r="CU567" s="14">
        <v>0</v>
      </c>
      <c r="CV567" s="14">
        <v>0</v>
      </c>
      <c r="CW567" s="14">
        <v>0</v>
      </c>
      <c r="CX567" s="14">
        <v>0</v>
      </c>
    </row>
    <row r="568" spans="1:102" x14ac:dyDescent="0.25">
      <c r="A568" s="14">
        <v>675051</v>
      </c>
      <c r="B568" s="14">
        <v>66</v>
      </c>
      <c r="C568" s="14" t="s">
        <v>117</v>
      </c>
      <c r="D568" s="14" t="s">
        <v>100</v>
      </c>
      <c r="E568" s="14">
        <v>5302790001</v>
      </c>
      <c r="F568" s="14" t="s">
        <v>125</v>
      </c>
      <c r="G568" s="14" t="s">
        <v>102</v>
      </c>
      <c r="H568" s="14" t="s">
        <v>103</v>
      </c>
      <c r="I568" s="14">
        <v>70800000</v>
      </c>
      <c r="J568" s="14">
        <v>0</v>
      </c>
      <c r="K568" s="14">
        <v>1159616</v>
      </c>
      <c r="L568" s="14">
        <v>0</v>
      </c>
      <c r="M568" s="14">
        <v>201902</v>
      </c>
      <c r="N568" s="14">
        <v>20190110</v>
      </c>
      <c r="O568" s="14">
        <v>0</v>
      </c>
      <c r="P568" s="14">
        <v>20190210</v>
      </c>
      <c r="Q568" s="14">
        <v>0</v>
      </c>
      <c r="R568" s="14">
        <v>31</v>
      </c>
      <c r="S568" s="14">
        <v>20190221</v>
      </c>
      <c r="T568" s="14">
        <v>20190318</v>
      </c>
      <c r="U568" s="14">
        <v>223912</v>
      </c>
      <c r="V568" s="14">
        <v>42603.67</v>
      </c>
      <c r="W568" s="14">
        <v>25</v>
      </c>
      <c r="X568" s="14">
        <v>741.75</v>
      </c>
      <c r="Y568" s="14">
        <v>5112.4399999999996</v>
      </c>
      <c r="Z568" s="14">
        <v>2044.97</v>
      </c>
      <c r="AA568" s="14">
        <v>1704.14</v>
      </c>
      <c r="AB568" s="14">
        <v>1107.69</v>
      </c>
      <c r="AC568" s="14">
        <v>0</v>
      </c>
      <c r="AD568" s="14">
        <v>0</v>
      </c>
      <c r="AE568" s="14">
        <v>0</v>
      </c>
      <c r="AF568" s="14">
        <v>170414.74</v>
      </c>
      <c r="AG568" s="14">
        <v>48823.8</v>
      </c>
      <c r="AH568" s="14">
        <v>119637.78</v>
      </c>
      <c r="AI568" s="14">
        <v>25895.54</v>
      </c>
      <c r="AJ568" s="14">
        <v>2573.79</v>
      </c>
      <c r="AK568" s="14">
        <v>26981.09</v>
      </c>
      <c r="AL568" s="14">
        <v>161187.25</v>
      </c>
      <c r="AM568" s="14">
        <v>171156.49</v>
      </c>
      <c r="AN568" s="14">
        <v>0</v>
      </c>
      <c r="AO568" s="14">
        <v>0</v>
      </c>
      <c r="AP568" s="14">
        <v>0</v>
      </c>
      <c r="AQ568" s="14" t="s">
        <v>104</v>
      </c>
      <c r="AR568" s="14">
        <v>0</v>
      </c>
      <c r="AS568" s="14">
        <v>0</v>
      </c>
      <c r="AT568" s="14">
        <v>0</v>
      </c>
      <c r="AU568" s="14">
        <v>0</v>
      </c>
      <c r="AV568" s="14">
        <v>0</v>
      </c>
      <c r="AW568" s="14">
        <v>0</v>
      </c>
      <c r="AX568" s="14">
        <v>0</v>
      </c>
      <c r="AY568" s="14">
        <v>0</v>
      </c>
      <c r="AZ568" s="14">
        <v>0</v>
      </c>
      <c r="BA568" s="14">
        <v>0</v>
      </c>
      <c r="BB568" s="14">
        <v>19073</v>
      </c>
      <c r="BC568" s="14">
        <v>204839</v>
      </c>
      <c r="BD568" s="14">
        <v>0</v>
      </c>
      <c r="BE568" s="14">
        <v>381</v>
      </c>
      <c r="BF568" s="14">
        <v>462</v>
      </c>
      <c r="BG568" s="14">
        <v>0</v>
      </c>
      <c r="BH568" s="14">
        <v>435</v>
      </c>
      <c r="BI568" s="14">
        <v>462</v>
      </c>
      <c r="BJ568" s="14">
        <v>0</v>
      </c>
      <c r="BK568" s="14">
        <v>0</v>
      </c>
      <c r="BL568" s="14">
        <v>0</v>
      </c>
      <c r="BM568" s="14">
        <v>0</v>
      </c>
      <c r="BN568" s="14">
        <v>0</v>
      </c>
      <c r="BO568" s="14">
        <v>0</v>
      </c>
      <c r="BP568" s="14">
        <v>0</v>
      </c>
      <c r="BQ568" s="14">
        <v>0</v>
      </c>
      <c r="BR568" s="14">
        <v>0</v>
      </c>
      <c r="BS568" s="14">
        <v>12202.51</v>
      </c>
      <c r="BT568" s="14">
        <v>90603.51</v>
      </c>
      <c r="BU568" s="14">
        <v>0</v>
      </c>
      <c r="BV568" s="14">
        <v>0</v>
      </c>
      <c r="BW568" s="14">
        <v>0</v>
      </c>
      <c r="BX568" s="14">
        <v>0</v>
      </c>
      <c r="BY568" s="14">
        <v>19412.990000000002</v>
      </c>
      <c r="BZ568" s="14">
        <v>5592.06</v>
      </c>
      <c r="CA568" s="14">
        <v>0</v>
      </c>
      <c r="CB568" s="14">
        <v>0</v>
      </c>
      <c r="CC568" s="14">
        <v>0</v>
      </c>
      <c r="CD568" s="14">
        <v>0</v>
      </c>
      <c r="CE568" s="14">
        <v>435</v>
      </c>
      <c r="CF568" s="14">
        <v>455</v>
      </c>
      <c r="CG568" s="14">
        <v>213257</v>
      </c>
      <c r="CH568" s="14">
        <v>0.06</v>
      </c>
      <c r="CI568" s="14">
        <v>0.24</v>
      </c>
      <c r="CJ568" s="14">
        <v>0.06</v>
      </c>
      <c r="CK568" s="14">
        <v>0</v>
      </c>
      <c r="CL568" s="14">
        <v>1499.64</v>
      </c>
      <c r="CM568" s="14">
        <v>6884.75</v>
      </c>
      <c r="CN568" s="14">
        <v>0</v>
      </c>
      <c r="CO568" s="14">
        <v>0</v>
      </c>
      <c r="CP568" s="14">
        <v>0</v>
      </c>
      <c r="CQ568" s="14">
        <v>0</v>
      </c>
      <c r="CR568" s="14" t="s">
        <v>108</v>
      </c>
      <c r="CS568" s="14">
        <v>0</v>
      </c>
      <c r="CT568" s="14">
        <v>0</v>
      </c>
      <c r="CU568" s="14">
        <v>0</v>
      </c>
      <c r="CV568" s="14">
        <v>0</v>
      </c>
      <c r="CW568" s="14">
        <v>0</v>
      </c>
      <c r="CX568" s="14">
        <v>0</v>
      </c>
    </row>
    <row r="569" spans="1:102" x14ac:dyDescent="0.25">
      <c r="A569" s="14">
        <v>856960</v>
      </c>
      <c r="B569" s="14">
        <v>23</v>
      </c>
      <c r="C569" s="14" t="s">
        <v>110</v>
      </c>
      <c r="D569" s="14" t="s">
        <v>100</v>
      </c>
      <c r="E569" s="14">
        <v>5302790001</v>
      </c>
      <c r="F569" s="14" t="s">
        <v>126</v>
      </c>
      <c r="G569" s="14" t="s">
        <v>102</v>
      </c>
      <c r="H569" s="14" t="s">
        <v>103</v>
      </c>
      <c r="I569" s="14">
        <v>70362030</v>
      </c>
      <c r="J569" s="14">
        <v>0</v>
      </c>
      <c r="K569" s="14">
        <v>1010284</v>
      </c>
      <c r="L569" s="14">
        <v>1</v>
      </c>
      <c r="M569" s="14">
        <v>201902</v>
      </c>
      <c r="N569" s="14">
        <v>20190104</v>
      </c>
      <c r="O569" s="14">
        <v>425</v>
      </c>
      <c r="P569" s="14">
        <v>20190205</v>
      </c>
      <c r="Q569" s="14">
        <v>446</v>
      </c>
      <c r="R569" s="14">
        <v>32</v>
      </c>
      <c r="S569" s="14">
        <v>20190301</v>
      </c>
      <c r="T569" s="14">
        <v>20190318</v>
      </c>
      <c r="U569" s="14">
        <v>59.03</v>
      </c>
      <c r="V569" s="14">
        <v>8.0399999999999991</v>
      </c>
      <c r="W569" s="14">
        <v>12</v>
      </c>
      <c r="X569" s="14">
        <v>2.4900000000000002</v>
      </c>
      <c r="Y569" s="14">
        <v>2.0099999999999998</v>
      </c>
      <c r="Z569" s="14">
        <v>0.8</v>
      </c>
      <c r="AA569" s="14">
        <v>0.67</v>
      </c>
      <c r="AB569" s="14">
        <v>0.43</v>
      </c>
      <c r="AC569" s="14">
        <v>0</v>
      </c>
      <c r="AD569" s="14">
        <v>0</v>
      </c>
      <c r="AE569" s="14">
        <v>0</v>
      </c>
      <c r="AF569" s="14">
        <v>67.069999999999993</v>
      </c>
      <c r="AG569" s="14">
        <v>10.48</v>
      </c>
      <c r="AH569" s="14">
        <v>38.68</v>
      </c>
      <c r="AI569" s="14">
        <v>8.36</v>
      </c>
      <c r="AJ569" s="14">
        <v>0.83</v>
      </c>
      <c r="AK569" s="14">
        <v>8.7200000000000006</v>
      </c>
      <c r="AL569" s="14">
        <v>65.650000000000006</v>
      </c>
      <c r="AM569" s="14">
        <v>69.56</v>
      </c>
      <c r="AN569" s="14">
        <v>21</v>
      </c>
      <c r="AO569" s="14">
        <v>100</v>
      </c>
      <c r="AP569" s="14">
        <v>3</v>
      </c>
      <c r="AQ569" s="14" t="s">
        <v>104</v>
      </c>
      <c r="AR569" s="14">
        <v>0</v>
      </c>
      <c r="AS569" s="14">
        <v>0</v>
      </c>
      <c r="AT569" s="14">
        <v>0</v>
      </c>
      <c r="AU569" s="14">
        <v>0</v>
      </c>
      <c r="AV569" s="14">
        <v>0</v>
      </c>
      <c r="AW569" s="14">
        <v>0</v>
      </c>
      <c r="AX569" s="14">
        <v>0</v>
      </c>
      <c r="AY569" s="14" t="s">
        <v>107</v>
      </c>
      <c r="AZ569" s="14" t="s">
        <v>107</v>
      </c>
      <c r="BA569" s="14" t="s">
        <v>107</v>
      </c>
      <c r="BB569" s="14">
        <v>0</v>
      </c>
      <c r="BC569" s="14">
        <v>0</v>
      </c>
      <c r="BD569" s="14">
        <v>0</v>
      </c>
      <c r="BE569" s="14">
        <v>0</v>
      </c>
      <c r="BF569" s="14">
        <v>0</v>
      </c>
      <c r="BG569" s="14">
        <v>0</v>
      </c>
      <c r="BH569" s="14">
        <v>0</v>
      </c>
      <c r="BI569" s="14">
        <v>0</v>
      </c>
      <c r="BJ569" s="14">
        <v>0</v>
      </c>
      <c r="BK569" s="14">
        <v>0</v>
      </c>
      <c r="BL569" s="14">
        <v>0</v>
      </c>
      <c r="BM569" s="14">
        <v>0</v>
      </c>
      <c r="BN569" s="14">
        <v>0</v>
      </c>
      <c r="BO569" s="14">
        <v>0</v>
      </c>
      <c r="BP569" s="14">
        <v>0</v>
      </c>
      <c r="BQ569" s="14">
        <v>0</v>
      </c>
      <c r="BR569" s="14">
        <v>0</v>
      </c>
      <c r="BS569" s="14">
        <v>0</v>
      </c>
      <c r="BT569" s="14">
        <v>0</v>
      </c>
      <c r="BU569" s="14">
        <v>0</v>
      </c>
      <c r="BV569" s="14">
        <v>0</v>
      </c>
      <c r="BW569" s="14">
        <v>0</v>
      </c>
      <c r="BX569" s="14">
        <v>0</v>
      </c>
      <c r="BY569" s="14">
        <v>0</v>
      </c>
      <c r="BZ569" s="14">
        <v>0</v>
      </c>
      <c r="CA569" s="14">
        <v>0</v>
      </c>
      <c r="CB569" s="14">
        <v>0</v>
      </c>
      <c r="CC569" s="14">
        <v>0</v>
      </c>
      <c r="CD569" s="14">
        <v>0</v>
      </c>
      <c r="CE569" s="14">
        <v>0</v>
      </c>
      <c r="CF569" s="14">
        <v>0</v>
      </c>
      <c r="CG569" s="14">
        <v>1328974</v>
      </c>
      <c r="CH569" s="14">
        <v>1</v>
      </c>
      <c r="CI569" s="14">
        <v>0</v>
      </c>
      <c r="CJ569" s="14">
        <v>0</v>
      </c>
      <c r="CK569" s="14">
        <v>0</v>
      </c>
      <c r="CL569" s="14">
        <v>0.59</v>
      </c>
      <c r="CM569" s="14">
        <v>2.7</v>
      </c>
      <c r="CN569" s="14">
        <v>0</v>
      </c>
      <c r="CO569" s="14">
        <v>0</v>
      </c>
      <c r="CP569" s="14">
        <v>0</v>
      </c>
      <c r="CQ569" s="14">
        <v>0</v>
      </c>
      <c r="CR569" s="14" t="s">
        <v>108</v>
      </c>
      <c r="CS569" s="14">
        <v>220</v>
      </c>
      <c r="CT569" s="14">
        <v>380</v>
      </c>
      <c r="CU569" s="14">
        <v>201</v>
      </c>
      <c r="CV569" s="14">
        <v>348</v>
      </c>
      <c r="CW569" s="14">
        <v>231</v>
      </c>
      <c r="CX569" s="14">
        <v>399</v>
      </c>
    </row>
    <row r="570" spans="1:102" x14ac:dyDescent="0.25">
      <c r="A570" s="14">
        <v>856967</v>
      </c>
      <c r="B570" s="14">
        <v>23</v>
      </c>
      <c r="C570" s="14" t="s">
        <v>110</v>
      </c>
      <c r="D570" s="14" t="s">
        <v>100</v>
      </c>
      <c r="E570" s="14">
        <v>5302790001</v>
      </c>
      <c r="F570" s="14" t="s">
        <v>127</v>
      </c>
      <c r="G570" s="14" t="s">
        <v>102</v>
      </c>
      <c r="H570" s="14" t="s">
        <v>103</v>
      </c>
      <c r="I570" s="14">
        <v>70362040</v>
      </c>
      <c r="J570" s="14">
        <v>0</v>
      </c>
      <c r="K570" s="14">
        <v>1010286</v>
      </c>
      <c r="L570" s="14">
        <v>1</v>
      </c>
      <c r="M570" s="14">
        <v>201902</v>
      </c>
      <c r="N570" s="14">
        <v>20190104</v>
      </c>
      <c r="O570" s="14">
        <v>93</v>
      </c>
      <c r="P570" s="14">
        <v>20190205</v>
      </c>
      <c r="Q570" s="14">
        <v>94</v>
      </c>
      <c r="R570" s="14">
        <v>32</v>
      </c>
      <c r="S570" s="14">
        <v>20190301</v>
      </c>
      <c r="T570" s="14">
        <v>20190318</v>
      </c>
      <c r="U570" s="14">
        <v>59.03</v>
      </c>
      <c r="V570" s="14">
        <v>8.0399999999999991</v>
      </c>
      <c r="W570" s="14">
        <v>12</v>
      </c>
      <c r="X570" s="14">
        <v>2.4900000000000002</v>
      </c>
      <c r="Y570" s="14">
        <v>2.0099999999999998</v>
      </c>
      <c r="Z570" s="14">
        <v>0.8</v>
      </c>
      <c r="AA570" s="14">
        <v>0.67</v>
      </c>
      <c r="AB570" s="14">
        <v>0.43</v>
      </c>
      <c r="AC570" s="14">
        <v>0</v>
      </c>
      <c r="AD570" s="14">
        <v>0</v>
      </c>
      <c r="AE570" s="14">
        <v>0</v>
      </c>
      <c r="AF570" s="14">
        <v>67.069999999999993</v>
      </c>
      <c r="AG570" s="14">
        <v>10.48</v>
      </c>
      <c r="AH570" s="14">
        <v>38.68</v>
      </c>
      <c r="AI570" s="14">
        <v>8.36</v>
      </c>
      <c r="AJ570" s="14">
        <v>0.83</v>
      </c>
      <c r="AK570" s="14">
        <v>8.7200000000000006</v>
      </c>
      <c r="AL570" s="14">
        <v>65.650000000000006</v>
      </c>
      <c r="AM570" s="14">
        <v>69.56</v>
      </c>
      <c r="AN570" s="14">
        <v>1</v>
      </c>
      <c r="AO570" s="14">
        <v>100</v>
      </c>
      <c r="AP570" s="14">
        <v>2</v>
      </c>
      <c r="AQ570" s="14" t="s">
        <v>104</v>
      </c>
      <c r="AR570" s="14">
        <v>0</v>
      </c>
      <c r="AS570" s="14">
        <v>0</v>
      </c>
      <c r="AT570" s="14">
        <v>0</v>
      </c>
      <c r="AU570" s="14">
        <v>0</v>
      </c>
      <c r="AV570" s="14">
        <v>0</v>
      </c>
      <c r="AW570" s="14">
        <v>0</v>
      </c>
      <c r="AX570" s="14">
        <v>0</v>
      </c>
      <c r="AY570" s="14" t="s">
        <v>107</v>
      </c>
      <c r="AZ570" s="14" t="s">
        <v>107</v>
      </c>
      <c r="BA570" s="14" t="s">
        <v>107</v>
      </c>
      <c r="BB570" s="14">
        <v>0</v>
      </c>
      <c r="BC570" s="14">
        <v>0</v>
      </c>
      <c r="BD570" s="14">
        <v>0</v>
      </c>
      <c r="BE570" s="14">
        <v>0</v>
      </c>
      <c r="BF570" s="14">
        <v>0</v>
      </c>
      <c r="BG570" s="14">
        <v>0</v>
      </c>
      <c r="BH570" s="14">
        <v>0</v>
      </c>
      <c r="BI570" s="14">
        <v>0</v>
      </c>
      <c r="BJ570" s="14">
        <v>0</v>
      </c>
      <c r="BK570" s="14">
        <v>0</v>
      </c>
      <c r="BL570" s="14">
        <v>0</v>
      </c>
      <c r="BM570" s="14">
        <v>0</v>
      </c>
      <c r="BN570" s="14">
        <v>0</v>
      </c>
      <c r="BO570" s="14">
        <v>0</v>
      </c>
      <c r="BP570" s="14">
        <v>0</v>
      </c>
      <c r="BQ570" s="14">
        <v>0</v>
      </c>
      <c r="BR570" s="14">
        <v>0</v>
      </c>
      <c r="BS570" s="14">
        <v>0</v>
      </c>
      <c r="BT570" s="14">
        <v>0</v>
      </c>
      <c r="BU570" s="14">
        <v>0</v>
      </c>
      <c r="BV570" s="14">
        <v>0</v>
      </c>
      <c r="BW570" s="14">
        <v>0</v>
      </c>
      <c r="BX570" s="14">
        <v>0</v>
      </c>
      <c r="BY570" s="14">
        <v>0</v>
      </c>
      <c r="BZ570" s="14">
        <v>0</v>
      </c>
      <c r="CA570" s="14">
        <v>0</v>
      </c>
      <c r="CB570" s="14">
        <v>0</v>
      </c>
      <c r="CC570" s="14">
        <v>0</v>
      </c>
      <c r="CD570" s="14">
        <v>0</v>
      </c>
      <c r="CE570" s="14">
        <v>0</v>
      </c>
      <c r="CF570" s="14">
        <v>0</v>
      </c>
      <c r="CG570" s="14">
        <v>1329003</v>
      </c>
      <c r="CH570" s="14">
        <v>1</v>
      </c>
      <c r="CI570" s="14">
        <v>0</v>
      </c>
      <c r="CJ570" s="14">
        <v>0</v>
      </c>
      <c r="CK570" s="14">
        <v>0</v>
      </c>
      <c r="CL570" s="14">
        <v>0.59</v>
      </c>
      <c r="CM570" s="14">
        <v>2.7</v>
      </c>
      <c r="CN570" s="14">
        <v>0</v>
      </c>
      <c r="CO570" s="14">
        <v>0</v>
      </c>
      <c r="CP570" s="14">
        <v>0</v>
      </c>
      <c r="CQ570" s="14">
        <v>0</v>
      </c>
      <c r="CR570" s="14" t="s">
        <v>108</v>
      </c>
      <c r="CS570" s="14">
        <v>220</v>
      </c>
      <c r="CT570" s="14">
        <v>380</v>
      </c>
      <c r="CU570" s="14">
        <v>201</v>
      </c>
      <c r="CV570" s="14">
        <v>348</v>
      </c>
      <c r="CW570" s="14">
        <v>231</v>
      </c>
      <c r="CX570" s="14">
        <v>399</v>
      </c>
    </row>
    <row r="571" spans="1:102" x14ac:dyDescent="0.25">
      <c r="A571" s="14">
        <v>856969</v>
      </c>
      <c r="B571" s="14">
        <v>23</v>
      </c>
      <c r="C571" s="14" t="s">
        <v>110</v>
      </c>
      <c r="D571" s="14" t="s">
        <v>100</v>
      </c>
      <c r="E571" s="14">
        <v>5302790001</v>
      </c>
      <c r="F571" s="14" t="s">
        <v>128</v>
      </c>
      <c r="G571" s="14" t="s">
        <v>102</v>
      </c>
      <c r="H571" s="14" t="s">
        <v>103</v>
      </c>
      <c r="I571" s="14">
        <v>70362070</v>
      </c>
      <c r="J571" s="14">
        <v>0</v>
      </c>
      <c r="K571" s="14">
        <v>1116288</v>
      </c>
      <c r="L571" s="14">
        <v>1</v>
      </c>
      <c r="M571" s="14">
        <v>201902</v>
      </c>
      <c r="N571" s="14">
        <v>20190104</v>
      </c>
      <c r="O571" s="14">
        <v>12278</v>
      </c>
      <c r="P571" s="14">
        <v>20190205</v>
      </c>
      <c r="Q571" s="14">
        <v>12278</v>
      </c>
      <c r="R571" s="14">
        <v>32</v>
      </c>
      <c r="S571" s="14">
        <v>20190301</v>
      </c>
      <c r="T571" s="14">
        <v>20190318</v>
      </c>
      <c r="U571" s="14">
        <v>59.03</v>
      </c>
      <c r="V571" s="14">
        <v>8.0399999999999991</v>
      </c>
      <c r="W571" s="14">
        <v>12</v>
      </c>
      <c r="X571" s="14">
        <v>2.4900000000000002</v>
      </c>
      <c r="Y571" s="14">
        <v>2.0099999999999998</v>
      </c>
      <c r="Z571" s="14">
        <v>0.8</v>
      </c>
      <c r="AA571" s="14">
        <v>0.67</v>
      </c>
      <c r="AB571" s="14">
        <v>0.43</v>
      </c>
      <c r="AC571" s="14">
        <v>0</v>
      </c>
      <c r="AD571" s="14">
        <v>0</v>
      </c>
      <c r="AE571" s="14">
        <v>0</v>
      </c>
      <c r="AF571" s="14">
        <v>67.069999999999993</v>
      </c>
      <c r="AG571" s="14">
        <v>10.48</v>
      </c>
      <c r="AH571" s="14">
        <v>38.68</v>
      </c>
      <c r="AI571" s="14">
        <v>8.36</v>
      </c>
      <c r="AJ571" s="14">
        <v>0.83</v>
      </c>
      <c r="AK571" s="14">
        <v>8.7200000000000006</v>
      </c>
      <c r="AL571" s="14">
        <v>65.650000000000006</v>
      </c>
      <c r="AM571" s="14">
        <v>69.56</v>
      </c>
      <c r="AN571" s="14">
        <v>0</v>
      </c>
      <c r="AO571" s="14">
        <v>100</v>
      </c>
      <c r="AP571" s="14">
        <v>0</v>
      </c>
      <c r="AQ571" s="14" t="s">
        <v>104</v>
      </c>
      <c r="AR571" s="14">
        <v>0</v>
      </c>
      <c r="AS571" s="14">
        <v>0</v>
      </c>
      <c r="AT571" s="14">
        <v>0</v>
      </c>
      <c r="AU571" s="14">
        <v>0</v>
      </c>
      <c r="AV571" s="14">
        <v>0</v>
      </c>
      <c r="AW571" s="14">
        <v>0</v>
      </c>
      <c r="AX571" s="14">
        <v>0</v>
      </c>
      <c r="AY571" s="14" t="s">
        <v>107</v>
      </c>
      <c r="AZ571" s="14" t="s">
        <v>107</v>
      </c>
      <c r="BA571" s="14" t="s">
        <v>107</v>
      </c>
      <c r="BB571" s="14">
        <v>0</v>
      </c>
      <c r="BC571" s="14">
        <v>0</v>
      </c>
      <c r="BD571" s="14">
        <v>0</v>
      </c>
      <c r="BE571" s="14">
        <v>0</v>
      </c>
      <c r="BF571" s="14">
        <v>0</v>
      </c>
      <c r="BG571" s="14">
        <v>0</v>
      </c>
      <c r="BH571" s="14">
        <v>0</v>
      </c>
      <c r="BI571" s="14">
        <v>0</v>
      </c>
      <c r="BJ571" s="14">
        <v>0</v>
      </c>
      <c r="BK571" s="14">
        <v>0</v>
      </c>
      <c r="BL571" s="14">
        <v>0</v>
      </c>
      <c r="BM571" s="14">
        <v>0</v>
      </c>
      <c r="BN571" s="14">
        <v>0</v>
      </c>
      <c r="BO571" s="14">
        <v>0</v>
      </c>
      <c r="BP571" s="14">
        <v>0</v>
      </c>
      <c r="BQ571" s="14">
        <v>0</v>
      </c>
      <c r="BR571" s="14">
        <v>0</v>
      </c>
      <c r="BS571" s="14">
        <v>0</v>
      </c>
      <c r="BT571" s="14">
        <v>0</v>
      </c>
      <c r="BU571" s="14">
        <v>0</v>
      </c>
      <c r="BV571" s="14">
        <v>0</v>
      </c>
      <c r="BW571" s="14">
        <v>0</v>
      </c>
      <c r="BX571" s="14">
        <v>0</v>
      </c>
      <c r="BY571" s="14">
        <v>0</v>
      </c>
      <c r="BZ571" s="14">
        <v>0</v>
      </c>
      <c r="CA571" s="14">
        <v>0</v>
      </c>
      <c r="CB571" s="14">
        <v>0</v>
      </c>
      <c r="CC571" s="14">
        <v>0</v>
      </c>
      <c r="CD571" s="14">
        <v>0</v>
      </c>
      <c r="CE571" s="14">
        <v>0</v>
      </c>
      <c r="CF571" s="14">
        <v>0</v>
      </c>
      <c r="CG571" s="14">
        <v>1328948</v>
      </c>
      <c r="CH571" s="14">
        <v>1</v>
      </c>
      <c r="CI571" s="14">
        <v>0</v>
      </c>
      <c r="CJ571" s="14">
        <v>0</v>
      </c>
      <c r="CK571" s="14">
        <v>0</v>
      </c>
      <c r="CL571" s="14">
        <v>0.59</v>
      </c>
      <c r="CM571" s="14">
        <v>2.7</v>
      </c>
      <c r="CN571" s="14">
        <v>0</v>
      </c>
      <c r="CO571" s="14">
        <v>0</v>
      </c>
      <c r="CP571" s="14">
        <v>0</v>
      </c>
      <c r="CQ571" s="14">
        <v>0</v>
      </c>
      <c r="CR571" s="14" t="s">
        <v>108</v>
      </c>
      <c r="CS571" s="14">
        <v>220</v>
      </c>
      <c r="CT571" s="14">
        <v>380</v>
      </c>
      <c r="CU571" s="14">
        <v>201</v>
      </c>
      <c r="CV571" s="14">
        <v>348</v>
      </c>
      <c r="CW571" s="14">
        <v>231</v>
      </c>
      <c r="CX571" s="14">
        <v>399</v>
      </c>
    </row>
    <row r="572" spans="1:102" x14ac:dyDescent="0.25">
      <c r="A572" s="14">
        <v>966027</v>
      </c>
      <c r="B572" s="14">
        <v>76</v>
      </c>
      <c r="C572" s="14" t="s">
        <v>117</v>
      </c>
      <c r="D572" s="14" t="s">
        <v>100</v>
      </c>
      <c r="E572" s="14">
        <v>5302790001</v>
      </c>
      <c r="F572" s="14" t="s">
        <v>129</v>
      </c>
      <c r="G572" s="14" t="s">
        <v>102</v>
      </c>
      <c r="H572" s="14" t="s">
        <v>103</v>
      </c>
      <c r="I572" s="14">
        <v>70000000</v>
      </c>
      <c r="J572" s="14">
        <v>0</v>
      </c>
      <c r="K572" s="14">
        <v>53155342</v>
      </c>
      <c r="L572" s="14">
        <v>0</v>
      </c>
      <c r="M572" s="14">
        <v>201902</v>
      </c>
      <c r="N572" s="14">
        <v>20190110</v>
      </c>
      <c r="O572" s="14">
        <v>0</v>
      </c>
      <c r="P572" s="14">
        <v>20190210</v>
      </c>
      <c r="Q572" s="14">
        <v>0</v>
      </c>
      <c r="R572" s="14">
        <v>31</v>
      </c>
      <c r="S572" s="14">
        <v>20190221</v>
      </c>
      <c r="T572" s="14">
        <v>20190318</v>
      </c>
      <c r="U572" s="14">
        <v>72517</v>
      </c>
      <c r="V572" s="14">
        <v>15475.21</v>
      </c>
      <c r="W572" s="14">
        <v>25</v>
      </c>
      <c r="X572" s="14">
        <v>741.75</v>
      </c>
      <c r="Y572" s="14">
        <v>1857.02</v>
      </c>
      <c r="Z572" s="14">
        <v>742.81</v>
      </c>
      <c r="AA572" s="14">
        <v>619</v>
      </c>
      <c r="AB572" s="14">
        <v>402.35</v>
      </c>
      <c r="AC572" s="14">
        <v>0</v>
      </c>
      <c r="AD572" s="14">
        <v>0</v>
      </c>
      <c r="AE572" s="14">
        <v>0</v>
      </c>
      <c r="AF572" s="14">
        <v>61900.9</v>
      </c>
      <c r="AG572" s="14">
        <v>17734.580000000002</v>
      </c>
      <c r="AH572" s="14">
        <v>40355.15</v>
      </c>
      <c r="AI572" s="14">
        <v>8734.85</v>
      </c>
      <c r="AJ572" s="14">
        <v>868.16</v>
      </c>
      <c r="AK572" s="14">
        <v>9101.01</v>
      </c>
      <c r="AL572" s="14">
        <v>59021.47</v>
      </c>
      <c r="AM572" s="14">
        <v>62642.65</v>
      </c>
      <c r="AN572" s="14">
        <v>0</v>
      </c>
      <c r="AO572" s="14">
        <v>0</v>
      </c>
      <c r="AP572" s="14">
        <v>0</v>
      </c>
      <c r="AQ572" s="14" t="s">
        <v>104</v>
      </c>
      <c r="AR572" s="14">
        <v>0</v>
      </c>
      <c r="AS572" s="14">
        <v>0</v>
      </c>
      <c r="AT572" s="14">
        <v>0</v>
      </c>
      <c r="AU572" s="14">
        <v>0</v>
      </c>
      <c r="AV572" s="14">
        <v>0</v>
      </c>
      <c r="AW572" s="14">
        <v>0</v>
      </c>
      <c r="AX572" s="14">
        <v>0</v>
      </c>
      <c r="AY572" s="14">
        <v>0</v>
      </c>
      <c r="AZ572" s="14">
        <v>0</v>
      </c>
      <c r="BA572" s="14">
        <v>0</v>
      </c>
      <c r="BB572" s="14">
        <v>8749</v>
      </c>
      <c r="BC572" s="14">
        <v>63768</v>
      </c>
      <c r="BD572" s="14">
        <v>0</v>
      </c>
      <c r="BE572" s="14">
        <v>0</v>
      </c>
      <c r="BF572" s="14">
        <v>265</v>
      </c>
      <c r="BG572" s="14">
        <v>265</v>
      </c>
      <c r="BH572" s="14">
        <v>0</v>
      </c>
      <c r="BI572" s="14">
        <v>0</v>
      </c>
      <c r="BJ572" s="14">
        <v>0</v>
      </c>
      <c r="BK572" s="14">
        <v>0</v>
      </c>
      <c r="BL572" s="14">
        <v>0</v>
      </c>
      <c r="BM572" s="14">
        <v>0</v>
      </c>
      <c r="BN572" s="14">
        <v>0</v>
      </c>
      <c r="BO572" s="14">
        <v>0</v>
      </c>
      <c r="BP572" s="14">
        <v>0</v>
      </c>
      <c r="BQ572" s="14">
        <v>0</v>
      </c>
      <c r="BR572" s="14">
        <v>0</v>
      </c>
      <c r="BS572" s="14">
        <v>15012.53</v>
      </c>
      <c r="BT572" s="14">
        <v>28205.59</v>
      </c>
      <c r="BU572" s="14">
        <v>0</v>
      </c>
      <c r="BV572" s="14">
        <v>0</v>
      </c>
      <c r="BW572" s="14">
        <v>0</v>
      </c>
      <c r="BX572" s="14">
        <v>3207.57</v>
      </c>
      <c r="BY572" s="14">
        <v>0</v>
      </c>
      <c r="BZ572" s="14">
        <v>0</v>
      </c>
      <c r="CA572" s="14">
        <v>0</v>
      </c>
      <c r="CB572" s="14">
        <v>0</v>
      </c>
      <c r="CC572" s="14">
        <v>0</v>
      </c>
      <c r="CD572" s="14">
        <v>250</v>
      </c>
      <c r="CE572" s="14">
        <v>245</v>
      </c>
      <c r="CF572" s="14">
        <v>230</v>
      </c>
      <c r="CG572" s="14">
        <v>213250</v>
      </c>
      <c r="CH572" s="14">
        <v>0.09</v>
      </c>
      <c r="CI572" s="14">
        <v>0.36</v>
      </c>
      <c r="CJ572" s="14">
        <v>0.09</v>
      </c>
      <c r="CK572" s="14">
        <v>0</v>
      </c>
      <c r="CL572" s="14">
        <v>544.72</v>
      </c>
      <c r="CM572" s="14">
        <v>2500.79</v>
      </c>
      <c r="CN572" s="14">
        <v>0</v>
      </c>
      <c r="CO572" s="14">
        <v>0</v>
      </c>
      <c r="CP572" s="14">
        <v>0</v>
      </c>
      <c r="CQ572" s="14">
        <v>0</v>
      </c>
      <c r="CR572" s="14" t="s">
        <v>108</v>
      </c>
      <c r="CS572" s="14">
        <v>0</v>
      </c>
      <c r="CT572" s="14">
        <v>0</v>
      </c>
      <c r="CU572" s="14">
        <v>0</v>
      </c>
      <c r="CV572" s="14">
        <v>0</v>
      </c>
      <c r="CW572" s="14">
        <v>0</v>
      </c>
      <c r="CX572" s="14">
        <v>0</v>
      </c>
    </row>
    <row r="573" spans="1:102" x14ac:dyDescent="0.25">
      <c r="A573" s="14">
        <v>1089425</v>
      </c>
      <c r="B573" s="14">
        <v>65</v>
      </c>
      <c r="C573" s="14" t="s">
        <v>99</v>
      </c>
      <c r="D573" s="14" t="s">
        <v>100</v>
      </c>
      <c r="E573" s="14">
        <v>5302790001</v>
      </c>
      <c r="F573" s="14" t="s">
        <v>130</v>
      </c>
      <c r="G573" s="14" t="s">
        <v>102</v>
      </c>
      <c r="H573" s="14" t="s">
        <v>103</v>
      </c>
      <c r="I573" s="14">
        <v>73007990</v>
      </c>
      <c r="J573" s="14">
        <v>0</v>
      </c>
      <c r="K573" s="14">
        <v>1159901</v>
      </c>
      <c r="L573" s="14">
        <v>0</v>
      </c>
      <c r="M573" s="14">
        <v>201902</v>
      </c>
      <c r="N573" s="14">
        <v>20190114</v>
      </c>
      <c r="O573" s="14">
        <v>0</v>
      </c>
      <c r="P573" s="14">
        <v>20190214</v>
      </c>
      <c r="Q573" s="14">
        <v>0</v>
      </c>
      <c r="R573" s="14">
        <v>31</v>
      </c>
      <c r="S573" s="14">
        <v>20190222</v>
      </c>
      <c r="T573" s="14">
        <v>20190318</v>
      </c>
      <c r="U573" s="14">
        <v>130241</v>
      </c>
      <c r="V573" s="14">
        <v>21087.87</v>
      </c>
      <c r="W573" s="14">
        <v>25</v>
      </c>
      <c r="X573" s="14">
        <v>741.75</v>
      </c>
      <c r="Y573" s="14">
        <v>2530.54</v>
      </c>
      <c r="Z573" s="14">
        <v>1012.21</v>
      </c>
      <c r="AA573" s="14">
        <v>843.51</v>
      </c>
      <c r="AB573" s="14">
        <v>548.28</v>
      </c>
      <c r="AC573" s="14">
        <v>0</v>
      </c>
      <c r="AD573" s="14">
        <v>0</v>
      </c>
      <c r="AE573" s="14">
        <v>2094.65</v>
      </c>
      <c r="AF573" s="14">
        <v>84351.55</v>
      </c>
      <c r="AG573" s="14">
        <v>24166.69</v>
      </c>
      <c r="AH573" s="14">
        <v>72480.58</v>
      </c>
      <c r="AI573" s="14">
        <v>15688.39</v>
      </c>
      <c r="AJ573" s="14">
        <v>1559.29</v>
      </c>
      <c r="AK573" s="14">
        <v>16346.05</v>
      </c>
      <c r="AL573" s="14">
        <v>78064.11</v>
      </c>
      <c r="AM573" s="14">
        <v>82998.649999999994</v>
      </c>
      <c r="AN573" s="14">
        <v>0</v>
      </c>
      <c r="AO573" s="14">
        <v>0</v>
      </c>
      <c r="AP573" s="14">
        <v>0</v>
      </c>
      <c r="AQ573" s="14" t="s">
        <v>104</v>
      </c>
      <c r="AR573" s="14">
        <v>0</v>
      </c>
      <c r="AS573" s="14">
        <v>0</v>
      </c>
      <c r="AT573" s="14">
        <v>0</v>
      </c>
      <c r="AU573" s="14">
        <v>0</v>
      </c>
      <c r="AV573" s="14">
        <v>0</v>
      </c>
      <c r="AW573" s="14">
        <v>0</v>
      </c>
      <c r="AX573" s="14">
        <v>0</v>
      </c>
      <c r="AY573" s="14">
        <v>0</v>
      </c>
      <c r="AZ573" s="14">
        <v>0</v>
      </c>
      <c r="BA573" s="14">
        <v>0</v>
      </c>
      <c r="BB573" s="14">
        <v>12464</v>
      </c>
      <c r="BC573" s="14">
        <v>117777</v>
      </c>
      <c r="BD573" s="14">
        <v>0</v>
      </c>
      <c r="BE573" s="14">
        <v>199</v>
      </c>
      <c r="BF573" s="14">
        <v>194</v>
      </c>
      <c r="BG573" s="14">
        <v>0</v>
      </c>
      <c r="BH573" s="14">
        <v>210</v>
      </c>
      <c r="BI573" s="14">
        <v>210</v>
      </c>
      <c r="BJ573" s="14">
        <v>0</v>
      </c>
      <c r="BK573" s="14">
        <v>0</v>
      </c>
      <c r="BL573" s="14">
        <v>0</v>
      </c>
      <c r="BM573" s="14">
        <v>0</v>
      </c>
      <c r="BN573" s="14">
        <v>0</v>
      </c>
      <c r="BO573" s="14">
        <v>0</v>
      </c>
      <c r="BP573" s="14">
        <v>0</v>
      </c>
      <c r="BQ573" s="14">
        <v>0</v>
      </c>
      <c r="BR573" s="14">
        <v>0</v>
      </c>
      <c r="BS573" s="14">
        <v>7639.67</v>
      </c>
      <c r="BT573" s="14">
        <v>48933.4</v>
      </c>
      <c r="BU573" s="14">
        <v>0</v>
      </c>
      <c r="BV573" s="14">
        <v>0</v>
      </c>
      <c r="BW573" s="14">
        <v>0</v>
      </c>
      <c r="BX573" s="14">
        <v>0</v>
      </c>
      <c r="BY573" s="14">
        <v>4861.2</v>
      </c>
      <c r="BZ573" s="14">
        <v>1829.41</v>
      </c>
      <c r="CA573" s="14">
        <v>0</v>
      </c>
      <c r="CB573" s="14">
        <v>0</v>
      </c>
      <c r="CC573" s="14">
        <v>0</v>
      </c>
      <c r="CD573" s="14">
        <v>0</v>
      </c>
      <c r="CE573" s="14">
        <v>210</v>
      </c>
      <c r="CF573" s="14">
        <v>210</v>
      </c>
      <c r="CG573" s="14">
        <v>216198</v>
      </c>
      <c r="CH573" s="14">
        <v>9.6000000000000002E-2</v>
      </c>
      <c r="CI573" s="14">
        <v>0.38400000000000001</v>
      </c>
      <c r="CJ573" s="14">
        <v>9.6000000000000002E-2</v>
      </c>
      <c r="CK573" s="14">
        <v>0</v>
      </c>
      <c r="CL573" s="14">
        <v>742.29</v>
      </c>
      <c r="CM573" s="14">
        <v>3407.8</v>
      </c>
      <c r="CN573" s="14">
        <v>0</v>
      </c>
      <c r="CO573" s="14">
        <v>0</v>
      </c>
      <c r="CP573" s="14">
        <v>0</v>
      </c>
      <c r="CQ573" s="14">
        <v>0</v>
      </c>
      <c r="CR573" s="14" t="s">
        <v>108</v>
      </c>
      <c r="CS573" s="14">
        <v>0</v>
      </c>
      <c r="CT573" s="14">
        <v>0</v>
      </c>
      <c r="CU573" s="14">
        <v>0</v>
      </c>
      <c r="CV573" s="14">
        <v>0</v>
      </c>
      <c r="CW573" s="14">
        <v>0</v>
      </c>
      <c r="CX573" s="14">
        <v>0</v>
      </c>
    </row>
    <row r="574" spans="1:102" x14ac:dyDescent="0.25">
      <c r="A574" s="14">
        <v>1100496</v>
      </c>
      <c r="B574" s="14">
        <v>21</v>
      </c>
      <c r="C574" s="14" t="s">
        <v>105</v>
      </c>
      <c r="D574" s="14" t="s">
        <v>100</v>
      </c>
      <c r="E574" s="14">
        <v>5302790001</v>
      </c>
      <c r="F574" s="14" t="s">
        <v>131</v>
      </c>
      <c r="G574" s="14" t="s">
        <v>102</v>
      </c>
      <c r="H574" s="14" t="s">
        <v>103</v>
      </c>
      <c r="I574" s="14">
        <v>70300000</v>
      </c>
      <c r="J574" s="14">
        <v>0</v>
      </c>
      <c r="K574" s="14">
        <v>98380</v>
      </c>
      <c r="L574" s="14">
        <v>1</v>
      </c>
      <c r="M574" s="14">
        <v>201902</v>
      </c>
      <c r="N574" s="14">
        <v>20190110</v>
      </c>
      <c r="O574" s="14">
        <v>1841</v>
      </c>
      <c r="P574" s="14">
        <v>20190211</v>
      </c>
      <c r="Q574" s="14">
        <v>1841</v>
      </c>
      <c r="R574" s="14">
        <v>32</v>
      </c>
      <c r="S574" s="14">
        <v>20190301</v>
      </c>
      <c r="T574" s="14">
        <v>20190318</v>
      </c>
      <c r="U574" s="14">
        <v>17.71</v>
      </c>
      <c r="V574" s="14">
        <v>2.41</v>
      </c>
      <c r="W574" s="14">
        <v>12</v>
      </c>
      <c r="X574" s="14">
        <v>2.4900000000000002</v>
      </c>
      <c r="Y574" s="14">
        <v>0.6</v>
      </c>
      <c r="Z574" s="14">
        <v>0.24</v>
      </c>
      <c r="AA574" s="14">
        <v>0.2</v>
      </c>
      <c r="AB574" s="14">
        <v>0.13</v>
      </c>
      <c r="AC574" s="14">
        <v>0</v>
      </c>
      <c r="AD574" s="14">
        <v>0</v>
      </c>
      <c r="AE574" s="14">
        <v>0</v>
      </c>
      <c r="AF574" s="14">
        <v>20.12</v>
      </c>
      <c r="AG574" s="14">
        <v>3.14</v>
      </c>
      <c r="AH574" s="14">
        <v>11.62</v>
      </c>
      <c r="AI574" s="14">
        <v>2.5099999999999998</v>
      </c>
      <c r="AJ574" s="14">
        <v>0.24</v>
      </c>
      <c r="AK574" s="14">
        <v>2.61</v>
      </c>
      <c r="AL574" s="14">
        <v>21.44</v>
      </c>
      <c r="AM574" s="14">
        <v>22.61</v>
      </c>
      <c r="AN574" s="14">
        <v>0</v>
      </c>
      <c r="AO574" s="14">
        <v>30</v>
      </c>
      <c r="AP574" s="14">
        <v>8</v>
      </c>
      <c r="AQ574" s="14" t="s">
        <v>104</v>
      </c>
      <c r="AR574" s="14">
        <v>0</v>
      </c>
      <c r="AS574" s="14">
        <v>0</v>
      </c>
      <c r="AT574" s="14">
        <v>0</v>
      </c>
      <c r="AU574" s="14">
        <v>0</v>
      </c>
      <c r="AV574" s="14">
        <v>0</v>
      </c>
      <c r="AW574" s="14">
        <v>0</v>
      </c>
      <c r="AX574" s="14">
        <v>0</v>
      </c>
      <c r="AY574" s="14" t="s">
        <v>107</v>
      </c>
      <c r="AZ574" s="14" t="s">
        <v>107</v>
      </c>
      <c r="BA574" s="14" t="s">
        <v>107</v>
      </c>
      <c r="BB574" s="14">
        <v>0</v>
      </c>
      <c r="BC574" s="14">
        <v>0</v>
      </c>
      <c r="BD574" s="14">
        <v>0</v>
      </c>
      <c r="BE574" s="14">
        <v>0</v>
      </c>
      <c r="BF574" s="14">
        <v>0</v>
      </c>
      <c r="BG574" s="14">
        <v>0</v>
      </c>
      <c r="BH574" s="14">
        <v>0</v>
      </c>
      <c r="BI574" s="14">
        <v>0</v>
      </c>
      <c r="BJ574" s="14">
        <v>0</v>
      </c>
      <c r="BK574" s="14">
        <v>0</v>
      </c>
      <c r="BL574" s="14">
        <v>0</v>
      </c>
      <c r="BM574" s="14">
        <v>0</v>
      </c>
      <c r="BN574" s="14">
        <v>0</v>
      </c>
      <c r="BO574" s="14">
        <v>0</v>
      </c>
      <c r="BP574" s="14">
        <v>0</v>
      </c>
      <c r="BQ574" s="14">
        <v>0</v>
      </c>
      <c r="BR574" s="14">
        <v>0</v>
      </c>
      <c r="BS574" s="14">
        <v>0</v>
      </c>
      <c r="BT574" s="14">
        <v>0</v>
      </c>
      <c r="BU574" s="14">
        <v>0</v>
      </c>
      <c r="BV574" s="14">
        <v>0</v>
      </c>
      <c r="BW574" s="14">
        <v>0</v>
      </c>
      <c r="BX574" s="14">
        <v>0</v>
      </c>
      <c r="BY574" s="14">
        <v>0</v>
      </c>
      <c r="BZ574" s="14">
        <v>0</v>
      </c>
      <c r="CA574" s="14">
        <v>0</v>
      </c>
      <c r="CB574" s="14">
        <v>0</v>
      </c>
      <c r="CC574" s="14">
        <v>0</v>
      </c>
      <c r="CD574" s="14">
        <v>0</v>
      </c>
      <c r="CE574" s="14">
        <v>0</v>
      </c>
      <c r="CF574" s="14">
        <v>0</v>
      </c>
      <c r="CG574" s="14">
        <v>1352673</v>
      </c>
      <c r="CH574" s="14">
        <v>1</v>
      </c>
      <c r="CI574" s="14">
        <v>0</v>
      </c>
      <c r="CJ574" s="14">
        <v>0</v>
      </c>
      <c r="CK574" s="14">
        <v>0</v>
      </c>
      <c r="CL574" s="14">
        <v>0.17</v>
      </c>
      <c r="CM574" s="14">
        <v>0.81</v>
      </c>
      <c r="CN574" s="14">
        <v>0</v>
      </c>
      <c r="CO574" s="14">
        <v>0</v>
      </c>
      <c r="CP574" s="14">
        <v>0</v>
      </c>
      <c r="CQ574" s="14">
        <v>0</v>
      </c>
      <c r="CR574" s="14" t="s">
        <v>108</v>
      </c>
      <c r="CS574" s="14">
        <v>220</v>
      </c>
      <c r="CT574" s="14" t="s">
        <v>109</v>
      </c>
      <c r="CU574" s="14">
        <v>201</v>
      </c>
      <c r="CV574" s="14" t="s">
        <v>109</v>
      </c>
      <c r="CW574" s="14">
        <v>231</v>
      </c>
      <c r="CX574" s="14" t="s">
        <v>109</v>
      </c>
    </row>
    <row r="575" spans="1:102" x14ac:dyDescent="0.25">
      <c r="A575" s="14">
        <v>1951042</v>
      </c>
      <c r="B575" s="14">
        <v>23</v>
      </c>
      <c r="C575" s="14" t="s">
        <v>110</v>
      </c>
      <c r="D575" s="14" t="s">
        <v>100</v>
      </c>
      <c r="E575" s="14">
        <v>5302790001</v>
      </c>
      <c r="F575" s="14" t="s">
        <v>336</v>
      </c>
      <c r="G575" s="14" t="s">
        <v>102</v>
      </c>
      <c r="H575" s="14" t="s">
        <v>103</v>
      </c>
      <c r="I575" s="14">
        <v>70800000</v>
      </c>
      <c r="J575" s="14">
        <v>0</v>
      </c>
      <c r="K575" s="14">
        <v>1546373</v>
      </c>
      <c r="L575" s="14">
        <v>1</v>
      </c>
      <c r="M575" s="14">
        <v>201902</v>
      </c>
      <c r="N575" s="14">
        <v>20190114</v>
      </c>
      <c r="O575" s="14">
        <v>100</v>
      </c>
      <c r="P575" s="14">
        <v>20190213</v>
      </c>
      <c r="Q575" s="14">
        <v>200</v>
      </c>
      <c r="R575" s="14">
        <v>30</v>
      </c>
      <c r="S575" s="14">
        <v>20190301</v>
      </c>
      <c r="T575" s="14">
        <v>20190318</v>
      </c>
      <c r="U575" s="14">
        <v>59.03</v>
      </c>
      <c r="V575" s="14">
        <v>8.0399999999999991</v>
      </c>
      <c r="W575" s="14">
        <v>12</v>
      </c>
      <c r="X575" s="14">
        <v>8.0500000000000007</v>
      </c>
      <c r="Y575" s="14">
        <v>2.0099999999999998</v>
      </c>
      <c r="Z575" s="14">
        <v>0.8</v>
      </c>
      <c r="AA575" s="14">
        <v>0.67</v>
      </c>
      <c r="AB575" s="14">
        <v>0.43</v>
      </c>
      <c r="AC575" s="14">
        <v>0</v>
      </c>
      <c r="AD575" s="14">
        <v>0</v>
      </c>
      <c r="AE575" s="14">
        <v>0</v>
      </c>
      <c r="AF575" s="14">
        <v>67.069999999999993</v>
      </c>
      <c r="AG575" s="14">
        <v>10.48</v>
      </c>
      <c r="AH575" s="14">
        <v>38.68</v>
      </c>
      <c r="AI575" s="14">
        <v>8.36</v>
      </c>
      <c r="AJ575" s="14">
        <v>0.83</v>
      </c>
      <c r="AK575" s="14">
        <v>8.7200000000000006</v>
      </c>
      <c r="AL575" s="14">
        <v>71.209999999999994</v>
      </c>
      <c r="AM575" s="14">
        <v>75.12</v>
      </c>
      <c r="AN575" s="14">
        <v>100</v>
      </c>
      <c r="AO575" s="14">
        <v>100</v>
      </c>
      <c r="AP575" s="14">
        <v>100</v>
      </c>
      <c r="AQ575" s="14" t="s">
        <v>104</v>
      </c>
      <c r="AR575" s="14">
        <v>0</v>
      </c>
      <c r="AS575" s="14">
        <v>0</v>
      </c>
      <c r="AT575" s="14">
        <v>0</v>
      </c>
      <c r="AU575" s="14">
        <v>0</v>
      </c>
      <c r="AV575" s="14">
        <v>0</v>
      </c>
      <c r="AW575" s="14">
        <v>0</v>
      </c>
      <c r="AX575" s="14">
        <v>0</v>
      </c>
      <c r="AY575" s="14" t="s">
        <v>107</v>
      </c>
      <c r="AZ575" s="14" t="s">
        <v>107</v>
      </c>
      <c r="BA575" s="14" t="s">
        <v>107</v>
      </c>
      <c r="BB575" s="14">
        <v>0</v>
      </c>
      <c r="BC575" s="14">
        <v>0</v>
      </c>
      <c r="BD575" s="14">
        <v>0</v>
      </c>
      <c r="BE575" s="14">
        <v>0</v>
      </c>
      <c r="BF575" s="14">
        <v>0</v>
      </c>
      <c r="BG575" s="14">
        <v>0</v>
      </c>
      <c r="BH575" s="14">
        <v>0</v>
      </c>
      <c r="BI575" s="14">
        <v>0</v>
      </c>
      <c r="BJ575" s="14">
        <v>0</v>
      </c>
      <c r="BK575" s="14">
        <v>0</v>
      </c>
      <c r="BL575" s="14">
        <v>0</v>
      </c>
      <c r="BM575" s="14">
        <v>0</v>
      </c>
      <c r="BN575" s="14">
        <v>0</v>
      </c>
      <c r="BO575" s="14">
        <v>0</v>
      </c>
      <c r="BP575" s="14">
        <v>0</v>
      </c>
      <c r="BQ575" s="14">
        <v>0</v>
      </c>
      <c r="BR575" s="14">
        <v>0</v>
      </c>
      <c r="BS575" s="14">
        <v>0</v>
      </c>
      <c r="BT575" s="14">
        <v>0</v>
      </c>
      <c r="BU575" s="14">
        <v>0</v>
      </c>
      <c r="BV575" s="14">
        <v>0</v>
      </c>
      <c r="BW575" s="14">
        <v>0</v>
      </c>
      <c r="BX575" s="14">
        <v>0</v>
      </c>
      <c r="BY575" s="14">
        <v>0</v>
      </c>
      <c r="BZ575" s="14">
        <v>0</v>
      </c>
      <c r="CA575" s="14">
        <v>0</v>
      </c>
      <c r="CB575" s="14">
        <v>0</v>
      </c>
      <c r="CC575" s="14">
        <v>0</v>
      </c>
      <c r="CD575" s="14">
        <v>0</v>
      </c>
      <c r="CE575" s="14">
        <v>0</v>
      </c>
      <c r="CF575" s="14">
        <v>0</v>
      </c>
      <c r="CG575" s="14">
        <v>1366171</v>
      </c>
      <c r="CH575" s="14">
        <v>1</v>
      </c>
      <c r="CI575" s="14">
        <v>0</v>
      </c>
      <c r="CJ575" s="14">
        <v>0</v>
      </c>
      <c r="CK575" s="14">
        <v>0</v>
      </c>
      <c r="CL575" s="14">
        <v>0.59</v>
      </c>
      <c r="CM575" s="14">
        <v>2.7</v>
      </c>
      <c r="CN575" s="14">
        <v>0</v>
      </c>
      <c r="CO575" s="14">
        <v>0</v>
      </c>
      <c r="CP575" s="14">
        <v>0</v>
      </c>
      <c r="CQ575" s="14">
        <v>0</v>
      </c>
      <c r="CR575" s="14" t="s">
        <v>108</v>
      </c>
      <c r="CS575" s="14">
        <v>220</v>
      </c>
      <c r="CT575" s="14">
        <v>380</v>
      </c>
      <c r="CU575" s="14">
        <v>201</v>
      </c>
      <c r="CV575" s="14">
        <v>348</v>
      </c>
      <c r="CW575" s="14">
        <v>231</v>
      </c>
      <c r="CX575" s="14">
        <v>399</v>
      </c>
    </row>
    <row r="576" spans="1:102" x14ac:dyDescent="0.25">
      <c r="A576" s="14">
        <v>466453</v>
      </c>
      <c r="B576" s="14">
        <v>75</v>
      </c>
      <c r="C576" s="14" t="s">
        <v>99</v>
      </c>
      <c r="D576" s="14" t="s">
        <v>100</v>
      </c>
      <c r="E576" s="14">
        <v>5302790001</v>
      </c>
      <c r="F576" s="14" t="s">
        <v>101</v>
      </c>
      <c r="G576" s="14" t="s">
        <v>102</v>
      </c>
      <c r="H576" s="14" t="s">
        <v>103</v>
      </c>
      <c r="I576" s="14">
        <v>70610000</v>
      </c>
      <c r="J576" s="14">
        <v>0</v>
      </c>
      <c r="K576" s="14">
        <v>1211223</v>
      </c>
      <c r="L576" s="14">
        <v>0</v>
      </c>
      <c r="M576" s="14">
        <v>201903</v>
      </c>
      <c r="N576" s="14">
        <v>20190210</v>
      </c>
      <c r="O576" s="14">
        <v>0</v>
      </c>
      <c r="P576" s="14">
        <v>20190310</v>
      </c>
      <c r="Q576" s="14">
        <v>0</v>
      </c>
      <c r="R576" s="14">
        <v>28</v>
      </c>
      <c r="S576" s="14">
        <v>20190321</v>
      </c>
      <c r="T576" s="14">
        <v>20190418</v>
      </c>
      <c r="U576" s="14">
        <v>12658</v>
      </c>
      <c r="V576" s="14">
        <v>2345.75</v>
      </c>
      <c r="W576" s="14">
        <v>25</v>
      </c>
      <c r="X576" s="14">
        <v>741.75</v>
      </c>
      <c r="Y576" s="14">
        <v>281.49</v>
      </c>
      <c r="Z576" s="14">
        <v>112.59</v>
      </c>
      <c r="AA576" s="14">
        <v>93.83</v>
      </c>
      <c r="AB576" s="14">
        <v>60.99</v>
      </c>
      <c r="AC576" s="14">
        <v>0</v>
      </c>
      <c r="AD576" s="14">
        <v>0</v>
      </c>
      <c r="AE576" s="14">
        <v>5.68</v>
      </c>
      <c r="AF576" s="14">
        <v>9383.1</v>
      </c>
      <c r="AG576" s="14">
        <v>2688.23</v>
      </c>
      <c r="AH576" s="14">
        <v>7251</v>
      </c>
      <c r="AI576" s="14">
        <v>1569.47</v>
      </c>
      <c r="AJ576" s="14">
        <v>155.99</v>
      </c>
      <c r="AK576" s="14">
        <v>1635.26</v>
      </c>
      <c r="AL576" s="14">
        <v>9570.27</v>
      </c>
      <c r="AM576" s="14">
        <v>10119.17</v>
      </c>
      <c r="AN576" s="14">
        <v>0</v>
      </c>
      <c r="AO576" s="14">
        <v>0</v>
      </c>
      <c r="AP576" s="14">
        <v>0</v>
      </c>
      <c r="AQ576" s="14" t="s">
        <v>104</v>
      </c>
      <c r="AR576" s="14">
        <v>0</v>
      </c>
      <c r="AS576" s="14">
        <v>0</v>
      </c>
      <c r="AT576" s="14">
        <v>0</v>
      </c>
      <c r="AU576" s="14">
        <v>0</v>
      </c>
      <c r="AV576" s="14">
        <v>0</v>
      </c>
      <c r="AW576" s="14">
        <v>0</v>
      </c>
      <c r="AX576" s="14">
        <v>0</v>
      </c>
      <c r="AY576" s="14">
        <v>0</v>
      </c>
      <c r="AZ576" s="14">
        <v>0</v>
      </c>
      <c r="BA576" s="14">
        <v>0</v>
      </c>
      <c r="BB576" s="14">
        <v>1447</v>
      </c>
      <c r="BC576" s="14">
        <v>11211</v>
      </c>
      <c r="BD576" s="14">
        <v>0</v>
      </c>
      <c r="BE576" s="14">
        <v>0</v>
      </c>
      <c r="BF576" s="14">
        <v>48</v>
      </c>
      <c r="BG576" s="14">
        <v>55</v>
      </c>
      <c r="BH576" s="14">
        <v>0</v>
      </c>
      <c r="BI576" s="14">
        <v>0</v>
      </c>
      <c r="BJ576" s="14">
        <v>0</v>
      </c>
      <c r="BK576" s="14">
        <v>23</v>
      </c>
      <c r="BL576" s="14">
        <v>476</v>
      </c>
      <c r="BM576" s="14">
        <v>0</v>
      </c>
      <c r="BN576" s="14">
        <v>0</v>
      </c>
      <c r="BO576" s="14">
        <v>0</v>
      </c>
      <c r="BP576" s="14">
        <v>0</v>
      </c>
      <c r="BQ576" s="14">
        <v>7.96</v>
      </c>
      <c r="BR576" s="14">
        <v>164.73</v>
      </c>
      <c r="BS576" s="14">
        <v>1702.59</v>
      </c>
      <c r="BT576" s="14">
        <v>4680.6000000000004</v>
      </c>
      <c r="BU576" s="14">
        <v>0</v>
      </c>
      <c r="BV576" s="14">
        <v>0</v>
      </c>
      <c r="BW576" s="14">
        <v>0</v>
      </c>
      <c r="BX576" s="14">
        <v>481.47</v>
      </c>
      <c r="BY576" s="14">
        <v>0</v>
      </c>
      <c r="BZ576" s="14">
        <v>0</v>
      </c>
      <c r="CA576" s="14">
        <v>0</v>
      </c>
      <c r="CB576" s="14">
        <v>0</v>
      </c>
      <c r="CC576" s="14">
        <v>0</v>
      </c>
      <c r="CD576" s="14">
        <v>55</v>
      </c>
      <c r="CE576" s="14">
        <v>0</v>
      </c>
      <c r="CF576" s="14">
        <v>0</v>
      </c>
      <c r="CG576" s="14">
        <v>226986</v>
      </c>
      <c r="CH576" s="14">
        <v>7.1999999999999995E-2</v>
      </c>
      <c r="CI576" s="14">
        <v>0.28799999999999998</v>
      </c>
      <c r="CJ576" s="14">
        <v>7.1999999999999995E-2</v>
      </c>
      <c r="CK576" s="14">
        <v>0</v>
      </c>
      <c r="CL576" s="14">
        <v>88.2</v>
      </c>
      <c r="CM576" s="14">
        <v>405.34</v>
      </c>
      <c r="CN576" s="14">
        <v>0</v>
      </c>
      <c r="CO576" s="14">
        <v>0</v>
      </c>
      <c r="CP576" s="14">
        <v>0</v>
      </c>
      <c r="CQ576" s="14">
        <v>0</v>
      </c>
      <c r="CR576" s="14">
        <v>481.47</v>
      </c>
      <c r="CS576" s="14">
        <v>0</v>
      </c>
      <c r="CT576" s="14">
        <v>0</v>
      </c>
      <c r="CU576" s="14">
        <v>0</v>
      </c>
      <c r="CV576" s="14">
        <v>0</v>
      </c>
      <c r="CW576" s="14">
        <v>0</v>
      </c>
      <c r="CX576" s="14">
        <v>0</v>
      </c>
    </row>
    <row r="577" spans="1:102" x14ac:dyDescent="0.25">
      <c r="A577" s="14">
        <v>471550</v>
      </c>
      <c r="B577" s="14">
        <v>21</v>
      </c>
      <c r="C577" s="14" t="s">
        <v>105</v>
      </c>
      <c r="D577" s="14" t="s">
        <v>100</v>
      </c>
      <c r="E577" s="14">
        <v>5302790001</v>
      </c>
      <c r="F577" s="14" t="s">
        <v>106</v>
      </c>
      <c r="G577" s="14" t="s">
        <v>102</v>
      </c>
      <c r="H577" s="14" t="s">
        <v>103</v>
      </c>
      <c r="I577" s="14">
        <v>70362070</v>
      </c>
      <c r="J577" s="14">
        <v>0</v>
      </c>
      <c r="K577" s="14">
        <v>76645</v>
      </c>
      <c r="L577" s="14">
        <v>1</v>
      </c>
      <c r="M577" s="14">
        <v>201903</v>
      </c>
      <c r="N577" s="14">
        <v>20190205</v>
      </c>
      <c r="O577" s="14">
        <v>6218</v>
      </c>
      <c r="P577" s="14">
        <v>20190307</v>
      </c>
      <c r="Q577" s="14">
        <v>6890</v>
      </c>
      <c r="R577" s="14">
        <v>30</v>
      </c>
      <c r="S577" s="14">
        <v>20190401</v>
      </c>
      <c r="T577" s="14">
        <v>20190418</v>
      </c>
      <c r="U577" s="14">
        <v>402.69</v>
      </c>
      <c r="V577" s="14">
        <v>134.22999999999999</v>
      </c>
      <c r="W577" s="14">
        <v>25</v>
      </c>
      <c r="X577" s="14">
        <v>76.27</v>
      </c>
      <c r="Y577" s="14">
        <v>16.100000000000001</v>
      </c>
      <c r="Z577" s="14">
        <v>6.44</v>
      </c>
      <c r="AA577" s="14">
        <v>5.36</v>
      </c>
      <c r="AB577" s="14">
        <v>3.48</v>
      </c>
      <c r="AC577" s="14">
        <v>0</v>
      </c>
      <c r="AD577" s="14">
        <v>0</v>
      </c>
      <c r="AE577" s="14">
        <v>0</v>
      </c>
      <c r="AF577" s="14">
        <v>536.91999999999996</v>
      </c>
      <c r="AG577" s="14">
        <v>153.81</v>
      </c>
      <c r="AH577" s="14">
        <v>261.79000000000002</v>
      </c>
      <c r="AI577" s="14">
        <v>56.66</v>
      </c>
      <c r="AJ577" s="14">
        <v>5.63</v>
      </c>
      <c r="AK577" s="14">
        <v>59.03</v>
      </c>
      <c r="AL577" s="14">
        <v>581.80999999999995</v>
      </c>
      <c r="AM577" s="14">
        <v>613.19000000000005</v>
      </c>
      <c r="AN577" s="14">
        <v>672</v>
      </c>
      <c r="AO577" s="14">
        <v>672</v>
      </c>
      <c r="AP577" s="14">
        <v>812</v>
      </c>
      <c r="AQ577" s="14" t="s">
        <v>104</v>
      </c>
      <c r="AR577" s="14">
        <v>0</v>
      </c>
      <c r="AS577" s="14">
        <v>0</v>
      </c>
      <c r="AT577" s="14">
        <v>0</v>
      </c>
      <c r="AU577" s="14">
        <v>0</v>
      </c>
      <c r="AV577" s="14">
        <v>0</v>
      </c>
      <c r="AW577" s="14">
        <v>0</v>
      </c>
      <c r="AX577" s="14">
        <v>0</v>
      </c>
      <c r="AY577" s="14" t="s">
        <v>107</v>
      </c>
      <c r="AZ577" s="14" t="s">
        <v>107</v>
      </c>
      <c r="BA577" s="14" t="s">
        <v>107</v>
      </c>
      <c r="BB577" s="14">
        <v>0</v>
      </c>
      <c r="BC577" s="14">
        <v>0</v>
      </c>
      <c r="BD577" s="14">
        <v>0</v>
      </c>
      <c r="BE577" s="14">
        <v>0</v>
      </c>
      <c r="BF577" s="14">
        <v>0</v>
      </c>
      <c r="BG577" s="14">
        <v>0</v>
      </c>
      <c r="BH577" s="14">
        <v>0</v>
      </c>
      <c r="BI577" s="14">
        <v>0</v>
      </c>
      <c r="BJ577" s="14">
        <v>0</v>
      </c>
      <c r="BK577" s="14">
        <v>0</v>
      </c>
      <c r="BL577" s="14">
        <v>0</v>
      </c>
      <c r="BM577" s="14">
        <v>0</v>
      </c>
      <c r="BN577" s="14">
        <v>0</v>
      </c>
      <c r="BO577" s="14">
        <v>0</v>
      </c>
      <c r="BP577" s="14">
        <v>0</v>
      </c>
      <c r="BQ577" s="14">
        <v>0</v>
      </c>
      <c r="BR577" s="14">
        <v>0</v>
      </c>
      <c r="BS577" s="14">
        <v>0</v>
      </c>
      <c r="BT577" s="14">
        <v>0</v>
      </c>
      <c r="BU577" s="14">
        <v>0</v>
      </c>
      <c r="BV577" s="14">
        <v>0</v>
      </c>
      <c r="BW577" s="14">
        <v>0</v>
      </c>
      <c r="BX577" s="14">
        <v>0</v>
      </c>
      <c r="BY577" s="14">
        <v>0</v>
      </c>
      <c r="BZ577" s="14">
        <v>0</v>
      </c>
      <c r="CA577" s="14">
        <v>0</v>
      </c>
      <c r="CB577" s="14">
        <v>0</v>
      </c>
      <c r="CC577" s="14">
        <v>0</v>
      </c>
      <c r="CD577" s="14">
        <v>0</v>
      </c>
      <c r="CE577" s="14">
        <v>0</v>
      </c>
      <c r="CF577" s="14">
        <v>0</v>
      </c>
      <c r="CG577" s="14">
        <v>1439853</v>
      </c>
      <c r="CH577" s="14">
        <v>1</v>
      </c>
      <c r="CI577" s="14">
        <v>0</v>
      </c>
      <c r="CJ577" s="14">
        <v>0</v>
      </c>
      <c r="CK577" s="14">
        <v>0</v>
      </c>
      <c r="CL577" s="14">
        <v>5.04</v>
      </c>
      <c r="CM577" s="14">
        <v>23.19</v>
      </c>
      <c r="CN577" s="14">
        <v>0</v>
      </c>
      <c r="CO577" s="14">
        <v>0</v>
      </c>
      <c r="CP577" s="14">
        <v>0</v>
      </c>
      <c r="CQ577" s="14">
        <v>0</v>
      </c>
      <c r="CR577" s="14" t="s">
        <v>108</v>
      </c>
      <c r="CS577" s="14">
        <v>220</v>
      </c>
      <c r="CT577" s="14" t="s">
        <v>109</v>
      </c>
      <c r="CU577" s="14">
        <v>201</v>
      </c>
      <c r="CV577" s="14" t="s">
        <v>109</v>
      </c>
      <c r="CW577" s="14">
        <v>231</v>
      </c>
      <c r="CX577" s="14" t="s">
        <v>109</v>
      </c>
    </row>
    <row r="578" spans="1:102" x14ac:dyDescent="0.25">
      <c r="A578" s="14">
        <v>471551</v>
      </c>
      <c r="B578" s="14">
        <v>23</v>
      </c>
      <c r="C578" s="14" t="s">
        <v>110</v>
      </c>
      <c r="D578" s="14" t="s">
        <v>100</v>
      </c>
      <c r="E578" s="14">
        <v>5302790001</v>
      </c>
      <c r="F578" s="14" t="s">
        <v>111</v>
      </c>
      <c r="G578" s="14" t="s">
        <v>102</v>
      </c>
      <c r="H578" s="14" t="s">
        <v>103</v>
      </c>
      <c r="I578" s="14">
        <v>70362070</v>
      </c>
      <c r="J578" s="14">
        <v>0</v>
      </c>
      <c r="K578" s="14">
        <v>1229984</v>
      </c>
      <c r="L578" s="14">
        <v>40</v>
      </c>
      <c r="M578" s="14">
        <v>201903</v>
      </c>
      <c r="N578" s="14">
        <v>20190205</v>
      </c>
      <c r="O578" s="14">
        <v>20711</v>
      </c>
      <c r="P578" s="14">
        <v>20190307</v>
      </c>
      <c r="Q578" s="14">
        <v>20867</v>
      </c>
      <c r="R578" s="14">
        <v>30</v>
      </c>
      <c r="S578" s="14">
        <v>20190401</v>
      </c>
      <c r="T578" s="14">
        <v>20190418</v>
      </c>
      <c r="U578" s="14">
        <v>3739.3</v>
      </c>
      <c r="V578" s="14">
        <v>1246.43</v>
      </c>
      <c r="W578" s="14">
        <v>25</v>
      </c>
      <c r="X578" s="14">
        <v>731.78</v>
      </c>
      <c r="Y578" s="14">
        <v>149.57</v>
      </c>
      <c r="Z578" s="14">
        <v>59.82</v>
      </c>
      <c r="AA578" s="14">
        <v>49.85</v>
      </c>
      <c r="AB578" s="14">
        <v>32.4</v>
      </c>
      <c r="AC578" s="14">
        <v>0</v>
      </c>
      <c r="AD578" s="14">
        <v>0</v>
      </c>
      <c r="AE578" s="14">
        <v>0</v>
      </c>
      <c r="AF578" s="14">
        <v>4985.7299999999996</v>
      </c>
      <c r="AG578" s="14">
        <v>1428.4</v>
      </c>
      <c r="AH578" s="14">
        <v>2430.7399999999998</v>
      </c>
      <c r="AI578" s="14">
        <v>526.12</v>
      </c>
      <c r="AJ578" s="14">
        <v>52.29</v>
      </c>
      <c r="AK578" s="14">
        <v>548.17999999999995</v>
      </c>
      <c r="AL578" s="14">
        <v>5425.87</v>
      </c>
      <c r="AM578" s="14">
        <v>5717.51</v>
      </c>
      <c r="AN578" s="14">
        <v>6240</v>
      </c>
      <c r="AO578" s="14">
        <v>6240</v>
      </c>
      <c r="AP578" s="14">
        <v>7430</v>
      </c>
      <c r="AQ578" s="14" t="s">
        <v>104</v>
      </c>
      <c r="AR578" s="14">
        <v>0</v>
      </c>
      <c r="AS578" s="14">
        <v>0</v>
      </c>
      <c r="AT578" s="14">
        <v>0</v>
      </c>
      <c r="AU578" s="14">
        <v>0</v>
      </c>
      <c r="AV578" s="14">
        <v>0</v>
      </c>
      <c r="AW578" s="14">
        <v>0</v>
      </c>
      <c r="AX578" s="14">
        <v>0</v>
      </c>
      <c r="AY578" s="14" t="s">
        <v>107</v>
      </c>
      <c r="AZ578" s="14" t="s">
        <v>107</v>
      </c>
      <c r="BA578" s="14" t="s">
        <v>107</v>
      </c>
      <c r="BB578" s="14">
        <v>0</v>
      </c>
      <c r="BC578" s="14">
        <v>0</v>
      </c>
      <c r="BD578" s="14">
        <v>0</v>
      </c>
      <c r="BE578" s="14">
        <v>0</v>
      </c>
      <c r="BF578" s="14">
        <v>0</v>
      </c>
      <c r="BG578" s="14">
        <v>0</v>
      </c>
      <c r="BH578" s="14">
        <v>0</v>
      </c>
      <c r="BI578" s="14">
        <v>0</v>
      </c>
      <c r="BJ578" s="14">
        <v>0</v>
      </c>
      <c r="BK578" s="14">
        <v>0</v>
      </c>
      <c r="BL578" s="14">
        <v>0</v>
      </c>
      <c r="BM578" s="14">
        <v>0</v>
      </c>
      <c r="BN578" s="14">
        <v>0</v>
      </c>
      <c r="BO578" s="14">
        <v>0</v>
      </c>
      <c r="BP578" s="14">
        <v>0</v>
      </c>
      <c r="BQ578" s="14">
        <v>0</v>
      </c>
      <c r="BR578" s="14">
        <v>0</v>
      </c>
      <c r="BS578" s="14">
        <v>0</v>
      </c>
      <c r="BT578" s="14">
        <v>0</v>
      </c>
      <c r="BU578" s="14">
        <v>0</v>
      </c>
      <c r="BV578" s="14">
        <v>0</v>
      </c>
      <c r="BW578" s="14">
        <v>0</v>
      </c>
      <c r="BX578" s="14">
        <v>0</v>
      </c>
      <c r="BY578" s="14">
        <v>0</v>
      </c>
      <c r="BZ578" s="14">
        <v>0</v>
      </c>
      <c r="CA578" s="14">
        <v>0</v>
      </c>
      <c r="CB578" s="14">
        <v>0</v>
      </c>
      <c r="CC578" s="14">
        <v>0</v>
      </c>
      <c r="CD578" s="14">
        <v>0</v>
      </c>
      <c r="CE578" s="14">
        <v>0</v>
      </c>
      <c r="CF578" s="14">
        <v>0</v>
      </c>
      <c r="CG578" s="14">
        <v>1439854</v>
      </c>
      <c r="CH578" s="14">
        <v>40</v>
      </c>
      <c r="CI578" s="14">
        <v>0</v>
      </c>
      <c r="CJ578" s="14">
        <v>40</v>
      </c>
      <c r="CK578" s="14">
        <v>0</v>
      </c>
      <c r="CL578" s="14">
        <v>46.86</v>
      </c>
      <c r="CM578" s="14">
        <v>215.38</v>
      </c>
      <c r="CN578" s="14">
        <v>0</v>
      </c>
      <c r="CO578" s="14">
        <v>0</v>
      </c>
      <c r="CP578" s="14">
        <v>0</v>
      </c>
      <c r="CQ578" s="14">
        <v>0</v>
      </c>
      <c r="CR578" s="14" t="s">
        <v>108</v>
      </c>
      <c r="CS578" s="14">
        <v>220</v>
      </c>
      <c r="CT578" s="14">
        <v>380</v>
      </c>
      <c r="CU578" s="14">
        <v>201</v>
      </c>
      <c r="CV578" s="14">
        <v>348</v>
      </c>
      <c r="CW578" s="14">
        <v>231</v>
      </c>
      <c r="CX578" s="14">
        <v>399</v>
      </c>
    </row>
    <row r="579" spans="1:102" x14ac:dyDescent="0.25">
      <c r="A579" s="14">
        <v>471552</v>
      </c>
      <c r="B579" s="14">
        <v>21</v>
      </c>
      <c r="C579" s="14" t="s">
        <v>105</v>
      </c>
      <c r="D579" s="14" t="s">
        <v>100</v>
      </c>
      <c r="E579" s="14">
        <v>5302790001</v>
      </c>
      <c r="F579" s="14" t="s">
        <v>112</v>
      </c>
      <c r="G579" s="14" t="s">
        <v>102</v>
      </c>
      <c r="H579" s="14" t="s">
        <v>103</v>
      </c>
      <c r="I579" s="14">
        <v>70362030</v>
      </c>
      <c r="J579" s="14">
        <v>0</v>
      </c>
      <c r="K579" s="14">
        <v>525960</v>
      </c>
      <c r="L579" s="14">
        <v>1</v>
      </c>
      <c r="M579" s="14">
        <v>201903</v>
      </c>
      <c r="N579" s="14">
        <v>20190205</v>
      </c>
      <c r="O579" s="14">
        <v>2295</v>
      </c>
      <c r="P579" s="14">
        <v>20190307</v>
      </c>
      <c r="Q579" s="14">
        <v>2383</v>
      </c>
      <c r="R579" s="14">
        <v>30</v>
      </c>
      <c r="S579" s="14">
        <v>20190401</v>
      </c>
      <c r="T579" s="14">
        <v>20190418</v>
      </c>
      <c r="U579" s="14">
        <v>52.15</v>
      </c>
      <c r="V579" s="14">
        <v>7.11</v>
      </c>
      <c r="W579" s="14">
        <v>12</v>
      </c>
      <c r="X579" s="14">
        <v>14.45</v>
      </c>
      <c r="Y579" s="14">
        <v>1.77</v>
      </c>
      <c r="Z579" s="14">
        <v>0.71</v>
      </c>
      <c r="AA579" s="14">
        <v>0.59</v>
      </c>
      <c r="AB579" s="14">
        <v>0.38</v>
      </c>
      <c r="AC579" s="14">
        <v>0</v>
      </c>
      <c r="AD579" s="14">
        <v>0</v>
      </c>
      <c r="AE579" s="14">
        <v>0</v>
      </c>
      <c r="AF579" s="14">
        <v>59.26</v>
      </c>
      <c r="AG579" s="14">
        <v>9.26</v>
      </c>
      <c r="AH579" s="14">
        <v>34.18</v>
      </c>
      <c r="AI579" s="14">
        <v>7.39</v>
      </c>
      <c r="AJ579" s="14">
        <v>0.73</v>
      </c>
      <c r="AK579" s="14">
        <v>7.7</v>
      </c>
      <c r="AL579" s="14">
        <v>70.260000000000005</v>
      </c>
      <c r="AM579" s="14">
        <v>73.709999999999994</v>
      </c>
      <c r="AN579" s="14">
        <v>88</v>
      </c>
      <c r="AO579" s="14">
        <v>88</v>
      </c>
      <c r="AP579" s="14">
        <v>233</v>
      </c>
      <c r="AQ579" s="14" t="s">
        <v>104</v>
      </c>
      <c r="AR579" s="14">
        <v>0</v>
      </c>
      <c r="AS579" s="14">
        <v>0</v>
      </c>
      <c r="AT579" s="14">
        <v>0</v>
      </c>
      <c r="AU579" s="14">
        <v>0</v>
      </c>
      <c r="AV579" s="14">
        <v>0</v>
      </c>
      <c r="AW579" s="14">
        <v>0</v>
      </c>
      <c r="AX579" s="14">
        <v>0</v>
      </c>
      <c r="AY579" s="14" t="s">
        <v>107</v>
      </c>
      <c r="AZ579" s="14" t="s">
        <v>107</v>
      </c>
      <c r="BA579" s="14" t="s">
        <v>107</v>
      </c>
      <c r="BB579" s="14">
        <v>0</v>
      </c>
      <c r="BC579" s="14">
        <v>0</v>
      </c>
      <c r="BD579" s="14">
        <v>0</v>
      </c>
      <c r="BE579" s="14">
        <v>0</v>
      </c>
      <c r="BF579" s="14">
        <v>0</v>
      </c>
      <c r="BG579" s="14">
        <v>0</v>
      </c>
      <c r="BH579" s="14">
        <v>0</v>
      </c>
      <c r="BI579" s="14">
        <v>0</v>
      </c>
      <c r="BJ579" s="14">
        <v>0</v>
      </c>
      <c r="BK579" s="14">
        <v>0</v>
      </c>
      <c r="BL579" s="14">
        <v>0</v>
      </c>
      <c r="BM579" s="14">
        <v>0</v>
      </c>
      <c r="BN579" s="14">
        <v>0</v>
      </c>
      <c r="BO579" s="14">
        <v>0</v>
      </c>
      <c r="BP579" s="14">
        <v>0</v>
      </c>
      <c r="BQ579" s="14">
        <v>0</v>
      </c>
      <c r="BR579" s="14">
        <v>0</v>
      </c>
      <c r="BS579" s="14">
        <v>0</v>
      </c>
      <c r="BT579" s="14">
        <v>0</v>
      </c>
      <c r="BU579" s="14">
        <v>0</v>
      </c>
      <c r="BV579" s="14">
        <v>0</v>
      </c>
      <c r="BW579" s="14">
        <v>0</v>
      </c>
      <c r="BX579" s="14">
        <v>0</v>
      </c>
      <c r="BY579" s="14">
        <v>0</v>
      </c>
      <c r="BZ579" s="14">
        <v>0</v>
      </c>
      <c r="CA579" s="14">
        <v>0</v>
      </c>
      <c r="CB579" s="14">
        <v>0</v>
      </c>
      <c r="CC579" s="14">
        <v>0</v>
      </c>
      <c r="CD579" s="14">
        <v>0</v>
      </c>
      <c r="CE579" s="14">
        <v>0</v>
      </c>
      <c r="CF579" s="14">
        <v>0</v>
      </c>
      <c r="CG579" s="14">
        <v>1439881</v>
      </c>
      <c r="CH579" s="14">
        <v>1</v>
      </c>
      <c r="CI579" s="14">
        <v>0</v>
      </c>
      <c r="CJ579" s="14">
        <v>0</v>
      </c>
      <c r="CK579" s="14">
        <v>0</v>
      </c>
      <c r="CL579" s="14">
        <v>0.55000000000000004</v>
      </c>
      <c r="CM579" s="14">
        <v>2.56</v>
      </c>
      <c r="CN579" s="14">
        <v>0</v>
      </c>
      <c r="CO579" s="14">
        <v>0</v>
      </c>
      <c r="CP579" s="14">
        <v>0</v>
      </c>
      <c r="CQ579" s="14">
        <v>0</v>
      </c>
      <c r="CR579" s="14" t="s">
        <v>108</v>
      </c>
      <c r="CS579" s="14">
        <v>220</v>
      </c>
      <c r="CT579" s="14" t="s">
        <v>109</v>
      </c>
      <c r="CU579" s="14">
        <v>201</v>
      </c>
      <c r="CV579" s="14" t="s">
        <v>109</v>
      </c>
      <c r="CW579" s="14">
        <v>231</v>
      </c>
      <c r="CX579" s="14" t="s">
        <v>109</v>
      </c>
    </row>
    <row r="580" spans="1:102" x14ac:dyDescent="0.25">
      <c r="A580" s="14">
        <v>471553</v>
      </c>
      <c r="B580" s="14">
        <v>23</v>
      </c>
      <c r="C580" s="14" t="s">
        <v>110</v>
      </c>
      <c r="D580" s="14" t="s">
        <v>100</v>
      </c>
      <c r="E580" s="14">
        <v>5302790001</v>
      </c>
      <c r="F580" s="14" t="s">
        <v>113</v>
      </c>
      <c r="G580" s="14" t="s">
        <v>102</v>
      </c>
      <c r="H580" s="14" t="s">
        <v>103</v>
      </c>
      <c r="I580" s="14">
        <v>70362030</v>
      </c>
      <c r="J580" s="14">
        <v>0</v>
      </c>
      <c r="K580" s="14">
        <v>1230287</v>
      </c>
      <c r="L580" s="14">
        <v>40</v>
      </c>
      <c r="M580" s="14">
        <v>201903</v>
      </c>
      <c r="N580" s="14">
        <v>20190205</v>
      </c>
      <c r="O580" s="14">
        <v>20591</v>
      </c>
      <c r="P580" s="14">
        <v>20190307</v>
      </c>
      <c r="Q580" s="14">
        <v>20750</v>
      </c>
      <c r="R580" s="14">
        <v>30</v>
      </c>
      <c r="S580" s="14">
        <v>20190401</v>
      </c>
      <c r="T580" s="14">
        <v>20190418</v>
      </c>
      <c r="U580" s="14">
        <v>3811.21</v>
      </c>
      <c r="V580" s="14">
        <v>1270.4000000000001</v>
      </c>
      <c r="W580" s="14">
        <v>25</v>
      </c>
      <c r="X580" s="14">
        <v>731.78</v>
      </c>
      <c r="Y580" s="14">
        <v>152.44</v>
      </c>
      <c r="Z580" s="14">
        <v>60.97</v>
      </c>
      <c r="AA580" s="14">
        <v>50.81</v>
      </c>
      <c r="AB580" s="14">
        <v>33.03</v>
      </c>
      <c r="AC580" s="14">
        <v>0</v>
      </c>
      <c r="AD580" s="14">
        <v>0</v>
      </c>
      <c r="AE580" s="14">
        <v>0</v>
      </c>
      <c r="AF580" s="14">
        <v>5081.6099999999997</v>
      </c>
      <c r="AG580" s="14">
        <v>1455.87</v>
      </c>
      <c r="AH580" s="14">
        <v>2477.4899999999998</v>
      </c>
      <c r="AI580" s="14">
        <v>536.24</v>
      </c>
      <c r="AJ580" s="14">
        <v>53.29</v>
      </c>
      <c r="AK580" s="14">
        <v>558.72</v>
      </c>
      <c r="AL580" s="14">
        <v>5516.14</v>
      </c>
      <c r="AM580" s="14">
        <v>5813.39</v>
      </c>
      <c r="AN580" s="14">
        <v>6360</v>
      </c>
      <c r="AO580" s="14">
        <v>6360</v>
      </c>
      <c r="AP580" s="14">
        <v>7386</v>
      </c>
      <c r="AQ580" s="14" t="s">
        <v>104</v>
      </c>
      <c r="AR580" s="14">
        <v>0</v>
      </c>
      <c r="AS580" s="14">
        <v>0</v>
      </c>
      <c r="AT580" s="14">
        <v>0</v>
      </c>
      <c r="AU580" s="14">
        <v>0</v>
      </c>
      <c r="AV580" s="14">
        <v>0</v>
      </c>
      <c r="AW580" s="14">
        <v>0</v>
      </c>
      <c r="AX580" s="14">
        <v>0</v>
      </c>
      <c r="AY580" s="14" t="s">
        <v>107</v>
      </c>
      <c r="AZ580" s="14" t="s">
        <v>107</v>
      </c>
      <c r="BA580" s="14" t="s">
        <v>107</v>
      </c>
      <c r="BB580" s="14">
        <v>0</v>
      </c>
      <c r="BC580" s="14">
        <v>0</v>
      </c>
      <c r="BD580" s="14">
        <v>0</v>
      </c>
      <c r="BE580" s="14">
        <v>0</v>
      </c>
      <c r="BF580" s="14">
        <v>0</v>
      </c>
      <c r="BG580" s="14">
        <v>0</v>
      </c>
      <c r="BH580" s="14">
        <v>0</v>
      </c>
      <c r="BI580" s="14">
        <v>0</v>
      </c>
      <c r="BJ580" s="14">
        <v>0</v>
      </c>
      <c r="BK580" s="14">
        <v>0</v>
      </c>
      <c r="BL580" s="14">
        <v>0</v>
      </c>
      <c r="BM580" s="14">
        <v>0</v>
      </c>
      <c r="BN580" s="14">
        <v>0</v>
      </c>
      <c r="BO580" s="14">
        <v>0</v>
      </c>
      <c r="BP580" s="14">
        <v>0</v>
      </c>
      <c r="BQ580" s="14">
        <v>0</v>
      </c>
      <c r="BR580" s="14">
        <v>0</v>
      </c>
      <c r="BS580" s="14">
        <v>0</v>
      </c>
      <c r="BT580" s="14">
        <v>0</v>
      </c>
      <c r="BU580" s="14">
        <v>0</v>
      </c>
      <c r="BV580" s="14">
        <v>0</v>
      </c>
      <c r="BW580" s="14">
        <v>0</v>
      </c>
      <c r="BX580" s="14">
        <v>0</v>
      </c>
      <c r="BY580" s="14">
        <v>0</v>
      </c>
      <c r="BZ580" s="14">
        <v>0</v>
      </c>
      <c r="CA580" s="14">
        <v>0</v>
      </c>
      <c r="CB580" s="14">
        <v>0</v>
      </c>
      <c r="CC580" s="14">
        <v>0</v>
      </c>
      <c r="CD580" s="14">
        <v>0</v>
      </c>
      <c r="CE580" s="14">
        <v>0</v>
      </c>
      <c r="CF580" s="14">
        <v>0</v>
      </c>
      <c r="CG580" s="14">
        <v>1439883</v>
      </c>
      <c r="CH580" s="14">
        <v>40</v>
      </c>
      <c r="CI580" s="14">
        <v>0</v>
      </c>
      <c r="CJ580" s="14">
        <v>40</v>
      </c>
      <c r="CK580" s="14">
        <v>0</v>
      </c>
      <c r="CL580" s="14">
        <v>47.76</v>
      </c>
      <c r="CM580" s="14">
        <v>219.52</v>
      </c>
      <c r="CN580" s="14">
        <v>0</v>
      </c>
      <c r="CO580" s="14">
        <v>0</v>
      </c>
      <c r="CP580" s="14">
        <v>0</v>
      </c>
      <c r="CQ580" s="14">
        <v>0</v>
      </c>
      <c r="CR580" s="14" t="s">
        <v>108</v>
      </c>
      <c r="CS580" s="14">
        <v>220</v>
      </c>
      <c r="CT580" s="14">
        <v>380</v>
      </c>
      <c r="CU580" s="14">
        <v>201</v>
      </c>
      <c r="CV580" s="14">
        <v>348</v>
      </c>
      <c r="CW580" s="14">
        <v>231</v>
      </c>
      <c r="CX580" s="14">
        <v>399</v>
      </c>
    </row>
    <row r="581" spans="1:102" x14ac:dyDescent="0.25">
      <c r="A581" s="14">
        <v>471554</v>
      </c>
      <c r="B581" s="14">
        <v>21</v>
      </c>
      <c r="C581" s="14" t="s">
        <v>105</v>
      </c>
      <c r="D581" s="14" t="s">
        <v>100</v>
      </c>
      <c r="E581" s="14">
        <v>5302790001</v>
      </c>
      <c r="F581" s="14" t="s">
        <v>114</v>
      </c>
      <c r="G581" s="14" t="s">
        <v>102</v>
      </c>
      <c r="H581" s="14" t="s">
        <v>103</v>
      </c>
      <c r="I581" s="14">
        <v>70362040</v>
      </c>
      <c r="J581" s="14">
        <v>0</v>
      </c>
      <c r="K581" s="14">
        <v>77130</v>
      </c>
      <c r="L581" s="14">
        <v>1</v>
      </c>
      <c r="M581" s="14">
        <v>201903</v>
      </c>
      <c r="N581" s="14">
        <v>20190205</v>
      </c>
      <c r="O581" s="14">
        <v>973</v>
      </c>
      <c r="P581" s="14">
        <v>20190307</v>
      </c>
      <c r="Q581" s="14">
        <v>1668</v>
      </c>
      <c r="R581" s="14">
        <v>30</v>
      </c>
      <c r="S581" s="14">
        <v>20190401</v>
      </c>
      <c r="T581" s="14">
        <v>20190418</v>
      </c>
      <c r="U581" s="14">
        <v>416.48</v>
      </c>
      <c r="V581" s="14">
        <v>138.82</v>
      </c>
      <c r="W581" s="14">
        <v>25</v>
      </c>
      <c r="X581" s="14">
        <v>50.91</v>
      </c>
      <c r="Y581" s="14">
        <v>16.649999999999999</v>
      </c>
      <c r="Z581" s="14">
        <v>6.66</v>
      </c>
      <c r="AA581" s="14">
        <v>5.55</v>
      </c>
      <c r="AB581" s="14">
        <v>3.6</v>
      </c>
      <c r="AC581" s="14">
        <v>0</v>
      </c>
      <c r="AD581" s="14">
        <v>0</v>
      </c>
      <c r="AE581" s="14">
        <v>0</v>
      </c>
      <c r="AF581" s="14">
        <v>555.29999999999995</v>
      </c>
      <c r="AG581" s="14">
        <v>159.07</v>
      </c>
      <c r="AH581" s="14">
        <v>270.76</v>
      </c>
      <c r="AI581" s="14">
        <v>58.6</v>
      </c>
      <c r="AJ581" s="14">
        <v>5.82</v>
      </c>
      <c r="AK581" s="14">
        <v>61.05</v>
      </c>
      <c r="AL581" s="14">
        <v>573.75</v>
      </c>
      <c r="AM581" s="14">
        <v>606.21</v>
      </c>
      <c r="AN581" s="14">
        <v>695</v>
      </c>
      <c r="AO581" s="14">
        <v>695</v>
      </c>
      <c r="AP581" s="14">
        <v>603</v>
      </c>
      <c r="AQ581" s="14" t="s">
        <v>104</v>
      </c>
      <c r="AR581" s="14">
        <v>0</v>
      </c>
      <c r="AS581" s="14">
        <v>0</v>
      </c>
      <c r="AT581" s="14">
        <v>0</v>
      </c>
      <c r="AU581" s="14">
        <v>0</v>
      </c>
      <c r="AV581" s="14">
        <v>0</v>
      </c>
      <c r="AW581" s="14">
        <v>0</v>
      </c>
      <c r="AX581" s="14">
        <v>0</v>
      </c>
      <c r="AY581" s="14" t="s">
        <v>107</v>
      </c>
      <c r="AZ581" s="14" t="s">
        <v>107</v>
      </c>
      <c r="BA581" s="14" t="s">
        <v>107</v>
      </c>
      <c r="BB581" s="14">
        <v>0</v>
      </c>
      <c r="BC581" s="14">
        <v>0</v>
      </c>
      <c r="BD581" s="14">
        <v>0</v>
      </c>
      <c r="BE581" s="14">
        <v>0</v>
      </c>
      <c r="BF581" s="14">
        <v>0</v>
      </c>
      <c r="BG581" s="14">
        <v>0</v>
      </c>
      <c r="BH581" s="14">
        <v>0</v>
      </c>
      <c r="BI581" s="14">
        <v>0</v>
      </c>
      <c r="BJ581" s="14">
        <v>0</v>
      </c>
      <c r="BK581" s="14">
        <v>0</v>
      </c>
      <c r="BL581" s="14">
        <v>0</v>
      </c>
      <c r="BM581" s="14">
        <v>0</v>
      </c>
      <c r="BN581" s="14">
        <v>0</v>
      </c>
      <c r="BO581" s="14">
        <v>0</v>
      </c>
      <c r="BP581" s="14">
        <v>0</v>
      </c>
      <c r="BQ581" s="14">
        <v>0</v>
      </c>
      <c r="BR581" s="14">
        <v>0</v>
      </c>
      <c r="BS581" s="14">
        <v>0</v>
      </c>
      <c r="BT581" s="14">
        <v>0</v>
      </c>
      <c r="BU581" s="14">
        <v>0</v>
      </c>
      <c r="BV581" s="14">
        <v>0</v>
      </c>
      <c r="BW581" s="14">
        <v>0</v>
      </c>
      <c r="BX581" s="14">
        <v>0</v>
      </c>
      <c r="BY581" s="14">
        <v>0</v>
      </c>
      <c r="BZ581" s="14">
        <v>0</v>
      </c>
      <c r="CA581" s="14">
        <v>0</v>
      </c>
      <c r="CB581" s="14">
        <v>0</v>
      </c>
      <c r="CC581" s="14">
        <v>0</v>
      </c>
      <c r="CD581" s="14">
        <v>0</v>
      </c>
      <c r="CE581" s="14">
        <v>0</v>
      </c>
      <c r="CF581" s="14">
        <v>0</v>
      </c>
      <c r="CG581" s="14">
        <v>1439912</v>
      </c>
      <c r="CH581" s="14">
        <v>1</v>
      </c>
      <c r="CI581" s="14">
        <v>0</v>
      </c>
      <c r="CJ581" s="14">
        <v>0</v>
      </c>
      <c r="CK581" s="14">
        <v>0</v>
      </c>
      <c r="CL581" s="14">
        <v>5.21</v>
      </c>
      <c r="CM581" s="14">
        <v>23.98</v>
      </c>
      <c r="CN581" s="14">
        <v>0</v>
      </c>
      <c r="CO581" s="14">
        <v>0</v>
      </c>
      <c r="CP581" s="14">
        <v>0</v>
      </c>
      <c r="CQ581" s="14">
        <v>0</v>
      </c>
      <c r="CR581" s="14" t="s">
        <v>108</v>
      </c>
      <c r="CS581" s="14">
        <v>220</v>
      </c>
      <c r="CT581" s="14" t="s">
        <v>109</v>
      </c>
      <c r="CU581" s="14">
        <v>201</v>
      </c>
      <c r="CV581" s="14" t="s">
        <v>109</v>
      </c>
      <c r="CW581" s="14">
        <v>231</v>
      </c>
      <c r="CX581" s="14" t="s">
        <v>109</v>
      </c>
    </row>
    <row r="582" spans="1:102" x14ac:dyDescent="0.25">
      <c r="A582" s="14">
        <v>471555</v>
      </c>
      <c r="B582" s="14">
        <v>23</v>
      </c>
      <c r="C582" s="14" t="s">
        <v>110</v>
      </c>
      <c r="D582" s="14" t="s">
        <v>100</v>
      </c>
      <c r="E582" s="14">
        <v>5302790001</v>
      </c>
      <c r="F582" s="14" t="s">
        <v>115</v>
      </c>
      <c r="G582" s="14" t="s">
        <v>102</v>
      </c>
      <c r="H582" s="14" t="s">
        <v>103</v>
      </c>
      <c r="I582" s="14">
        <v>70362040</v>
      </c>
      <c r="J582" s="14">
        <v>0</v>
      </c>
      <c r="K582" s="14">
        <v>1230258</v>
      </c>
      <c r="L582" s="14">
        <v>60</v>
      </c>
      <c r="M582" s="14">
        <v>201903</v>
      </c>
      <c r="N582" s="14">
        <v>20190205</v>
      </c>
      <c r="O582" s="14">
        <v>11980</v>
      </c>
      <c r="P582" s="14">
        <v>20190307</v>
      </c>
      <c r="Q582" s="14">
        <v>12083</v>
      </c>
      <c r="R582" s="14">
        <v>30</v>
      </c>
      <c r="S582" s="14">
        <v>20190401</v>
      </c>
      <c r="T582" s="14">
        <v>20190418</v>
      </c>
      <c r="U582" s="14">
        <v>3703.35</v>
      </c>
      <c r="V582" s="14">
        <v>1234.44</v>
      </c>
      <c r="W582" s="14">
        <v>25</v>
      </c>
      <c r="X582" s="14">
        <v>622.65</v>
      </c>
      <c r="Y582" s="14">
        <v>148.13</v>
      </c>
      <c r="Z582" s="14">
        <v>59.25</v>
      </c>
      <c r="AA582" s="14">
        <v>49.37</v>
      </c>
      <c r="AB582" s="14">
        <v>32.090000000000003</v>
      </c>
      <c r="AC582" s="14">
        <v>0</v>
      </c>
      <c r="AD582" s="14">
        <v>0</v>
      </c>
      <c r="AE582" s="14">
        <v>0</v>
      </c>
      <c r="AF582" s="14">
        <v>4937.79</v>
      </c>
      <c r="AG582" s="14">
        <v>1414.66</v>
      </c>
      <c r="AH582" s="14">
        <v>2407.36</v>
      </c>
      <c r="AI582" s="14">
        <v>521.07000000000005</v>
      </c>
      <c r="AJ582" s="14">
        <v>51.79</v>
      </c>
      <c r="AK582" s="14">
        <v>542.91</v>
      </c>
      <c r="AL582" s="14">
        <v>5271.6</v>
      </c>
      <c r="AM582" s="14">
        <v>5560.44</v>
      </c>
      <c r="AN582" s="14">
        <v>6180</v>
      </c>
      <c r="AO582" s="14">
        <v>6180</v>
      </c>
      <c r="AP582" s="14">
        <v>6580</v>
      </c>
      <c r="AQ582" s="14" t="s">
        <v>104</v>
      </c>
      <c r="AR582" s="14">
        <v>0</v>
      </c>
      <c r="AS582" s="14">
        <v>0</v>
      </c>
      <c r="AT582" s="14">
        <v>0</v>
      </c>
      <c r="AU582" s="14">
        <v>0</v>
      </c>
      <c r="AV582" s="14">
        <v>0</v>
      </c>
      <c r="AW582" s="14">
        <v>0</v>
      </c>
      <c r="AX582" s="14">
        <v>0</v>
      </c>
      <c r="AY582" s="14" t="s">
        <v>107</v>
      </c>
      <c r="AZ582" s="14" t="s">
        <v>107</v>
      </c>
      <c r="BA582" s="14" t="s">
        <v>107</v>
      </c>
      <c r="BB582" s="14">
        <v>0</v>
      </c>
      <c r="BC582" s="14">
        <v>0</v>
      </c>
      <c r="BD582" s="14">
        <v>0</v>
      </c>
      <c r="BE582" s="14">
        <v>0</v>
      </c>
      <c r="BF582" s="14">
        <v>0</v>
      </c>
      <c r="BG582" s="14">
        <v>0</v>
      </c>
      <c r="BH582" s="14">
        <v>0</v>
      </c>
      <c r="BI582" s="14">
        <v>0</v>
      </c>
      <c r="BJ582" s="14">
        <v>0</v>
      </c>
      <c r="BK582" s="14">
        <v>0</v>
      </c>
      <c r="BL582" s="14">
        <v>0</v>
      </c>
      <c r="BM582" s="14">
        <v>0</v>
      </c>
      <c r="BN582" s="14">
        <v>0</v>
      </c>
      <c r="BO582" s="14">
        <v>0</v>
      </c>
      <c r="BP582" s="14">
        <v>0</v>
      </c>
      <c r="BQ582" s="14">
        <v>0</v>
      </c>
      <c r="BR582" s="14">
        <v>0</v>
      </c>
      <c r="BS582" s="14">
        <v>0</v>
      </c>
      <c r="BT582" s="14">
        <v>0</v>
      </c>
      <c r="BU582" s="14">
        <v>0</v>
      </c>
      <c r="BV582" s="14">
        <v>0</v>
      </c>
      <c r="BW582" s="14">
        <v>0</v>
      </c>
      <c r="BX582" s="14">
        <v>0</v>
      </c>
      <c r="BY582" s="14">
        <v>0</v>
      </c>
      <c r="BZ582" s="14">
        <v>0</v>
      </c>
      <c r="CA582" s="14">
        <v>0</v>
      </c>
      <c r="CB582" s="14">
        <v>0</v>
      </c>
      <c r="CC582" s="14">
        <v>0</v>
      </c>
      <c r="CD582" s="14">
        <v>0</v>
      </c>
      <c r="CE582" s="14">
        <v>0</v>
      </c>
      <c r="CF582" s="14">
        <v>0</v>
      </c>
      <c r="CG582" s="14">
        <v>1439913</v>
      </c>
      <c r="CH582" s="14">
        <v>60</v>
      </c>
      <c r="CI582" s="14">
        <v>0</v>
      </c>
      <c r="CJ582" s="14">
        <v>60</v>
      </c>
      <c r="CK582" s="14">
        <v>0</v>
      </c>
      <c r="CL582" s="14">
        <v>46.41</v>
      </c>
      <c r="CM582" s="14">
        <v>213.31</v>
      </c>
      <c r="CN582" s="14">
        <v>0</v>
      </c>
      <c r="CO582" s="14">
        <v>0</v>
      </c>
      <c r="CP582" s="14">
        <v>0</v>
      </c>
      <c r="CQ582" s="14">
        <v>0</v>
      </c>
      <c r="CR582" s="14" t="s">
        <v>108</v>
      </c>
      <c r="CS582" s="14">
        <v>220</v>
      </c>
      <c r="CT582" s="14">
        <v>380</v>
      </c>
      <c r="CU582" s="14">
        <v>201</v>
      </c>
      <c r="CV582" s="14">
        <v>348</v>
      </c>
      <c r="CW582" s="14">
        <v>231</v>
      </c>
      <c r="CX582" s="14">
        <v>399</v>
      </c>
    </row>
    <row r="583" spans="1:102" x14ac:dyDescent="0.25">
      <c r="A583" s="14">
        <v>472913</v>
      </c>
      <c r="B583" s="14">
        <v>23</v>
      </c>
      <c r="C583" s="14" t="s">
        <v>110</v>
      </c>
      <c r="D583" s="14" t="s">
        <v>100</v>
      </c>
      <c r="E583" s="14">
        <v>5302790001</v>
      </c>
      <c r="F583" s="14" t="s">
        <v>116</v>
      </c>
      <c r="G583" s="14" t="s">
        <v>102</v>
      </c>
      <c r="H583" s="14" t="s">
        <v>103</v>
      </c>
      <c r="I583" s="14">
        <v>71630315</v>
      </c>
      <c r="J583" s="14">
        <v>0</v>
      </c>
      <c r="K583" s="14">
        <v>147550</v>
      </c>
      <c r="L583" s="14">
        <v>10</v>
      </c>
      <c r="M583" s="14">
        <v>201903</v>
      </c>
      <c r="N583" s="14">
        <v>20190221</v>
      </c>
      <c r="O583" s="14">
        <v>9467</v>
      </c>
      <c r="P583" s="14">
        <v>20190322</v>
      </c>
      <c r="Q583" s="14">
        <v>113</v>
      </c>
      <c r="R583" s="14">
        <v>29</v>
      </c>
      <c r="S583" s="14">
        <v>20190401</v>
      </c>
      <c r="T583" s="14">
        <v>20190418</v>
      </c>
      <c r="U583" s="14">
        <v>3871.14</v>
      </c>
      <c r="V583" s="14">
        <v>1290.3699999999999</v>
      </c>
      <c r="W583" s="14">
        <v>25</v>
      </c>
      <c r="X583" s="14">
        <v>622.65</v>
      </c>
      <c r="Y583" s="14">
        <v>154.84</v>
      </c>
      <c r="Z583" s="14">
        <v>61.93</v>
      </c>
      <c r="AA583" s="14">
        <v>51.61</v>
      </c>
      <c r="AB583" s="14">
        <v>33.54</v>
      </c>
      <c r="AC583" s="14">
        <v>0</v>
      </c>
      <c r="AD583" s="14">
        <v>0</v>
      </c>
      <c r="AE583" s="14">
        <v>0</v>
      </c>
      <c r="AF583" s="14">
        <v>5161.51</v>
      </c>
      <c r="AG583" s="14">
        <v>1478.75</v>
      </c>
      <c r="AH583" s="14">
        <v>2516.44</v>
      </c>
      <c r="AI583" s="14">
        <v>544.67999999999995</v>
      </c>
      <c r="AJ583" s="14">
        <v>54.13</v>
      </c>
      <c r="AK583" s="14">
        <v>567.51</v>
      </c>
      <c r="AL583" s="14">
        <v>5482.24</v>
      </c>
      <c r="AM583" s="14">
        <v>5784.16</v>
      </c>
      <c r="AN583" s="14">
        <v>6460</v>
      </c>
      <c r="AO583" s="14">
        <v>6460</v>
      </c>
      <c r="AP583" s="14">
        <v>6230</v>
      </c>
      <c r="AQ583" s="14" t="s">
        <v>104</v>
      </c>
      <c r="AR583" s="14">
        <v>0</v>
      </c>
      <c r="AS583" s="14">
        <v>0</v>
      </c>
      <c r="AT583" s="14">
        <v>0</v>
      </c>
      <c r="AU583" s="14">
        <v>0</v>
      </c>
      <c r="AV583" s="14">
        <v>0</v>
      </c>
      <c r="AW583" s="14">
        <v>0</v>
      </c>
      <c r="AX583" s="14">
        <v>0</v>
      </c>
      <c r="AY583" s="14" t="s">
        <v>107</v>
      </c>
      <c r="AZ583" s="14" t="s">
        <v>107</v>
      </c>
      <c r="BA583" s="14" t="s">
        <v>107</v>
      </c>
      <c r="BB583" s="14">
        <v>0</v>
      </c>
      <c r="BC583" s="14">
        <v>0</v>
      </c>
      <c r="BD583" s="14">
        <v>0</v>
      </c>
      <c r="BE583" s="14">
        <v>0</v>
      </c>
      <c r="BF583" s="14">
        <v>0</v>
      </c>
      <c r="BG583" s="14">
        <v>0</v>
      </c>
      <c r="BH583" s="14">
        <v>0</v>
      </c>
      <c r="BI583" s="14">
        <v>0</v>
      </c>
      <c r="BJ583" s="14">
        <v>0</v>
      </c>
      <c r="BK583" s="14">
        <v>0</v>
      </c>
      <c r="BL583" s="14">
        <v>0</v>
      </c>
      <c r="BM583" s="14">
        <v>0</v>
      </c>
      <c r="BN583" s="14">
        <v>0</v>
      </c>
      <c r="BO583" s="14">
        <v>0</v>
      </c>
      <c r="BP583" s="14">
        <v>0</v>
      </c>
      <c r="BQ583" s="14">
        <v>0</v>
      </c>
      <c r="BR583" s="14">
        <v>0</v>
      </c>
      <c r="BS583" s="14">
        <v>0</v>
      </c>
      <c r="BT583" s="14">
        <v>0</v>
      </c>
      <c r="BU583" s="14">
        <v>0</v>
      </c>
      <c r="BV583" s="14">
        <v>0</v>
      </c>
      <c r="BW583" s="14">
        <v>0</v>
      </c>
      <c r="BX583" s="14">
        <v>0</v>
      </c>
      <c r="BY583" s="14">
        <v>0</v>
      </c>
      <c r="BZ583" s="14">
        <v>0</v>
      </c>
      <c r="CA583" s="14">
        <v>0</v>
      </c>
      <c r="CB583" s="14">
        <v>0</v>
      </c>
      <c r="CC583" s="14">
        <v>0</v>
      </c>
      <c r="CD583" s="14">
        <v>0</v>
      </c>
      <c r="CE583" s="14">
        <v>0</v>
      </c>
      <c r="CF583" s="14">
        <v>0</v>
      </c>
      <c r="CG583" s="14">
        <v>1513075</v>
      </c>
      <c r="CH583" s="14">
        <v>10</v>
      </c>
      <c r="CI583" s="14">
        <v>0</v>
      </c>
      <c r="CJ583" s="14">
        <v>0</v>
      </c>
      <c r="CK583" s="14">
        <v>0</v>
      </c>
      <c r="CL583" s="14">
        <v>48.51</v>
      </c>
      <c r="CM583" s="14">
        <v>222.97</v>
      </c>
      <c r="CN583" s="14">
        <v>0</v>
      </c>
      <c r="CO583" s="14">
        <v>0</v>
      </c>
      <c r="CP583" s="14">
        <v>0</v>
      </c>
      <c r="CQ583" s="14">
        <v>0</v>
      </c>
      <c r="CR583" s="14" t="s">
        <v>108</v>
      </c>
      <c r="CS583" s="14">
        <v>220</v>
      </c>
      <c r="CT583" s="14">
        <v>380</v>
      </c>
      <c r="CU583" s="14">
        <v>201</v>
      </c>
      <c r="CV583" s="14">
        <v>348</v>
      </c>
      <c r="CW583" s="14">
        <v>231</v>
      </c>
      <c r="CX583" s="14">
        <v>399</v>
      </c>
    </row>
    <row r="584" spans="1:102" x14ac:dyDescent="0.25">
      <c r="A584" s="14">
        <v>491042</v>
      </c>
      <c r="B584" s="14">
        <v>66</v>
      </c>
      <c r="C584" s="14" t="s">
        <v>117</v>
      </c>
      <c r="D584" s="14" t="s">
        <v>100</v>
      </c>
      <c r="E584" s="14">
        <v>5302790001</v>
      </c>
      <c r="F584" s="14" t="s">
        <v>118</v>
      </c>
      <c r="G584" s="14" t="s">
        <v>102</v>
      </c>
      <c r="H584" s="14" t="s">
        <v>103</v>
      </c>
      <c r="I584" s="14">
        <v>70800000</v>
      </c>
      <c r="J584" s="14">
        <v>0</v>
      </c>
      <c r="K584" s="14">
        <v>1511930</v>
      </c>
      <c r="L584" s="14">
        <v>0</v>
      </c>
      <c r="M584" s="14">
        <v>201903</v>
      </c>
      <c r="N584" s="14">
        <v>20190210</v>
      </c>
      <c r="O584" s="14">
        <v>0</v>
      </c>
      <c r="P584" s="14">
        <v>20190310</v>
      </c>
      <c r="Q584" s="14">
        <v>0</v>
      </c>
      <c r="R584" s="14">
        <v>28</v>
      </c>
      <c r="S584" s="14">
        <v>20190321</v>
      </c>
      <c r="T584" s="14">
        <v>20190418</v>
      </c>
      <c r="U584" s="14">
        <v>190176</v>
      </c>
      <c r="V584" s="14">
        <v>43313.63</v>
      </c>
      <c r="W584" s="14">
        <v>25</v>
      </c>
      <c r="X584" s="14">
        <v>741.75</v>
      </c>
      <c r="Y584" s="14">
        <v>5197.63</v>
      </c>
      <c r="Z584" s="14">
        <v>2079.0500000000002</v>
      </c>
      <c r="AA584" s="14">
        <v>1732.54</v>
      </c>
      <c r="AB584" s="14">
        <v>1126.1500000000001</v>
      </c>
      <c r="AC584" s="14">
        <v>0</v>
      </c>
      <c r="AD584" s="14">
        <v>0</v>
      </c>
      <c r="AE584" s="14">
        <v>0</v>
      </c>
      <c r="AF584" s="14">
        <v>173254.62</v>
      </c>
      <c r="AG584" s="14">
        <v>49637.41</v>
      </c>
      <c r="AH584" s="14">
        <v>96030.04</v>
      </c>
      <c r="AI584" s="14">
        <v>20785.650000000001</v>
      </c>
      <c r="AJ584" s="14">
        <v>2065.91</v>
      </c>
      <c r="AK584" s="14">
        <v>21656.99</v>
      </c>
      <c r="AL584" s="14">
        <v>163861</v>
      </c>
      <c r="AM584" s="14">
        <v>173996.37</v>
      </c>
      <c r="AN584" s="14">
        <v>0</v>
      </c>
      <c r="AO584" s="14">
        <v>0</v>
      </c>
      <c r="AP584" s="14">
        <v>0</v>
      </c>
      <c r="AQ584" s="14" t="s">
        <v>104</v>
      </c>
      <c r="AR584" s="14">
        <v>0</v>
      </c>
      <c r="AS584" s="14">
        <v>0</v>
      </c>
      <c r="AT584" s="14">
        <v>0</v>
      </c>
      <c r="AU584" s="14">
        <v>0</v>
      </c>
      <c r="AV584" s="14">
        <v>0</v>
      </c>
      <c r="AW584" s="14">
        <v>0</v>
      </c>
      <c r="AX584" s="14">
        <v>0</v>
      </c>
      <c r="AY584" s="14">
        <v>0</v>
      </c>
      <c r="AZ584" s="14">
        <v>0</v>
      </c>
      <c r="BA584" s="14">
        <v>0</v>
      </c>
      <c r="BB584" s="14">
        <v>25045</v>
      </c>
      <c r="BC584" s="14">
        <v>165131</v>
      </c>
      <c r="BD584" s="14">
        <v>0</v>
      </c>
      <c r="BE584" s="14">
        <v>613</v>
      </c>
      <c r="BF584" s="14">
        <v>711</v>
      </c>
      <c r="BG584" s="14">
        <v>0</v>
      </c>
      <c r="BH584" s="14">
        <v>613</v>
      </c>
      <c r="BI584" s="14">
        <v>711</v>
      </c>
      <c r="BJ584" s="14">
        <v>0</v>
      </c>
      <c r="BK584" s="14">
        <v>0</v>
      </c>
      <c r="BL584" s="14">
        <v>1</v>
      </c>
      <c r="BM584" s="14">
        <v>0</v>
      </c>
      <c r="BN584" s="14">
        <v>0</v>
      </c>
      <c r="BO584" s="14">
        <v>0</v>
      </c>
      <c r="BP584" s="14">
        <v>0</v>
      </c>
      <c r="BQ584" s="14">
        <v>0</v>
      </c>
      <c r="BR584" s="14">
        <v>0.35</v>
      </c>
      <c r="BS584" s="14">
        <v>16101.39</v>
      </c>
      <c r="BT584" s="14">
        <v>73396.13</v>
      </c>
      <c r="BU584" s="14">
        <v>0</v>
      </c>
      <c r="BV584" s="14">
        <v>0</v>
      </c>
      <c r="BW584" s="14">
        <v>0</v>
      </c>
      <c r="BX584" s="14">
        <v>0</v>
      </c>
      <c r="BY584" s="14">
        <v>27490.07</v>
      </c>
      <c r="BZ584" s="14">
        <v>8647.92</v>
      </c>
      <c r="CA584" s="14">
        <v>0</v>
      </c>
      <c r="CB584" s="14">
        <v>4305.13</v>
      </c>
      <c r="CC584" s="14">
        <v>0</v>
      </c>
      <c r="CD584" s="14">
        <v>755</v>
      </c>
      <c r="CE584" s="14">
        <v>565</v>
      </c>
      <c r="CF584" s="14">
        <v>680</v>
      </c>
      <c r="CG584" s="14">
        <v>227000</v>
      </c>
      <c r="CH584" s="14">
        <v>0.09</v>
      </c>
      <c r="CI584" s="14">
        <v>0.36</v>
      </c>
      <c r="CJ584" s="14">
        <v>0.09</v>
      </c>
      <c r="CK584" s="14">
        <v>0</v>
      </c>
      <c r="CL584" s="14">
        <v>1628.59</v>
      </c>
      <c r="CM584" s="14">
        <v>7484.59</v>
      </c>
      <c r="CN584" s="14">
        <v>0</v>
      </c>
      <c r="CO584" s="14">
        <v>0</v>
      </c>
      <c r="CP584" s="14">
        <v>0</v>
      </c>
      <c r="CQ584" s="14">
        <v>0</v>
      </c>
      <c r="CR584" s="14" t="s">
        <v>108</v>
      </c>
      <c r="CS584" s="14">
        <v>0</v>
      </c>
      <c r="CT584" s="14">
        <v>0</v>
      </c>
      <c r="CU584" s="14">
        <v>0</v>
      </c>
      <c r="CV584" s="14">
        <v>0</v>
      </c>
      <c r="CW584" s="14">
        <v>0</v>
      </c>
      <c r="CX584" s="14">
        <v>0</v>
      </c>
    </row>
    <row r="585" spans="1:102" x14ac:dyDescent="0.25">
      <c r="A585" s="14">
        <v>491747</v>
      </c>
      <c r="B585" s="14">
        <v>76</v>
      </c>
      <c r="C585" s="14" t="s">
        <v>117</v>
      </c>
      <c r="D585" s="14" t="s">
        <v>100</v>
      </c>
      <c r="E585" s="14">
        <v>5302790001</v>
      </c>
      <c r="F585" s="14" t="s">
        <v>119</v>
      </c>
      <c r="G585" s="14" t="s">
        <v>102</v>
      </c>
      <c r="H585" s="14" t="s">
        <v>103</v>
      </c>
      <c r="I585" s="14">
        <v>70800000</v>
      </c>
      <c r="J585" s="14">
        <v>0</v>
      </c>
      <c r="K585" s="14">
        <v>53166065</v>
      </c>
      <c r="L585" s="14">
        <v>0</v>
      </c>
      <c r="M585" s="14">
        <v>201903</v>
      </c>
      <c r="N585" s="14">
        <v>20190210</v>
      </c>
      <c r="O585" s="14">
        <v>0</v>
      </c>
      <c r="P585" s="14">
        <v>20190310</v>
      </c>
      <c r="Q585" s="14">
        <v>0</v>
      </c>
      <c r="R585" s="14">
        <v>28</v>
      </c>
      <c r="S585" s="14">
        <v>20190321</v>
      </c>
      <c r="T585" s="14">
        <v>20190418</v>
      </c>
      <c r="U585" s="14">
        <v>84698</v>
      </c>
      <c r="V585" s="14">
        <v>18634.43</v>
      </c>
      <c r="W585" s="14">
        <v>25</v>
      </c>
      <c r="X585" s="14">
        <v>741.75</v>
      </c>
      <c r="Y585" s="14">
        <v>2236.13</v>
      </c>
      <c r="Z585" s="14">
        <v>894.45</v>
      </c>
      <c r="AA585" s="14">
        <v>745.37</v>
      </c>
      <c r="AB585" s="14">
        <v>484.49</v>
      </c>
      <c r="AC585" s="14">
        <v>0</v>
      </c>
      <c r="AD585" s="14">
        <v>0</v>
      </c>
      <c r="AE585" s="14">
        <v>0</v>
      </c>
      <c r="AF585" s="14">
        <v>74537.8</v>
      </c>
      <c r="AG585" s="14">
        <v>21355.05</v>
      </c>
      <c r="AH585" s="14">
        <v>48158.03</v>
      </c>
      <c r="AI585" s="14">
        <v>10423.780000000001</v>
      </c>
      <c r="AJ585" s="14">
        <v>1036.03</v>
      </c>
      <c r="AK585" s="14">
        <v>10860.75</v>
      </c>
      <c r="AL585" s="14">
        <v>70919.11</v>
      </c>
      <c r="AM585" s="14">
        <v>75279.55</v>
      </c>
      <c r="AN585" s="14">
        <v>0</v>
      </c>
      <c r="AO585" s="14">
        <v>0</v>
      </c>
      <c r="AP585" s="14">
        <v>0</v>
      </c>
      <c r="AQ585" s="14" t="s">
        <v>104</v>
      </c>
      <c r="AR585" s="14">
        <v>0</v>
      </c>
      <c r="AS585" s="14">
        <v>0</v>
      </c>
      <c r="AT585" s="14">
        <v>0</v>
      </c>
      <c r="AU585" s="14">
        <v>0</v>
      </c>
      <c r="AV585" s="14">
        <v>0</v>
      </c>
      <c r="AW585" s="14">
        <v>0</v>
      </c>
      <c r="AX585" s="14">
        <v>0</v>
      </c>
      <c r="AY585" s="14">
        <v>0</v>
      </c>
      <c r="AZ585" s="14">
        <v>0</v>
      </c>
      <c r="BA585" s="14">
        <v>0</v>
      </c>
      <c r="BB585" s="14">
        <v>9993</v>
      </c>
      <c r="BC585" s="14">
        <v>74705</v>
      </c>
      <c r="BD585" s="14">
        <v>0</v>
      </c>
      <c r="BE585" s="14">
        <v>0</v>
      </c>
      <c r="BF585" s="14">
        <v>356</v>
      </c>
      <c r="BG585" s="14">
        <v>440</v>
      </c>
      <c r="BH585" s="14">
        <v>0</v>
      </c>
      <c r="BI585" s="14">
        <v>0</v>
      </c>
      <c r="BJ585" s="14">
        <v>0</v>
      </c>
      <c r="BK585" s="14">
        <v>67</v>
      </c>
      <c r="BL585" s="14">
        <v>270</v>
      </c>
      <c r="BM585" s="14">
        <v>0</v>
      </c>
      <c r="BN585" s="14">
        <v>0</v>
      </c>
      <c r="BO585" s="14">
        <v>0</v>
      </c>
      <c r="BP585" s="14">
        <v>0</v>
      </c>
      <c r="BQ585" s="14">
        <v>23.19</v>
      </c>
      <c r="BR585" s="14">
        <v>93.44</v>
      </c>
      <c r="BS585" s="14">
        <v>17230.72</v>
      </c>
      <c r="BT585" s="14">
        <v>33204.29</v>
      </c>
      <c r="BU585" s="14">
        <v>0</v>
      </c>
      <c r="BV585" s="14">
        <v>0</v>
      </c>
      <c r="BW585" s="14">
        <v>0</v>
      </c>
      <c r="BX585" s="14">
        <v>5351.73</v>
      </c>
      <c r="BY585" s="14">
        <v>0</v>
      </c>
      <c r="BZ585" s="14">
        <v>0</v>
      </c>
      <c r="CA585" s="14">
        <v>0</v>
      </c>
      <c r="CB585" s="14">
        <v>0</v>
      </c>
      <c r="CC585" s="14">
        <v>0</v>
      </c>
      <c r="CD585" s="14">
        <v>440</v>
      </c>
      <c r="CE585" s="14">
        <v>410</v>
      </c>
      <c r="CF585" s="14">
        <v>450</v>
      </c>
      <c r="CG585" s="14">
        <v>227066</v>
      </c>
      <c r="CH585" s="14">
        <v>0.09</v>
      </c>
      <c r="CI585" s="14">
        <v>0.36</v>
      </c>
      <c r="CJ585" s="14">
        <v>0.09</v>
      </c>
      <c r="CK585" s="14">
        <v>0</v>
      </c>
      <c r="CL585" s="14">
        <v>700.65</v>
      </c>
      <c r="CM585" s="14">
        <v>3220.03</v>
      </c>
      <c r="CN585" s="14">
        <v>0</v>
      </c>
      <c r="CO585" s="14">
        <v>0</v>
      </c>
      <c r="CP585" s="14">
        <v>0</v>
      </c>
      <c r="CQ585" s="14">
        <v>0</v>
      </c>
      <c r="CR585" s="14" t="s">
        <v>108</v>
      </c>
      <c r="CS585" s="14">
        <v>0</v>
      </c>
      <c r="CT585" s="14">
        <v>0</v>
      </c>
      <c r="CU585" s="14">
        <v>0</v>
      </c>
      <c r="CV585" s="14">
        <v>0</v>
      </c>
      <c r="CW585" s="14">
        <v>0</v>
      </c>
      <c r="CX585" s="14">
        <v>0</v>
      </c>
    </row>
    <row r="586" spans="1:102" x14ac:dyDescent="0.25">
      <c r="A586" s="14">
        <v>491750</v>
      </c>
      <c r="B586" s="14">
        <v>66</v>
      </c>
      <c r="C586" s="14" t="s">
        <v>117</v>
      </c>
      <c r="D586" s="14" t="s">
        <v>100</v>
      </c>
      <c r="E586" s="14">
        <v>5302790001</v>
      </c>
      <c r="F586" s="14" t="s">
        <v>120</v>
      </c>
      <c r="G586" s="14" t="s">
        <v>102</v>
      </c>
      <c r="H586" s="14" t="s">
        <v>103</v>
      </c>
      <c r="I586" s="14">
        <v>70800000</v>
      </c>
      <c r="J586" s="14">
        <v>0</v>
      </c>
      <c r="K586" s="14">
        <v>1512222</v>
      </c>
      <c r="L586" s="14">
        <v>0</v>
      </c>
      <c r="M586" s="14">
        <v>201903</v>
      </c>
      <c r="N586" s="14">
        <v>20190210</v>
      </c>
      <c r="O586" s="14">
        <v>0</v>
      </c>
      <c r="P586" s="14">
        <v>20190310</v>
      </c>
      <c r="Q586" s="14">
        <v>0</v>
      </c>
      <c r="R586" s="14">
        <v>28</v>
      </c>
      <c r="S586" s="14">
        <v>20190321</v>
      </c>
      <c r="T586" s="14">
        <v>20190418</v>
      </c>
      <c r="U586" s="14">
        <v>294102</v>
      </c>
      <c r="V586" s="14">
        <v>59904.92</v>
      </c>
      <c r="W586" s="14">
        <v>25</v>
      </c>
      <c r="X586" s="14">
        <v>741.75</v>
      </c>
      <c r="Y586" s="14">
        <v>7188.59</v>
      </c>
      <c r="Z586" s="14">
        <v>2875.43</v>
      </c>
      <c r="AA586" s="14">
        <v>2396.19</v>
      </c>
      <c r="AB586" s="14">
        <v>1557.52</v>
      </c>
      <c r="AC586" s="14">
        <v>0</v>
      </c>
      <c r="AD586" s="14">
        <v>0</v>
      </c>
      <c r="AE586" s="14">
        <v>0</v>
      </c>
      <c r="AF586" s="14">
        <v>239619.77</v>
      </c>
      <c r="AG586" s="14">
        <v>68651.03</v>
      </c>
      <c r="AH586" s="14">
        <v>154050.67000000001</v>
      </c>
      <c r="AI586" s="14">
        <v>33344.19</v>
      </c>
      <c r="AJ586" s="14">
        <v>3314.12</v>
      </c>
      <c r="AK586" s="14">
        <v>34741.99</v>
      </c>
      <c r="AL586" s="14">
        <v>226343.79</v>
      </c>
      <c r="AM586" s="14">
        <v>240361.52</v>
      </c>
      <c r="AN586" s="14">
        <v>0</v>
      </c>
      <c r="AO586" s="14">
        <v>0</v>
      </c>
      <c r="AP586" s="14">
        <v>0</v>
      </c>
      <c r="AQ586" s="14" t="s">
        <v>104</v>
      </c>
      <c r="AR586" s="14">
        <v>0</v>
      </c>
      <c r="AS586" s="14">
        <v>0</v>
      </c>
      <c r="AT586" s="14">
        <v>0</v>
      </c>
      <c r="AU586" s="14">
        <v>0</v>
      </c>
      <c r="AV586" s="14">
        <v>0</v>
      </c>
      <c r="AW586" s="14">
        <v>0</v>
      </c>
      <c r="AX586" s="14">
        <v>0</v>
      </c>
      <c r="AY586" s="14">
        <v>0</v>
      </c>
      <c r="AZ586" s="14">
        <v>0</v>
      </c>
      <c r="BA586" s="14">
        <v>0</v>
      </c>
      <c r="BB586" s="14">
        <v>29103</v>
      </c>
      <c r="BC586" s="14">
        <v>264999</v>
      </c>
      <c r="BD586" s="14">
        <v>0</v>
      </c>
      <c r="BE586" s="14">
        <v>735</v>
      </c>
      <c r="BF586" s="14">
        <v>801</v>
      </c>
      <c r="BG586" s="14">
        <v>0</v>
      </c>
      <c r="BH586" s="14">
        <v>740</v>
      </c>
      <c r="BI586" s="14">
        <v>825</v>
      </c>
      <c r="BJ586" s="14">
        <v>0</v>
      </c>
      <c r="BK586" s="14">
        <v>0</v>
      </c>
      <c r="BL586" s="14">
        <v>0</v>
      </c>
      <c r="BM586" s="14">
        <v>0</v>
      </c>
      <c r="BN586" s="14">
        <v>0</v>
      </c>
      <c r="BO586" s="14">
        <v>0</v>
      </c>
      <c r="BP586" s="14">
        <v>0</v>
      </c>
      <c r="BQ586" s="14">
        <v>0</v>
      </c>
      <c r="BR586" s="14">
        <v>0</v>
      </c>
      <c r="BS586" s="14">
        <v>18710.28</v>
      </c>
      <c r="BT586" s="14">
        <v>117784.67</v>
      </c>
      <c r="BU586" s="14">
        <v>0</v>
      </c>
      <c r="BV586" s="14">
        <v>0</v>
      </c>
      <c r="BW586" s="14">
        <v>0</v>
      </c>
      <c r="BX586" s="14">
        <v>0</v>
      </c>
      <c r="BY586" s="14">
        <v>33185.4</v>
      </c>
      <c r="BZ586" s="14">
        <v>10034.5</v>
      </c>
      <c r="CA586" s="14">
        <v>0</v>
      </c>
      <c r="CB586" s="14">
        <v>0</v>
      </c>
      <c r="CC586" s="14">
        <v>0</v>
      </c>
      <c r="CD586" s="14">
        <v>0</v>
      </c>
      <c r="CE586" s="14">
        <v>740</v>
      </c>
      <c r="CF586" s="14">
        <v>825</v>
      </c>
      <c r="CG586" s="14">
        <v>227003</v>
      </c>
      <c r="CH586" s="14">
        <v>0.09</v>
      </c>
      <c r="CI586" s="14">
        <v>0.36</v>
      </c>
      <c r="CJ586" s="14">
        <v>0.09</v>
      </c>
      <c r="CK586" s="14">
        <v>0</v>
      </c>
      <c r="CL586" s="14">
        <v>2252.42</v>
      </c>
      <c r="CM586" s="14">
        <v>10351.57</v>
      </c>
      <c r="CN586" s="14">
        <v>0</v>
      </c>
      <c r="CO586" s="14">
        <v>0</v>
      </c>
      <c r="CP586" s="14">
        <v>0</v>
      </c>
      <c r="CQ586" s="14">
        <v>0</v>
      </c>
      <c r="CR586" s="14" t="s">
        <v>108</v>
      </c>
      <c r="CS586" s="14">
        <v>0</v>
      </c>
      <c r="CT586" s="14">
        <v>0</v>
      </c>
      <c r="CU586" s="14">
        <v>0</v>
      </c>
      <c r="CV586" s="14">
        <v>0</v>
      </c>
      <c r="CW586" s="14">
        <v>0</v>
      </c>
      <c r="CX586" s="14">
        <v>0</v>
      </c>
    </row>
    <row r="587" spans="1:102" x14ac:dyDescent="0.25">
      <c r="A587" s="14">
        <v>493169</v>
      </c>
      <c r="B587" s="14">
        <v>76</v>
      </c>
      <c r="C587" s="14" t="s">
        <v>117</v>
      </c>
      <c r="D587" s="14" t="s">
        <v>100</v>
      </c>
      <c r="E587" s="14">
        <v>5302790001</v>
      </c>
      <c r="F587" s="14" t="s">
        <v>121</v>
      </c>
      <c r="G587" s="14" t="s">
        <v>102</v>
      </c>
      <c r="H587" s="14" t="s">
        <v>103</v>
      </c>
      <c r="I587" s="14">
        <v>70800000</v>
      </c>
      <c r="J587" s="14">
        <v>0</v>
      </c>
      <c r="K587" s="14">
        <v>1578591</v>
      </c>
      <c r="L587" s="14">
        <v>0</v>
      </c>
      <c r="M587" s="14">
        <v>201903</v>
      </c>
      <c r="N587" s="14">
        <v>20190210</v>
      </c>
      <c r="O587" s="14">
        <v>0</v>
      </c>
      <c r="P587" s="14">
        <v>20190310</v>
      </c>
      <c r="Q587" s="14">
        <v>0</v>
      </c>
      <c r="R587" s="14">
        <v>28</v>
      </c>
      <c r="S587" s="14">
        <v>20190321</v>
      </c>
      <c r="T587" s="14">
        <v>20190418</v>
      </c>
      <c r="U587" s="14">
        <v>162699</v>
      </c>
      <c r="V587" s="14">
        <v>32909.15</v>
      </c>
      <c r="W587" s="14">
        <v>25</v>
      </c>
      <c r="X587" s="14">
        <v>741.75</v>
      </c>
      <c r="Y587" s="14">
        <v>3949.09</v>
      </c>
      <c r="Z587" s="14">
        <v>1579.63</v>
      </c>
      <c r="AA587" s="14">
        <v>1316.36</v>
      </c>
      <c r="AB587" s="14">
        <v>855.63</v>
      </c>
      <c r="AC587" s="14">
        <v>0</v>
      </c>
      <c r="AD587" s="14">
        <v>0</v>
      </c>
      <c r="AE587" s="14">
        <v>5143.55</v>
      </c>
      <c r="AF587" s="14">
        <v>131636.66</v>
      </c>
      <c r="AG587" s="14">
        <v>37713.870000000003</v>
      </c>
      <c r="AH587" s="14">
        <v>90499.76</v>
      </c>
      <c r="AI587" s="14">
        <v>19588.63</v>
      </c>
      <c r="AJ587" s="14">
        <v>1946.94</v>
      </c>
      <c r="AK587" s="14">
        <v>20409.79</v>
      </c>
      <c r="AL587" s="14">
        <v>119534.15</v>
      </c>
      <c r="AM587" s="14">
        <v>127234.86</v>
      </c>
      <c r="AN587" s="14">
        <v>0</v>
      </c>
      <c r="AO587" s="14">
        <v>0</v>
      </c>
      <c r="AP587" s="14">
        <v>0</v>
      </c>
      <c r="AQ587" s="14" t="s">
        <v>104</v>
      </c>
      <c r="AR587" s="14">
        <v>0</v>
      </c>
      <c r="AS587" s="14">
        <v>0</v>
      </c>
      <c r="AT587" s="14">
        <v>0</v>
      </c>
      <c r="AU587" s="14">
        <v>0</v>
      </c>
      <c r="AV587" s="14">
        <v>0</v>
      </c>
      <c r="AW587" s="14">
        <v>0</v>
      </c>
      <c r="AX587" s="14">
        <v>0</v>
      </c>
      <c r="AY587" s="14">
        <v>0</v>
      </c>
      <c r="AZ587" s="14">
        <v>0</v>
      </c>
      <c r="BA587" s="14">
        <v>0</v>
      </c>
      <c r="BB587" s="14">
        <v>16266</v>
      </c>
      <c r="BC587" s="14">
        <v>146433</v>
      </c>
      <c r="BD587" s="14">
        <v>0</v>
      </c>
      <c r="BE587" s="14">
        <v>0</v>
      </c>
      <c r="BF587" s="14">
        <v>0</v>
      </c>
      <c r="BG587" s="14">
        <v>460</v>
      </c>
      <c r="BH587" s="14">
        <v>0</v>
      </c>
      <c r="BI587" s="14">
        <v>0</v>
      </c>
      <c r="BJ587" s="14">
        <v>0</v>
      </c>
      <c r="BK587" s="14">
        <v>0</v>
      </c>
      <c r="BL587" s="14">
        <v>0</v>
      </c>
      <c r="BM587" s="14">
        <v>0</v>
      </c>
      <c r="BN587" s="14">
        <v>0</v>
      </c>
      <c r="BO587" s="14">
        <v>0</v>
      </c>
      <c r="BP587" s="14">
        <v>0</v>
      </c>
      <c r="BQ587" s="14">
        <v>0</v>
      </c>
      <c r="BR587" s="14">
        <v>0</v>
      </c>
      <c r="BS587" s="14">
        <v>28047.119999999999</v>
      </c>
      <c r="BT587" s="14">
        <v>65085.39</v>
      </c>
      <c r="BU587" s="14">
        <v>0</v>
      </c>
      <c r="BV587" s="14">
        <v>0</v>
      </c>
      <c r="BW587" s="14">
        <v>0</v>
      </c>
      <c r="BX587" s="14">
        <v>5595</v>
      </c>
      <c r="BY587" s="14">
        <v>0</v>
      </c>
      <c r="BZ587" s="14">
        <v>0</v>
      </c>
      <c r="CA587" s="14">
        <v>0</v>
      </c>
      <c r="CB587" s="14">
        <v>0</v>
      </c>
      <c r="CC587" s="14">
        <v>0</v>
      </c>
      <c r="CD587" s="14">
        <v>460</v>
      </c>
      <c r="CE587" s="14">
        <v>380</v>
      </c>
      <c r="CF587" s="14">
        <v>410</v>
      </c>
      <c r="CG587" s="14">
        <v>227083</v>
      </c>
      <c r="CH587" s="14">
        <v>0.1</v>
      </c>
      <c r="CI587" s="14">
        <v>0.4</v>
      </c>
      <c r="CJ587" s="14">
        <v>0.1</v>
      </c>
      <c r="CK587" s="14">
        <v>0</v>
      </c>
      <c r="CL587" s="14">
        <v>1237.3800000000001</v>
      </c>
      <c r="CM587" s="14">
        <v>5686.7</v>
      </c>
      <c r="CN587" s="14">
        <v>0</v>
      </c>
      <c r="CO587" s="14">
        <v>0</v>
      </c>
      <c r="CP587" s="14">
        <v>0</v>
      </c>
      <c r="CQ587" s="14">
        <v>0</v>
      </c>
      <c r="CR587" s="14" t="s">
        <v>108</v>
      </c>
      <c r="CS587" s="14">
        <v>0</v>
      </c>
      <c r="CT587" s="14">
        <v>0</v>
      </c>
      <c r="CU587" s="14">
        <v>0</v>
      </c>
      <c r="CV587" s="14">
        <v>0</v>
      </c>
      <c r="CW587" s="14">
        <v>0</v>
      </c>
      <c r="CX587" s="14">
        <v>0</v>
      </c>
    </row>
    <row r="588" spans="1:102" x14ac:dyDescent="0.25">
      <c r="A588" s="14">
        <v>510213</v>
      </c>
      <c r="B588" s="14">
        <v>23</v>
      </c>
      <c r="C588" s="14" t="s">
        <v>110</v>
      </c>
      <c r="D588" s="14" t="s">
        <v>100</v>
      </c>
      <c r="E588" s="14">
        <v>5302790001</v>
      </c>
      <c r="F588" s="14" t="s">
        <v>122</v>
      </c>
      <c r="G588" s="14" t="s">
        <v>102</v>
      </c>
      <c r="H588" s="14" t="s">
        <v>103</v>
      </c>
      <c r="I588" s="14">
        <v>70070000</v>
      </c>
      <c r="J588" s="14">
        <v>0</v>
      </c>
      <c r="K588" s="14">
        <v>671714</v>
      </c>
      <c r="L588" s="14">
        <v>1</v>
      </c>
      <c r="M588" s="14">
        <v>201903</v>
      </c>
      <c r="N588" s="14">
        <v>20190205</v>
      </c>
      <c r="O588" s="14">
        <v>87456</v>
      </c>
      <c r="P588" s="14">
        <v>20190307</v>
      </c>
      <c r="Q588" s="14">
        <v>6592</v>
      </c>
      <c r="R588" s="14">
        <v>30</v>
      </c>
      <c r="S588" s="14">
        <v>20190401</v>
      </c>
      <c r="T588" s="14">
        <v>20190418</v>
      </c>
      <c r="U588" s="14">
        <v>11467.19</v>
      </c>
      <c r="V588" s="14">
        <v>3822.39</v>
      </c>
      <c r="W588" s="14">
        <v>25</v>
      </c>
      <c r="X588" s="14">
        <v>741.75</v>
      </c>
      <c r="Y588" s="14">
        <v>458.68</v>
      </c>
      <c r="Z588" s="14">
        <v>183.47</v>
      </c>
      <c r="AA588" s="14">
        <v>152.88999999999999</v>
      </c>
      <c r="AB588" s="14">
        <v>99.38</v>
      </c>
      <c r="AC588" s="14">
        <v>0</v>
      </c>
      <c r="AD588" s="14">
        <v>0</v>
      </c>
      <c r="AE588" s="14">
        <v>0</v>
      </c>
      <c r="AF588" s="14">
        <v>15289.58</v>
      </c>
      <c r="AG588" s="14">
        <v>4380.45</v>
      </c>
      <c r="AH588" s="14">
        <v>7454.22</v>
      </c>
      <c r="AI588" s="14">
        <v>1613.46</v>
      </c>
      <c r="AJ588" s="14">
        <v>160.36000000000001</v>
      </c>
      <c r="AK588" s="14">
        <v>1681.09</v>
      </c>
      <c r="AL588" s="14">
        <v>15136.91</v>
      </c>
      <c r="AM588" s="14">
        <v>16031.33</v>
      </c>
      <c r="AN588" s="14">
        <v>19136</v>
      </c>
      <c r="AO588" s="14">
        <v>19136</v>
      </c>
      <c r="AP588" s="14">
        <v>18555</v>
      </c>
      <c r="AQ588" s="14" t="s">
        <v>104</v>
      </c>
      <c r="AR588" s="14">
        <v>0</v>
      </c>
      <c r="AS588" s="14">
        <v>0</v>
      </c>
      <c r="AT588" s="14">
        <v>0</v>
      </c>
      <c r="AU588" s="14">
        <v>0</v>
      </c>
      <c r="AV588" s="14">
        <v>0</v>
      </c>
      <c r="AW588" s="14">
        <v>0</v>
      </c>
      <c r="AX588" s="14">
        <v>0</v>
      </c>
      <c r="AY588" s="14" t="s">
        <v>107</v>
      </c>
      <c r="AZ588" s="14" t="s">
        <v>107</v>
      </c>
      <c r="BA588" s="14" t="s">
        <v>107</v>
      </c>
      <c r="BB588" s="14">
        <v>0</v>
      </c>
      <c r="BC588" s="14">
        <v>0</v>
      </c>
      <c r="BD588" s="14">
        <v>0</v>
      </c>
      <c r="BE588" s="14">
        <v>0</v>
      </c>
      <c r="BF588" s="14">
        <v>0</v>
      </c>
      <c r="BG588" s="14">
        <v>0</v>
      </c>
      <c r="BH588" s="14">
        <v>0</v>
      </c>
      <c r="BI588" s="14">
        <v>0</v>
      </c>
      <c r="BJ588" s="14">
        <v>0</v>
      </c>
      <c r="BK588" s="14">
        <v>0</v>
      </c>
      <c r="BL588" s="14">
        <v>0</v>
      </c>
      <c r="BM588" s="14">
        <v>0</v>
      </c>
      <c r="BN588" s="14">
        <v>0</v>
      </c>
      <c r="BO588" s="14">
        <v>0</v>
      </c>
      <c r="BP588" s="14">
        <v>0</v>
      </c>
      <c r="BQ588" s="14">
        <v>0</v>
      </c>
      <c r="BR588" s="14">
        <v>0</v>
      </c>
      <c r="BS588" s="14">
        <v>0</v>
      </c>
      <c r="BT588" s="14">
        <v>0</v>
      </c>
      <c r="BU588" s="14">
        <v>0</v>
      </c>
      <c r="BV588" s="14">
        <v>0</v>
      </c>
      <c r="BW588" s="14">
        <v>0</v>
      </c>
      <c r="BX588" s="14">
        <v>0</v>
      </c>
      <c r="BY588" s="14">
        <v>0</v>
      </c>
      <c r="BZ588" s="14">
        <v>0</v>
      </c>
      <c r="CA588" s="14">
        <v>0</v>
      </c>
      <c r="CB588" s="14">
        <v>0</v>
      </c>
      <c r="CC588" s="14">
        <v>0</v>
      </c>
      <c r="CD588" s="14">
        <v>0</v>
      </c>
      <c r="CE588" s="14">
        <v>0</v>
      </c>
      <c r="CF588" s="14">
        <v>0</v>
      </c>
      <c r="CG588" s="14">
        <v>1440597</v>
      </c>
      <c r="CH588" s="14">
        <v>1</v>
      </c>
      <c r="CI588" s="14">
        <v>0</v>
      </c>
      <c r="CJ588" s="14">
        <v>0</v>
      </c>
      <c r="CK588" s="14">
        <v>0</v>
      </c>
      <c r="CL588" s="14">
        <v>143.72</v>
      </c>
      <c r="CM588" s="14">
        <v>660.5</v>
      </c>
      <c r="CN588" s="14">
        <v>0</v>
      </c>
      <c r="CO588" s="14">
        <v>0</v>
      </c>
      <c r="CP588" s="14">
        <v>0</v>
      </c>
      <c r="CQ588" s="14">
        <v>0</v>
      </c>
      <c r="CR588" s="14" t="s">
        <v>108</v>
      </c>
      <c r="CS588" s="14">
        <v>220</v>
      </c>
      <c r="CT588" s="14">
        <v>380</v>
      </c>
      <c r="CU588" s="14">
        <v>201</v>
      </c>
      <c r="CV588" s="14">
        <v>348</v>
      </c>
      <c r="CW588" s="14">
        <v>231</v>
      </c>
      <c r="CX588" s="14">
        <v>399</v>
      </c>
    </row>
    <row r="589" spans="1:102" x14ac:dyDescent="0.25">
      <c r="A589" s="14">
        <v>605120</v>
      </c>
      <c r="B589" s="14">
        <v>75</v>
      </c>
      <c r="C589" s="14" t="s">
        <v>99</v>
      </c>
      <c r="D589" s="14" t="s">
        <v>100</v>
      </c>
      <c r="E589" s="14">
        <v>5302790001</v>
      </c>
      <c r="F589" s="14" t="s">
        <v>303</v>
      </c>
      <c r="G589" s="14" t="s">
        <v>102</v>
      </c>
      <c r="H589" s="14" t="s">
        <v>103</v>
      </c>
      <c r="I589" s="14">
        <v>70800000</v>
      </c>
      <c r="J589" s="14">
        <v>0</v>
      </c>
      <c r="K589" s="14">
        <v>1167030</v>
      </c>
      <c r="L589" s="14">
        <v>0</v>
      </c>
      <c r="M589" s="14">
        <v>201903</v>
      </c>
      <c r="N589" s="14">
        <v>20190210</v>
      </c>
      <c r="O589" s="14">
        <v>0</v>
      </c>
      <c r="P589" s="14">
        <v>20190310</v>
      </c>
      <c r="Q589" s="14">
        <v>0</v>
      </c>
      <c r="R589" s="14">
        <v>28</v>
      </c>
      <c r="S589" s="14">
        <v>20190321</v>
      </c>
      <c r="T589" s="14">
        <v>20190418</v>
      </c>
      <c r="U589" s="14">
        <v>240110</v>
      </c>
      <c r="V589" s="14">
        <v>41570.42</v>
      </c>
      <c r="W589" s="14">
        <v>25</v>
      </c>
      <c r="X589" s="14">
        <v>741.75</v>
      </c>
      <c r="Y589" s="14">
        <v>4988.45</v>
      </c>
      <c r="Z589" s="14">
        <v>1995.38</v>
      </c>
      <c r="AA589" s="14">
        <v>1662.81</v>
      </c>
      <c r="AB589" s="14">
        <v>1080.83</v>
      </c>
      <c r="AC589" s="14">
        <v>0</v>
      </c>
      <c r="AD589" s="14">
        <v>0</v>
      </c>
      <c r="AE589" s="14">
        <v>89.16</v>
      </c>
      <c r="AF589" s="14">
        <v>166281.73000000001</v>
      </c>
      <c r="AG589" s="14">
        <v>47639.7</v>
      </c>
      <c r="AH589" s="14">
        <v>139131.5</v>
      </c>
      <c r="AI589" s="14">
        <v>30114.95</v>
      </c>
      <c r="AJ589" s="14">
        <v>2993.16</v>
      </c>
      <c r="AK589" s="14">
        <v>31377.37</v>
      </c>
      <c r="AL589" s="14">
        <v>157206.85</v>
      </c>
      <c r="AM589" s="14">
        <v>166934.32</v>
      </c>
      <c r="AN589" s="14">
        <v>0</v>
      </c>
      <c r="AO589" s="14">
        <v>0</v>
      </c>
      <c r="AP589" s="14">
        <v>0</v>
      </c>
      <c r="AQ589" s="14" t="s">
        <v>104</v>
      </c>
      <c r="AR589" s="14">
        <v>0</v>
      </c>
      <c r="AS589" s="14">
        <v>0</v>
      </c>
      <c r="AT589" s="14">
        <v>0</v>
      </c>
      <c r="AU589" s="14">
        <v>0</v>
      </c>
      <c r="AV589" s="14">
        <v>0</v>
      </c>
      <c r="AW589" s="14">
        <v>0</v>
      </c>
      <c r="AX589" s="14">
        <v>0</v>
      </c>
      <c r="AY589" s="14">
        <v>0</v>
      </c>
      <c r="AZ589" s="14">
        <v>0</v>
      </c>
      <c r="BA589" s="14">
        <v>0</v>
      </c>
      <c r="BB589" s="14">
        <v>20775</v>
      </c>
      <c r="BC589" s="14">
        <v>219335</v>
      </c>
      <c r="BD589" s="14">
        <v>0</v>
      </c>
      <c r="BE589" s="14">
        <v>0</v>
      </c>
      <c r="BF589" s="14">
        <v>855</v>
      </c>
      <c r="BG589" s="14">
        <v>955</v>
      </c>
      <c r="BH589" s="14">
        <v>0</v>
      </c>
      <c r="BI589" s="14">
        <v>0</v>
      </c>
      <c r="BJ589" s="14">
        <v>0</v>
      </c>
      <c r="BK589" s="14">
        <v>135</v>
      </c>
      <c r="BL589" s="14">
        <v>831</v>
      </c>
      <c r="BM589" s="14">
        <v>0</v>
      </c>
      <c r="BN589" s="14">
        <v>0</v>
      </c>
      <c r="BO589" s="14">
        <v>0</v>
      </c>
      <c r="BP589" s="14">
        <v>0</v>
      </c>
      <c r="BQ589" s="14">
        <v>46.72</v>
      </c>
      <c r="BR589" s="14">
        <v>287.58999999999997</v>
      </c>
      <c r="BS589" s="14">
        <v>24444.51</v>
      </c>
      <c r="BT589" s="14">
        <v>91572.479999999996</v>
      </c>
      <c r="BU589" s="14">
        <v>0</v>
      </c>
      <c r="BV589" s="14">
        <v>0</v>
      </c>
      <c r="BW589" s="14">
        <v>0</v>
      </c>
      <c r="BX589" s="14">
        <v>8360.01</v>
      </c>
      <c r="BY589" s="14">
        <v>0</v>
      </c>
      <c r="BZ589" s="14">
        <v>0</v>
      </c>
      <c r="CA589" s="14">
        <v>0</v>
      </c>
      <c r="CB589" s="14">
        <v>0</v>
      </c>
      <c r="CC589" s="14">
        <v>0</v>
      </c>
      <c r="CD589" s="14">
        <v>955</v>
      </c>
      <c r="CE589" s="14">
        <v>870</v>
      </c>
      <c r="CF589" s="14">
        <v>990</v>
      </c>
      <c r="CG589" s="14">
        <v>227074</v>
      </c>
      <c r="CH589" s="14">
        <v>0.36</v>
      </c>
      <c r="CI589" s="14">
        <v>1.44</v>
      </c>
      <c r="CJ589" s="14">
        <v>0.36</v>
      </c>
      <c r="CK589" s="14">
        <v>0</v>
      </c>
      <c r="CL589" s="14">
        <v>1563.04</v>
      </c>
      <c r="CM589" s="14">
        <v>7183.37</v>
      </c>
      <c r="CN589" s="14">
        <v>0</v>
      </c>
      <c r="CO589" s="14">
        <v>0</v>
      </c>
      <c r="CP589" s="14">
        <v>0</v>
      </c>
      <c r="CQ589" s="14">
        <v>0</v>
      </c>
      <c r="CR589" s="14">
        <v>8360.01</v>
      </c>
      <c r="CS589" s="14">
        <v>0</v>
      </c>
      <c r="CT589" s="14">
        <v>0</v>
      </c>
      <c r="CU589" s="14">
        <v>0</v>
      </c>
      <c r="CV589" s="14">
        <v>0</v>
      </c>
      <c r="CW589" s="14">
        <v>0</v>
      </c>
      <c r="CX589" s="14">
        <v>0</v>
      </c>
    </row>
    <row r="590" spans="1:102" x14ac:dyDescent="0.25">
      <c r="A590" s="14">
        <v>623849</v>
      </c>
      <c r="B590" s="14">
        <v>76</v>
      </c>
      <c r="C590" s="14" t="s">
        <v>117</v>
      </c>
      <c r="D590" s="14" t="s">
        <v>100</v>
      </c>
      <c r="E590" s="14">
        <v>5302790001</v>
      </c>
      <c r="F590" s="14" t="s">
        <v>124</v>
      </c>
      <c r="G590" s="14" t="s">
        <v>102</v>
      </c>
      <c r="H590" s="14" t="s">
        <v>103</v>
      </c>
      <c r="I590" s="14">
        <v>70800000</v>
      </c>
      <c r="J590" s="14">
        <v>0</v>
      </c>
      <c r="K590" s="14">
        <v>1512297</v>
      </c>
      <c r="L590" s="14">
        <v>0</v>
      </c>
      <c r="M590" s="14">
        <v>201903</v>
      </c>
      <c r="N590" s="14">
        <v>20190210</v>
      </c>
      <c r="O590" s="14">
        <v>0</v>
      </c>
      <c r="P590" s="14">
        <v>20190310</v>
      </c>
      <c r="Q590" s="14">
        <v>0</v>
      </c>
      <c r="R590" s="14">
        <v>28</v>
      </c>
      <c r="S590" s="14">
        <v>20190321</v>
      </c>
      <c r="T590" s="14">
        <v>20190418</v>
      </c>
      <c r="U590" s="14">
        <v>138060</v>
      </c>
      <c r="V590" s="14">
        <v>33661.24</v>
      </c>
      <c r="W590" s="14">
        <v>25</v>
      </c>
      <c r="X590" s="14">
        <v>741.75</v>
      </c>
      <c r="Y590" s="14">
        <v>4039.35</v>
      </c>
      <c r="Z590" s="14">
        <v>1615.74</v>
      </c>
      <c r="AA590" s="14">
        <v>1346.45</v>
      </c>
      <c r="AB590" s="14">
        <v>875.19</v>
      </c>
      <c r="AC590" s="14">
        <v>0</v>
      </c>
      <c r="AD590" s="14">
        <v>0</v>
      </c>
      <c r="AE590" s="14">
        <v>0</v>
      </c>
      <c r="AF590" s="14">
        <v>134645.01</v>
      </c>
      <c r="AG590" s="14">
        <v>38575.78</v>
      </c>
      <c r="AH590" s="14">
        <v>77452.12</v>
      </c>
      <c r="AI590" s="14">
        <v>16764.47</v>
      </c>
      <c r="AJ590" s="14">
        <v>1666.24</v>
      </c>
      <c r="AK590" s="14">
        <v>17467.240000000002</v>
      </c>
      <c r="AL590" s="14">
        <v>127510.03</v>
      </c>
      <c r="AM590" s="14">
        <v>135386.76</v>
      </c>
      <c r="AN590" s="14">
        <v>0</v>
      </c>
      <c r="AO590" s="14">
        <v>0</v>
      </c>
      <c r="AP590" s="14">
        <v>0</v>
      </c>
      <c r="AQ590" s="14" t="s">
        <v>104</v>
      </c>
      <c r="AR590" s="14">
        <v>0</v>
      </c>
      <c r="AS590" s="14">
        <v>0</v>
      </c>
      <c r="AT590" s="14">
        <v>0</v>
      </c>
      <c r="AU590" s="14">
        <v>0</v>
      </c>
      <c r="AV590" s="14">
        <v>0</v>
      </c>
      <c r="AW590" s="14">
        <v>0</v>
      </c>
      <c r="AX590" s="14">
        <v>0</v>
      </c>
      <c r="AY590" s="14">
        <v>0</v>
      </c>
      <c r="AZ590" s="14">
        <v>0</v>
      </c>
      <c r="BA590" s="14">
        <v>0</v>
      </c>
      <c r="BB590" s="14">
        <v>22832</v>
      </c>
      <c r="BC590" s="14">
        <v>115228</v>
      </c>
      <c r="BD590" s="14">
        <v>0</v>
      </c>
      <c r="BE590" s="14">
        <v>0</v>
      </c>
      <c r="BF590" s="14">
        <v>832</v>
      </c>
      <c r="BG590" s="14">
        <v>855</v>
      </c>
      <c r="BH590" s="14">
        <v>0</v>
      </c>
      <c r="BI590" s="14">
        <v>0</v>
      </c>
      <c r="BJ590" s="14">
        <v>0</v>
      </c>
      <c r="BK590" s="14">
        <v>0</v>
      </c>
      <c r="BL590" s="14">
        <v>0</v>
      </c>
      <c r="BM590" s="14">
        <v>0</v>
      </c>
      <c r="BN590" s="14">
        <v>0</v>
      </c>
      <c r="BO590" s="14">
        <v>0</v>
      </c>
      <c r="BP590" s="14">
        <v>0</v>
      </c>
      <c r="BQ590" s="14">
        <v>0</v>
      </c>
      <c r="BR590" s="14">
        <v>0</v>
      </c>
      <c r="BS590" s="14">
        <v>39368.74</v>
      </c>
      <c r="BT590" s="14">
        <v>51215.64</v>
      </c>
      <c r="BU590" s="14">
        <v>0</v>
      </c>
      <c r="BV590" s="14">
        <v>0</v>
      </c>
      <c r="BW590" s="14">
        <v>0</v>
      </c>
      <c r="BX590" s="14">
        <v>10399.39</v>
      </c>
      <c r="BY590" s="14">
        <v>0</v>
      </c>
      <c r="BZ590" s="14">
        <v>0</v>
      </c>
      <c r="CA590" s="14">
        <v>0</v>
      </c>
      <c r="CB590" s="14">
        <v>0</v>
      </c>
      <c r="CC590" s="14">
        <v>0</v>
      </c>
      <c r="CD590" s="14">
        <v>855</v>
      </c>
      <c r="CE590" s="14">
        <v>730</v>
      </c>
      <c r="CF590" s="14">
        <v>850</v>
      </c>
      <c r="CG590" s="14">
        <v>227004</v>
      </c>
      <c r="CH590" s="14">
        <v>0.15</v>
      </c>
      <c r="CI590" s="14">
        <v>0.6</v>
      </c>
      <c r="CJ590" s="14">
        <v>0.15</v>
      </c>
      <c r="CK590" s="14">
        <v>0</v>
      </c>
      <c r="CL590" s="14">
        <v>1265.6600000000001</v>
      </c>
      <c r="CM590" s="14">
        <v>5816.66</v>
      </c>
      <c r="CN590" s="14">
        <v>0</v>
      </c>
      <c r="CO590" s="14">
        <v>0</v>
      </c>
      <c r="CP590" s="14">
        <v>0</v>
      </c>
      <c r="CQ590" s="14">
        <v>0</v>
      </c>
      <c r="CR590" s="14" t="s">
        <v>108</v>
      </c>
      <c r="CS590" s="14">
        <v>0</v>
      </c>
      <c r="CT590" s="14">
        <v>0</v>
      </c>
      <c r="CU590" s="14">
        <v>0</v>
      </c>
      <c r="CV590" s="14">
        <v>0</v>
      </c>
      <c r="CW590" s="14">
        <v>0</v>
      </c>
      <c r="CX590" s="14">
        <v>0</v>
      </c>
    </row>
    <row r="591" spans="1:102" x14ac:dyDescent="0.25">
      <c r="A591" s="14">
        <v>675051</v>
      </c>
      <c r="B591" s="14">
        <v>66</v>
      </c>
      <c r="C591" s="14" t="s">
        <v>117</v>
      </c>
      <c r="D591" s="14" t="s">
        <v>100</v>
      </c>
      <c r="E591" s="14">
        <v>5302790001</v>
      </c>
      <c r="F591" s="14" t="s">
        <v>125</v>
      </c>
      <c r="G591" s="14" t="s">
        <v>102</v>
      </c>
      <c r="H591" s="14" t="s">
        <v>103</v>
      </c>
      <c r="I591" s="14">
        <v>70800000</v>
      </c>
      <c r="J591" s="14">
        <v>0</v>
      </c>
      <c r="K591" s="14">
        <v>1159616</v>
      </c>
      <c r="L591" s="14">
        <v>0</v>
      </c>
      <c r="M591" s="14">
        <v>201903</v>
      </c>
      <c r="N591" s="14">
        <v>20190210</v>
      </c>
      <c r="O591" s="14">
        <v>0</v>
      </c>
      <c r="P591" s="14">
        <v>20190310</v>
      </c>
      <c r="Q591" s="14">
        <v>0</v>
      </c>
      <c r="R591" s="14">
        <v>28</v>
      </c>
      <c r="S591" s="14">
        <v>20190321</v>
      </c>
      <c r="T591" s="14">
        <v>20190418</v>
      </c>
      <c r="U591" s="14">
        <v>188813</v>
      </c>
      <c r="V591" s="14">
        <v>37432.019999999997</v>
      </c>
      <c r="W591" s="14">
        <v>25</v>
      </c>
      <c r="X591" s="14">
        <v>741.75</v>
      </c>
      <c r="Y591" s="14">
        <v>4491.84</v>
      </c>
      <c r="Z591" s="14">
        <v>1796.73</v>
      </c>
      <c r="AA591" s="14">
        <v>1497.28</v>
      </c>
      <c r="AB591" s="14">
        <v>973.23</v>
      </c>
      <c r="AC591" s="14">
        <v>0</v>
      </c>
      <c r="AD591" s="14">
        <v>0</v>
      </c>
      <c r="AE591" s="14">
        <v>0</v>
      </c>
      <c r="AF591" s="14">
        <v>149728.10999999999</v>
      </c>
      <c r="AG591" s="14">
        <v>42897.09</v>
      </c>
      <c r="AH591" s="14">
        <v>99704.35</v>
      </c>
      <c r="AI591" s="14">
        <v>21580.959999999999</v>
      </c>
      <c r="AJ591" s="14">
        <v>2144.96</v>
      </c>
      <c r="AK591" s="14">
        <v>22485.64</v>
      </c>
      <c r="AL591" s="14">
        <v>141710.78</v>
      </c>
      <c r="AM591" s="14">
        <v>150469.85999999999</v>
      </c>
      <c r="AN591" s="14">
        <v>0</v>
      </c>
      <c r="AO591" s="14">
        <v>0</v>
      </c>
      <c r="AP591" s="14">
        <v>0</v>
      </c>
      <c r="AQ591" s="14" t="s">
        <v>104</v>
      </c>
      <c r="AR591" s="14">
        <v>0</v>
      </c>
      <c r="AS591" s="14">
        <v>0</v>
      </c>
      <c r="AT591" s="14">
        <v>0</v>
      </c>
      <c r="AU591" s="14">
        <v>0</v>
      </c>
      <c r="AV591" s="14">
        <v>0</v>
      </c>
      <c r="AW591" s="14">
        <v>0</v>
      </c>
      <c r="AX591" s="14">
        <v>0</v>
      </c>
      <c r="AY591" s="14">
        <v>0</v>
      </c>
      <c r="AZ591" s="14">
        <v>0</v>
      </c>
      <c r="BA591" s="14">
        <v>0</v>
      </c>
      <c r="BB591" s="14">
        <v>16793</v>
      </c>
      <c r="BC591" s="14">
        <v>172020</v>
      </c>
      <c r="BD591" s="14">
        <v>0</v>
      </c>
      <c r="BE591" s="14">
        <v>393</v>
      </c>
      <c r="BF591" s="14">
        <v>427</v>
      </c>
      <c r="BG591" s="14">
        <v>0</v>
      </c>
      <c r="BH591" s="14">
        <v>435</v>
      </c>
      <c r="BI591" s="14">
        <v>455</v>
      </c>
      <c r="BJ591" s="14">
        <v>0</v>
      </c>
      <c r="BK591" s="14">
        <v>0</v>
      </c>
      <c r="BL591" s="14">
        <v>0</v>
      </c>
      <c r="BM591" s="14">
        <v>0</v>
      </c>
      <c r="BN591" s="14">
        <v>0</v>
      </c>
      <c r="BO591" s="14">
        <v>0</v>
      </c>
      <c r="BP591" s="14">
        <v>0</v>
      </c>
      <c r="BQ591" s="14">
        <v>0</v>
      </c>
      <c r="BR591" s="14">
        <v>0</v>
      </c>
      <c r="BS591" s="14">
        <v>10796.19</v>
      </c>
      <c r="BT591" s="14">
        <v>76458.09</v>
      </c>
      <c r="BU591" s="14">
        <v>0</v>
      </c>
      <c r="BV591" s="14">
        <v>0</v>
      </c>
      <c r="BW591" s="14">
        <v>0</v>
      </c>
      <c r="BX591" s="14">
        <v>0</v>
      </c>
      <c r="BY591" s="14">
        <v>19507.63</v>
      </c>
      <c r="BZ591" s="14">
        <v>5534.18</v>
      </c>
      <c r="CA591" s="14">
        <v>0</v>
      </c>
      <c r="CB591" s="14">
        <v>0</v>
      </c>
      <c r="CC591" s="14">
        <v>0</v>
      </c>
      <c r="CD591" s="14">
        <v>0</v>
      </c>
      <c r="CE591" s="14">
        <v>435</v>
      </c>
      <c r="CF591" s="14">
        <v>455</v>
      </c>
      <c r="CG591" s="14">
        <v>227045</v>
      </c>
      <c r="CH591" s="14">
        <v>0.06</v>
      </c>
      <c r="CI591" s="14">
        <v>0.24</v>
      </c>
      <c r="CJ591" s="14">
        <v>0.06</v>
      </c>
      <c r="CK591" s="14">
        <v>0</v>
      </c>
      <c r="CL591" s="14">
        <v>1407.44</v>
      </c>
      <c r="CM591" s="14">
        <v>6468.25</v>
      </c>
      <c r="CN591" s="14">
        <v>0</v>
      </c>
      <c r="CO591" s="14">
        <v>0</v>
      </c>
      <c r="CP591" s="14">
        <v>0</v>
      </c>
      <c r="CQ591" s="14">
        <v>0</v>
      </c>
      <c r="CR591" s="14" t="s">
        <v>108</v>
      </c>
      <c r="CS591" s="14">
        <v>0</v>
      </c>
      <c r="CT591" s="14">
        <v>0</v>
      </c>
      <c r="CU591" s="14">
        <v>0</v>
      </c>
      <c r="CV591" s="14">
        <v>0</v>
      </c>
      <c r="CW591" s="14">
        <v>0</v>
      </c>
      <c r="CX591" s="14">
        <v>0</v>
      </c>
    </row>
    <row r="592" spans="1:102" x14ac:dyDescent="0.25">
      <c r="A592" s="14">
        <v>856960</v>
      </c>
      <c r="B592" s="14">
        <v>23</v>
      </c>
      <c r="C592" s="14" t="s">
        <v>110</v>
      </c>
      <c r="D592" s="14" t="s">
        <v>100</v>
      </c>
      <c r="E592" s="14">
        <v>5302790001</v>
      </c>
      <c r="F592" s="14" t="s">
        <v>126</v>
      </c>
      <c r="G592" s="14" t="s">
        <v>102</v>
      </c>
      <c r="H592" s="14" t="s">
        <v>103</v>
      </c>
      <c r="I592" s="14">
        <v>70362030</v>
      </c>
      <c r="J592" s="14">
        <v>0</v>
      </c>
      <c r="K592" s="14">
        <v>1010284</v>
      </c>
      <c r="L592" s="14">
        <v>1</v>
      </c>
      <c r="M592" s="14">
        <v>201903</v>
      </c>
      <c r="N592" s="14">
        <v>20190205</v>
      </c>
      <c r="O592" s="14">
        <v>446</v>
      </c>
      <c r="P592" s="14">
        <v>20190307</v>
      </c>
      <c r="Q592" s="14">
        <v>457</v>
      </c>
      <c r="R592" s="14">
        <v>30</v>
      </c>
      <c r="S592" s="14">
        <v>20190401</v>
      </c>
      <c r="T592" s="14">
        <v>20190418</v>
      </c>
      <c r="U592" s="14">
        <v>59.26</v>
      </c>
      <c r="V592" s="14">
        <v>8.08</v>
      </c>
      <c r="W592" s="14">
        <v>12</v>
      </c>
      <c r="X592" s="14">
        <v>2.4900000000000002</v>
      </c>
      <c r="Y592" s="14">
        <v>2.02</v>
      </c>
      <c r="Z592" s="14">
        <v>0.8</v>
      </c>
      <c r="AA592" s="14">
        <v>0.67</v>
      </c>
      <c r="AB592" s="14">
        <v>0.43</v>
      </c>
      <c r="AC592" s="14">
        <v>0</v>
      </c>
      <c r="AD592" s="14">
        <v>0</v>
      </c>
      <c r="AE592" s="14">
        <v>0</v>
      </c>
      <c r="AF592" s="14">
        <v>67.34</v>
      </c>
      <c r="AG592" s="14">
        <v>10.53</v>
      </c>
      <c r="AH592" s="14">
        <v>38.83</v>
      </c>
      <c r="AI592" s="14">
        <v>8.4</v>
      </c>
      <c r="AJ592" s="14">
        <v>0.83</v>
      </c>
      <c r="AK592" s="14">
        <v>8.75</v>
      </c>
      <c r="AL592" s="14">
        <v>65.91</v>
      </c>
      <c r="AM592" s="14">
        <v>69.83</v>
      </c>
      <c r="AN592" s="14">
        <v>11</v>
      </c>
      <c r="AO592" s="14">
        <v>100</v>
      </c>
      <c r="AP592" s="14">
        <v>4</v>
      </c>
      <c r="AQ592" s="14" t="s">
        <v>104</v>
      </c>
      <c r="AR592" s="14">
        <v>0</v>
      </c>
      <c r="AS592" s="14">
        <v>0</v>
      </c>
      <c r="AT592" s="14">
        <v>0</v>
      </c>
      <c r="AU592" s="14">
        <v>0</v>
      </c>
      <c r="AV592" s="14">
        <v>0</v>
      </c>
      <c r="AW592" s="14">
        <v>0</v>
      </c>
      <c r="AX592" s="14">
        <v>0</v>
      </c>
      <c r="AY592" s="14" t="s">
        <v>107</v>
      </c>
      <c r="AZ592" s="14" t="s">
        <v>107</v>
      </c>
      <c r="BA592" s="14" t="s">
        <v>107</v>
      </c>
      <c r="BB592" s="14">
        <v>0</v>
      </c>
      <c r="BC592" s="14">
        <v>0</v>
      </c>
      <c r="BD592" s="14">
        <v>0</v>
      </c>
      <c r="BE592" s="14">
        <v>0</v>
      </c>
      <c r="BF592" s="14">
        <v>0</v>
      </c>
      <c r="BG592" s="14">
        <v>0</v>
      </c>
      <c r="BH592" s="14">
        <v>0</v>
      </c>
      <c r="BI592" s="14">
        <v>0</v>
      </c>
      <c r="BJ592" s="14">
        <v>0</v>
      </c>
      <c r="BK592" s="14">
        <v>0</v>
      </c>
      <c r="BL592" s="14">
        <v>0</v>
      </c>
      <c r="BM592" s="14">
        <v>0</v>
      </c>
      <c r="BN592" s="14">
        <v>0</v>
      </c>
      <c r="BO592" s="14">
        <v>0</v>
      </c>
      <c r="BP592" s="14">
        <v>0</v>
      </c>
      <c r="BQ592" s="14">
        <v>0</v>
      </c>
      <c r="BR592" s="14">
        <v>0</v>
      </c>
      <c r="BS592" s="14">
        <v>0</v>
      </c>
      <c r="BT592" s="14">
        <v>0</v>
      </c>
      <c r="BU592" s="14">
        <v>0</v>
      </c>
      <c r="BV592" s="14">
        <v>0</v>
      </c>
      <c r="BW592" s="14">
        <v>0</v>
      </c>
      <c r="BX592" s="14">
        <v>0</v>
      </c>
      <c r="BY592" s="14">
        <v>0</v>
      </c>
      <c r="BZ592" s="14">
        <v>0</v>
      </c>
      <c r="CA592" s="14">
        <v>0</v>
      </c>
      <c r="CB592" s="14">
        <v>0</v>
      </c>
      <c r="CC592" s="14">
        <v>0</v>
      </c>
      <c r="CD592" s="14">
        <v>0</v>
      </c>
      <c r="CE592" s="14">
        <v>0</v>
      </c>
      <c r="CF592" s="14">
        <v>0</v>
      </c>
      <c r="CG592" s="14">
        <v>1439880</v>
      </c>
      <c r="CH592" s="14">
        <v>1</v>
      </c>
      <c r="CI592" s="14">
        <v>0</v>
      </c>
      <c r="CJ592" s="14">
        <v>0</v>
      </c>
      <c r="CK592" s="14">
        <v>0</v>
      </c>
      <c r="CL592" s="14">
        <v>0.63</v>
      </c>
      <c r="CM592" s="14">
        <v>2.9</v>
      </c>
      <c r="CN592" s="14">
        <v>0</v>
      </c>
      <c r="CO592" s="14">
        <v>0</v>
      </c>
      <c r="CP592" s="14">
        <v>0</v>
      </c>
      <c r="CQ592" s="14">
        <v>0</v>
      </c>
      <c r="CR592" s="14" t="s">
        <v>108</v>
      </c>
      <c r="CS592" s="14">
        <v>220</v>
      </c>
      <c r="CT592" s="14">
        <v>380</v>
      </c>
      <c r="CU592" s="14">
        <v>201</v>
      </c>
      <c r="CV592" s="14">
        <v>348</v>
      </c>
      <c r="CW592" s="14">
        <v>231</v>
      </c>
      <c r="CX592" s="14">
        <v>399</v>
      </c>
    </row>
    <row r="593" spans="1:102" x14ac:dyDescent="0.25">
      <c r="A593" s="14">
        <v>856967</v>
      </c>
      <c r="B593" s="14">
        <v>23</v>
      </c>
      <c r="C593" s="14" t="s">
        <v>110</v>
      </c>
      <c r="D593" s="14" t="s">
        <v>100</v>
      </c>
      <c r="E593" s="14">
        <v>5302790001</v>
      </c>
      <c r="F593" s="14" t="s">
        <v>127</v>
      </c>
      <c r="G593" s="14" t="s">
        <v>102</v>
      </c>
      <c r="H593" s="14" t="s">
        <v>103</v>
      </c>
      <c r="I593" s="14">
        <v>70362040</v>
      </c>
      <c r="J593" s="14">
        <v>0</v>
      </c>
      <c r="K593" s="14">
        <v>1010286</v>
      </c>
      <c r="L593" s="14">
        <v>1</v>
      </c>
      <c r="M593" s="14">
        <v>201903</v>
      </c>
      <c r="N593" s="14">
        <v>20190205</v>
      </c>
      <c r="O593" s="14">
        <v>94</v>
      </c>
      <c r="P593" s="14">
        <v>20190307</v>
      </c>
      <c r="Q593" s="14">
        <v>94</v>
      </c>
      <c r="R593" s="14">
        <v>30</v>
      </c>
      <c r="S593" s="14">
        <v>20190401</v>
      </c>
      <c r="T593" s="14">
        <v>20190418</v>
      </c>
      <c r="U593" s="14">
        <v>59.26</v>
      </c>
      <c r="V593" s="14">
        <v>8.08</v>
      </c>
      <c r="W593" s="14">
        <v>12</v>
      </c>
      <c r="X593" s="14">
        <v>2.4900000000000002</v>
      </c>
      <c r="Y593" s="14">
        <v>2.02</v>
      </c>
      <c r="Z593" s="14">
        <v>0.8</v>
      </c>
      <c r="AA593" s="14">
        <v>0.67</v>
      </c>
      <c r="AB593" s="14">
        <v>0.43</v>
      </c>
      <c r="AC593" s="14">
        <v>0</v>
      </c>
      <c r="AD593" s="14">
        <v>0</v>
      </c>
      <c r="AE593" s="14">
        <v>0</v>
      </c>
      <c r="AF593" s="14">
        <v>67.34</v>
      </c>
      <c r="AG593" s="14">
        <v>10.53</v>
      </c>
      <c r="AH593" s="14">
        <v>38.83</v>
      </c>
      <c r="AI593" s="14">
        <v>8.4</v>
      </c>
      <c r="AJ593" s="14">
        <v>0.83</v>
      </c>
      <c r="AK593" s="14">
        <v>8.75</v>
      </c>
      <c r="AL593" s="14">
        <v>65.91</v>
      </c>
      <c r="AM593" s="14">
        <v>69.83</v>
      </c>
      <c r="AN593" s="14">
        <v>0</v>
      </c>
      <c r="AO593" s="14">
        <v>100</v>
      </c>
      <c r="AP593" s="14">
        <v>2</v>
      </c>
      <c r="AQ593" s="14" t="s">
        <v>104</v>
      </c>
      <c r="AR593" s="14">
        <v>0</v>
      </c>
      <c r="AS593" s="14">
        <v>0</v>
      </c>
      <c r="AT593" s="14">
        <v>0</v>
      </c>
      <c r="AU593" s="14">
        <v>0</v>
      </c>
      <c r="AV593" s="14">
        <v>0</v>
      </c>
      <c r="AW593" s="14">
        <v>0</v>
      </c>
      <c r="AX593" s="14">
        <v>0</v>
      </c>
      <c r="AY593" s="14" t="s">
        <v>107</v>
      </c>
      <c r="AZ593" s="14" t="s">
        <v>107</v>
      </c>
      <c r="BA593" s="14" t="s">
        <v>107</v>
      </c>
      <c r="BB593" s="14">
        <v>0</v>
      </c>
      <c r="BC593" s="14">
        <v>0</v>
      </c>
      <c r="BD593" s="14">
        <v>0</v>
      </c>
      <c r="BE593" s="14">
        <v>0</v>
      </c>
      <c r="BF593" s="14">
        <v>0</v>
      </c>
      <c r="BG593" s="14">
        <v>0</v>
      </c>
      <c r="BH593" s="14">
        <v>0</v>
      </c>
      <c r="BI593" s="14">
        <v>0</v>
      </c>
      <c r="BJ593" s="14">
        <v>0</v>
      </c>
      <c r="BK593" s="14">
        <v>0</v>
      </c>
      <c r="BL593" s="14">
        <v>0</v>
      </c>
      <c r="BM593" s="14">
        <v>0</v>
      </c>
      <c r="BN593" s="14">
        <v>0</v>
      </c>
      <c r="BO593" s="14">
        <v>0</v>
      </c>
      <c r="BP593" s="14">
        <v>0</v>
      </c>
      <c r="BQ593" s="14">
        <v>0</v>
      </c>
      <c r="BR593" s="14">
        <v>0</v>
      </c>
      <c r="BS593" s="14">
        <v>0</v>
      </c>
      <c r="BT593" s="14">
        <v>0</v>
      </c>
      <c r="BU593" s="14">
        <v>0</v>
      </c>
      <c r="BV593" s="14">
        <v>0</v>
      </c>
      <c r="BW593" s="14">
        <v>0</v>
      </c>
      <c r="BX593" s="14">
        <v>0</v>
      </c>
      <c r="BY593" s="14">
        <v>0</v>
      </c>
      <c r="BZ593" s="14">
        <v>0</v>
      </c>
      <c r="CA593" s="14">
        <v>0</v>
      </c>
      <c r="CB593" s="14">
        <v>0</v>
      </c>
      <c r="CC593" s="14">
        <v>0</v>
      </c>
      <c r="CD593" s="14">
        <v>0</v>
      </c>
      <c r="CE593" s="14">
        <v>0</v>
      </c>
      <c r="CF593" s="14">
        <v>0</v>
      </c>
      <c r="CG593" s="14">
        <v>1439911</v>
      </c>
      <c r="CH593" s="14">
        <v>1</v>
      </c>
      <c r="CI593" s="14">
        <v>0</v>
      </c>
      <c r="CJ593" s="14">
        <v>0</v>
      </c>
      <c r="CK593" s="14">
        <v>0</v>
      </c>
      <c r="CL593" s="14">
        <v>0.63</v>
      </c>
      <c r="CM593" s="14">
        <v>2.9</v>
      </c>
      <c r="CN593" s="14">
        <v>0</v>
      </c>
      <c r="CO593" s="14">
        <v>0</v>
      </c>
      <c r="CP593" s="14">
        <v>0</v>
      </c>
      <c r="CQ593" s="14">
        <v>0</v>
      </c>
      <c r="CR593" s="14" t="s">
        <v>108</v>
      </c>
      <c r="CS593" s="14">
        <v>220</v>
      </c>
      <c r="CT593" s="14">
        <v>380</v>
      </c>
      <c r="CU593" s="14">
        <v>201</v>
      </c>
      <c r="CV593" s="14">
        <v>348</v>
      </c>
      <c r="CW593" s="14">
        <v>231</v>
      </c>
      <c r="CX593" s="14">
        <v>399</v>
      </c>
    </row>
    <row r="594" spans="1:102" x14ac:dyDescent="0.25">
      <c r="A594" s="14">
        <v>856969</v>
      </c>
      <c r="B594" s="14">
        <v>23</v>
      </c>
      <c r="C594" s="14" t="s">
        <v>110</v>
      </c>
      <c r="D594" s="14" t="s">
        <v>100</v>
      </c>
      <c r="E594" s="14">
        <v>5302790001</v>
      </c>
      <c r="F594" s="14" t="s">
        <v>128</v>
      </c>
      <c r="G594" s="14" t="s">
        <v>102</v>
      </c>
      <c r="H594" s="14" t="s">
        <v>103</v>
      </c>
      <c r="I594" s="14">
        <v>70362070</v>
      </c>
      <c r="J594" s="14">
        <v>0</v>
      </c>
      <c r="K594" s="14">
        <v>1116288</v>
      </c>
      <c r="L594" s="14">
        <v>1</v>
      </c>
      <c r="M594" s="14">
        <v>201903</v>
      </c>
      <c r="N594" s="14">
        <v>20190205</v>
      </c>
      <c r="O594" s="14">
        <v>12278</v>
      </c>
      <c r="P594" s="14">
        <v>20190307</v>
      </c>
      <c r="Q594" s="14">
        <v>12279</v>
      </c>
      <c r="R594" s="14">
        <v>30</v>
      </c>
      <c r="S594" s="14">
        <v>20190401</v>
      </c>
      <c r="T594" s="14">
        <v>20190418</v>
      </c>
      <c r="U594" s="14">
        <v>59.26</v>
      </c>
      <c r="V594" s="14">
        <v>8.08</v>
      </c>
      <c r="W594" s="14">
        <v>12</v>
      </c>
      <c r="X594" s="14">
        <v>2.4900000000000002</v>
      </c>
      <c r="Y594" s="14">
        <v>2.02</v>
      </c>
      <c r="Z594" s="14">
        <v>0.8</v>
      </c>
      <c r="AA594" s="14">
        <v>0.67</v>
      </c>
      <c r="AB594" s="14">
        <v>0.43</v>
      </c>
      <c r="AC594" s="14">
        <v>0</v>
      </c>
      <c r="AD594" s="14">
        <v>0</v>
      </c>
      <c r="AE594" s="14">
        <v>0</v>
      </c>
      <c r="AF594" s="14">
        <v>67.34</v>
      </c>
      <c r="AG594" s="14">
        <v>10.53</v>
      </c>
      <c r="AH594" s="14">
        <v>38.83</v>
      </c>
      <c r="AI594" s="14">
        <v>8.4</v>
      </c>
      <c r="AJ594" s="14">
        <v>0.83</v>
      </c>
      <c r="AK594" s="14">
        <v>8.75</v>
      </c>
      <c r="AL594" s="14">
        <v>65.91</v>
      </c>
      <c r="AM594" s="14">
        <v>69.83</v>
      </c>
      <c r="AN594" s="14">
        <v>1</v>
      </c>
      <c r="AO594" s="14">
        <v>100</v>
      </c>
      <c r="AP594" s="14">
        <v>0</v>
      </c>
      <c r="AQ594" s="14" t="s">
        <v>104</v>
      </c>
      <c r="AR594" s="14">
        <v>0</v>
      </c>
      <c r="AS594" s="14">
        <v>0</v>
      </c>
      <c r="AT594" s="14">
        <v>0</v>
      </c>
      <c r="AU594" s="14">
        <v>0</v>
      </c>
      <c r="AV594" s="14">
        <v>0</v>
      </c>
      <c r="AW594" s="14">
        <v>0</v>
      </c>
      <c r="AX594" s="14">
        <v>0</v>
      </c>
      <c r="AY594" s="14" t="s">
        <v>107</v>
      </c>
      <c r="AZ594" s="14" t="s">
        <v>107</v>
      </c>
      <c r="BA594" s="14" t="s">
        <v>107</v>
      </c>
      <c r="BB594" s="14">
        <v>0</v>
      </c>
      <c r="BC594" s="14">
        <v>0</v>
      </c>
      <c r="BD594" s="14">
        <v>0</v>
      </c>
      <c r="BE594" s="14">
        <v>0</v>
      </c>
      <c r="BF594" s="14">
        <v>0</v>
      </c>
      <c r="BG594" s="14">
        <v>0</v>
      </c>
      <c r="BH594" s="14">
        <v>0</v>
      </c>
      <c r="BI594" s="14">
        <v>0</v>
      </c>
      <c r="BJ594" s="14">
        <v>0</v>
      </c>
      <c r="BK594" s="14">
        <v>0</v>
      </c>
      <c r="BL594" s="14">
        <v>0</v>
      </c>
      <c r="BM594" s="14">
        <v>0</v>
      </c>
      <c r="BN594" s="14">
        <v>0</v>
      </c>
      <c r="BO594" s="14">
        <v>0</v>
      </c>
      <c r="BP594" s="14">
        <v>0</v>
      </c>
      <c r="BQ594" s="14">
        <v>0</v>
      </c>
      <c r="BR594" s="14">
        <v>0</v>
      </c>
      <c r="BS594" s="14">
        <v>0</v>
      </c>
      <c r="BT594" s="14">
        <v>0</v>
      </c>
      <c r="BU594" s="14">
        <v>0</v>
      </c>
      <c r="BV594" s="14">
        <v>0</v>
      </c>
      <c r="BW594" s="14">
        <v>0</v>
      </c>
      <c r="BX594" s="14">
        <v>0</v>
      </c>
      <c r="BY594" s="14">
        <v>0</v>
      </c>
      <c r="BZ594" s="14">
        <v>0</v>
      </c>
      <c r="CA594" s="14">
        <v>0</v>
      </c>
      <c r="CB594" s="14">
        <v>0</v>
      </c>
      <c r="CC594" s="14">
        <v>0</v>
      </c>
      <c r="CD594" s="14">
        <v>0</v>
      </c>
      <c r="CE594" s="14">
        <v>0</v>
      </c>
      <c r="CF594" s="14">
        <v>0</v>
      </c>
      <c r="CG594" s="14">
        <v>1439852</v>
      </c>
      <c r="CH594" s="14">
        <v>1</v>
      </c>
      <c r="CI594" s="14">
        <v>0</v>
      </c>
      <c r="CJ594" s="14">
        <v>0</v>
      </c>
      <c r="CK594" s="14">
        <v>0</v>
      </c>
      <c r="CL594" s="14">
        <v>0.63</v>
      </c>
      <c r="CM594" s="14">
        <v>2.9</v>
      </c>
      <c r="CN594" s="14">
        <v>0</v>
      </c>
      <c r="CO594" s="14">
        <v>0</v>
      </c>
      <c r="CP594" s="14">
        <v>0</v>
      </c>
      <c r="CQ594" s="14">
        <v>0</v>
      </c>
      <c r="CR594" s="14" t="s">
        <v>108</v>
      </c>
      <c r="CS594" s="14">
        <v>220</v>
      </c>
      <c r="CT594" s="14">
        <v>380</v>
      </c>
      <c r="CU594" s="14">
        <v>201</v>
      </c>
      <c r="CV594" s="14">
        <v>348</v>
      </c>
      <c r="CW594" s="14">
        <v>231</v>
      </c>
      <c r="CX594" s="14">
        <v>399</v>
      </c>
    </row>
    <row r="595" spans="1:102" x14ac:dyDescent="0.25">
      <c r="A595" s="14">
        <v>966027</v>
      </c>
      <c r="B595" s="14">
        <v>76</v>
      </c>
      <c r="C595" s="14" t="s">
        <v>117</v>
      </c>
      <c r="D595" s="14" t="s">
        <v>100</v>
      </c>
      <c r="E595" s="14">
        <v>5302790001</v>
      </c>
      <c r="F595" s="14" t="s">
        <v>129</v>
      </c>
      <c r="G595" s="14" t="s">
        <v>102</v>
      </c>
      <c r="H595" s="14" t="s">
        <v>103</v>
      </c>
      <c r="I595" s="14">
        <v>70000000</v>
      </c>
      <c r="J595" s="14">
        <v>0</v>
      </c>
      <c r="K595" s="14">
        <v>53155342</v>
      </c>
      <c r="L595" s="14">
        <v>0</v>
      </c>
      <c r="M595" s="14">
        <v>201903</v>
      </c>
      <c r="N595" s="14">
        <v>20190210</v>
      </c>
      <c r="O595" s="14">
        <v>0</v>
      </c>
      <c r="P595" s="14">
        <v>20190310</v>
      </c>
      <c r="Q595" s="14">
        <v>0</v>
      </c>
      <c r="R595" s="14">
        <v>28</v>
      </c>
      <c r="S595" s="14">
        <v>20190321</v>
      </c>
      <c r="T595" s="14">
        <v>20190418</v>
      </c>
      <c r="U595" s="14">
        <v>65618</v>
      </c>
      <c r="V595" s="14">
        <v>13735.23</v>
      </c>
      <c r="W595" s="14">
        <v>25</v>
      </c>
      <c r="X595" s="14">
        <v>741.75</v>
      </c>
      <c r="Y595" s="14">
        <v>1648.22</v>
      </c>
      <c r="Z595" s="14">
        <v>659.29</v>
      </c>
      <c r="AA595" s="14">
        <v>549.4</v>
      </c>
      <c r="AB595" s="14">
        <v>357.11</v>
      </c>
      <c r="AC595" s="14">
        <v>0</v>
      </c>
      <c r="AD595" s="14">
        <v>0</v>
      </c>
      <c r="AE595" s="14">
        <v>0</v>
      </c>
      <c r="AF595" s="14">
        <v>54940.97</v>
      </c>
      <c r="AG595" s="14">
        <v>15740.56</v>
      </c>
      <c r="AH595" s="14">
        <v>36851.599999999999</v>
      </c>
      <c r="AI595" s="14">
        <v>7976.51</v>
      </c>
      <c r="AJ595" s="14">
        <v>792.79</v>
      </c>
      <c r="AK595" s="14">
        <v>8310.8799999999992</v>
      </c>
      <c r="AL595" s="14">
        <v>52468.7</v>
      </c>
      <c r="AM595" s="14">
        <v>55682.720000000001</v>
      </c>
      <c r="AN595" s="14">
        <v>0</v>
      </c>
      <c r="AO595" s="14">
        <v>0</v>
      </c>
      <c r="AP595" s="14">
        <v>0</v>
      </c>
      <c r="AQ595" s="14" t="s">
        <v>104</v>
      </c>
      <c r="AR595" s="14">
        <v>0</v>
      </c>
      <c r="AS595" s="14">
        <v>0</v>
      </c>
      <c r="AT595" s="14">
        <v>0</v>
      </c>
      <c r="AU595" s="14">
        <v>0</v>
      </c>
      <c r="AV595" s="14">
        <v>0</v>
      </c>
      <c r="AW595" s="14">
        <v>0</v>
      </c>
      <c r="AX595" s="14">
        <v>0</v>
      </c>
      <c r="AY595" s="14">
        <v>0</v>
      </c>
      <c r="AZ595" s="14">
        <v>0</v>
      </c>
      <c r="BA595" s="14">
        <v>0</v>
      </c>
      <c r="BB595" s="14">
        <v>7032</v>
      </c>
      <c r="BC595" s="14">
        <v>58586</v>
      </c>
      <c r="BD595" s="14">
        <v>0</v>
      </c>
      <c r="BE595" s="14">
        <v>0</v>
      </c>
      <c r="BF595" s="14">
        <v>235</v>
      </c>
      <c r="BG595" s="14">
        <v>250</v>
      </c>
      <c r="BH595" s="14">
        <v>0</v>
      </c>
      <c r="BI595" s="14">
        <v>0</v>
      </c>
      <c r="BJ595" s="14">
        <v>0</v>
      </c>
      <c r="BK595" s="14">
        <v>0</v>
      </c>
      <c r="BL595" s="14">
        <v>0</v>
      </c>
      <c r="BM595" s="14">
        <v>0</v>
      </c>
      <c r="BN595" s="14">
        <v>0</v>
      </c>
      <c r="BO595" s="14">
        <v>0</v>
      </c>
      <c r="BP595" s="14">
        <v>0</v>
      </c>
      <c r="BQ595" s="14">
        <v>0</v>
      </c>
      <c r="BR595" s="14">
        <v>0</v>
      </c>
      <c r="BS595" s="14">
        <v>12125.13</v>
      </c>
      <c r="BT595" s="14">
        <v>26039.85</v>
      </c>
      <c r="BU595" s="14">
        <v>0</v>
      </c>
      <c r="BV595" s="14">
        <v>0</v>
      </c>
      <c r="BW595" s="14">
        <v>0</v>
      </c>
      <c r="BX595" s="14">
        <v>3040.76</v>
      </c>
      <c r="BY595" s="14">
        <v>0</v>
      </c>
      <c r="BZ595" s="14">
        <v>0</v>
      </c>
      <c r="CA595" s="14">
        <v>0</v>
      </c>
      <c r="CB595" s="14">
        <v>0</v>
      </c>
      <c r="CC595" s="14">
        <v>0</v>
      </c>
      <c r="CD595" s="14">
        <v>250</v>
      </c>
      <c r="CE595" s="14">
        <v>245</v>
      </c>
      <c r="CF595" s="14">
        <v>230</v>
      </c>
      <c r="CG595" s="14">
        <v>227038</v>
      </c>
      <c r="CH595" s="14">
        <v>0.09</v>
      </c>
      <c r="CI595" s="14">
        <v>0.36</v>
      </c>
      <c r="CJ595" s="14">
        <v>0.09</v>
      </c>
      <c r="CK595" s="14">
        <v>0</v>
      </c>
      <c r="CL595" s="14">
        <v>516.44000000000005</v>
      </c>
      <c r="CM595" s="14">
        <v>2373.44</v>
      </c>
      <c r="CN595" s="14">
        <v>0</v>
      </c>
      <c r="CO595" s="14">
        <v>0</v>
      </c>
      <c r="CP595" s="14">
        <v>0</v>
      </c>
      <c r="CQ595" s="14">
        <v>0</v>
      </c>
      <c r="CR595" s="14" t="s">
        <v>108</v>
      </c>
      <c r="CS595" s="14">
        <v>0</v>
      </c>
      <c r="CT595" s="14">
        <v>0</v>
      </c>
      <c r="CU595" s="14">
        <v>0</v>
      </c>
      <c r="CV595" s="14">
        <v>0</v>
      </c>
      <c r="CW595" s="14">
        <v>0</v>
      </c>
      <c r="CX595" s="14">
        <v>0</v>
      </c>
    </row>
    <row r="596" spans="1:102" x14ac:dyDescent="0.25">
      <c r="A596" s="14">
        <v>1089425</v>
      </c>
      <c r="B596" s="14">
        <v>65</v>
      </c>
      <c r="C596" s="14" t="s">
        <v>99</v>
      </c>
      <c r="D596" s="14" t="s">
        <v>100</v>
      </c>
      <c r="E596" s="14">
        <v>5302790001</v>
      </c>
      <c r="F596" s="14" t="s">
        <v>130</v>
      </c>
      <c r="G596" s="14" t="s">
        <v>102</v>
      </c>
      <c r="H596" s="14" t="s">
        <v>103</v>
      </c>
      <c r="I596" s="14">
        <v>73007990</v>
      </c>
      <c r="J596" s="14">
        <v>0</v>
      </c>
      <c r="K596" s="14">
        <v>1159901</v>
      </c>
      <c r="L596" s="14">
        <v>0</v>
      </c>
      <c r="M596" s="14">
        <v>201903</v>
      </c>
      <c r="N596" s="14">
        <v>20190214</v>
      </c>
      <c r="O596" s="14">
        <v>0</v>
      </c>
      <c r="P596" s="14">
        <v>20190314</v>
      </c>
      <c r="Q596" s="14">
        <v>0</v>
      </c>
      <c r="R596" s="14">
        <v>28</v>
      </c>
      <c r="S596" s="14">
        <v>20190327</v>
      </c>
      <c r="T596" s="14">
        <v>20190418</v>
      </c>
      <c r="U596" s="14">
        <v>115101</v>
      </c>
      <c r="V596" s="14">
        <v>18922.11</v>
      </c>
      <c r="W596" s="14">
        <v>25</v>
      </c>
      <c r="X596" s="14">
        <v>741.75</v>
      </c>
      <c r="Y596" s="14">
        <v>2270.65</v>
      </c>
      <c r="Z596" s="14">
        <v>908.26</v>
      </c>
      <c r="AA596" s="14">
        <v>756.88</v>
      </c>
      <c r="AB596" s="14">
        <v>491.97</v>
      </c>
      <c r="AC596" s="14">
        <v>0</v>
      </c>
      <c r="AD596" s="14">
        <v>0</v>
      </c>
      <c r="AE596" s="14">
        <v>0</v>
      </c>
      <c r="AF596" s="14">
        <v>75688.5</v>
      </c>
      <c r="AG596" s="14">
        <v>21684.73</v>
      </c>
      <c r="AH596" s="14">
        <v>63831.360000000001</v>
      </c>
      <c r="AI596" s="14">
        <v>13816.26</v>
      </c>
      <c r="AJ596" s="14">
        <v>1373.21</v>
      </c>
      <c r="AK596" s="14">
        <v>14395.44</v>
      </c>
      <c r="AL596" s="14">
        <v>72002.490000000005</v>
      </c>
      <c r="AM596" s="14">
        <v>76430.25</v>
      </c>
      <c r="AN596" s="14">
        <v>0</v>
      </c>
      <c r="AO596" s="14">
        <v>0</v>
      </c>
      <c r="AP596" s="14">
        <v>0</v>
      </c>
      <c r="AQ596" s="14" t="s">
        <v>104</v>
      </c>
      <c r="AR596" s="14">
        <v>0</v>
      </c>
      <c r="AS596" s="14">
        <v>0</v>
      </c>
      <c r="AT596" s="14">
        <v>0</v>
      </c>
      <c r="AU596" s="14">
        <v>0</v>
      </c>
      <c r="AV596" s="14">
        <v>0</v>
      </c>
      <c r="AW596" s="14">
        <v>0</v>
      </c>
      <c r="AX596" s="14">
        <v>0</v>
      </c>
      <c r="AY596" s="14">
        <v>0</v>
      </c>
      <c r="AZ596" s="14">
        <v>0</v>
      </c>
      <c r="BA596" s="14">
        <v>0</v>
      </c>
      <c r="BB596" s="14">
        <v>10021</v>
      </c>
      <c r="BC596" s="14">
        <v>105080</v>
      </c>
      <c r="BD596" s="14">
        <v>0</v>
      </c>
      <c r="BE596" s="14">
        <v>192</v>
      </c>
      <c r="BF596" s="14">
        <v>190</v>
      </c>
      <c r="BG596" s="14">
        <v>0</v>
      </c>
      <c r="BH596" s="14">
        <v>210</v>
      </c>
      <c r="BI596" s="14">
        <v>210</v>
      </c>
      <c r="BJ596" s="14">
        <v>0</v>
      </c>
      <c r="BK596" s="14">
        <v>0</v>
      </c>
      <c r="BL596" s="14">
        <v>0</v>
      </c>
      <c r="BM596" s="14">
        <v>0</v>
      </c>
      <c r="BN596" s="14">
        <v>0</v>
      </c>
      <c r="BO596" s="14">
        <v>0</v>
      </c>
      <c r="BP596" s="14">
        <v>0</v>
      </c>
      <c r="BQ596" s="14">
        <v>0</v>
      </c>
      <c r="BR596" s="14">
        <v>0</v>
      </c>
      <c r="BS596" s="14">
        <v>6172.2</v>
      </c>
      <c r="BT596" s="14">
        <v>43870.96</v>
      </c>
      <c r="BU596" s="14">
        <v>0</v>
      </c>
      <c r="BV596" s="14">
        <v>0</v>
      </c>
      <c r="BW596" s="14">
        <v>0</v>
      </c>
      <c r="BX596" s="14">
        <v>0</v>
      </c>
      <c r="BY596" s="14">
        <v>4884.8999999999996</v>
      </c>
      <c r="BZ596" s="14">
        <v>1838.33</v>
      </c>
      <c r="CA596" s="14">
        <v>0</v>
      </c>
      <c r="CB596" s="14">
        <v>0</v>
      </c>
      <c r="CC596" s="14">
        <v>0</v>
      </c>
      <c r="CD596" s="14">
        <v>0</v>
      </c>
      <c r="CE596" s="14">
        <v>210</v>
      </c>
      <c r="CF596" s="14">
        <v>210</v>
      </c>
      <c r="CG596" s="14">
        <v>229307</v>
      </c>
      <c r="CH596" s="14">
        <v>9.6000000000000002E-2</v>
      </c>
      <c r="CI596" s="14">
        <v>0.38400000000000001</v>
      </c>
      <c r="CJ596" s="14">
        <v>9.6000000000000002E-2</v>
      </c>
      <c r="CK596" s="14">
        <v>0</v>
      </c>
      <c r="CL596" s="14">
        <v>711.47</v>
      </c>
      <c r="CM596" s="14">
        <v>3269.74</v>
      </c>
      <c r="CN596" s="14">
        <v>0</v>
      </c>
      <c r="CO596" s="14">
        <v>0</v>
      </c>
      <c r="CP596" s="14">
        <v>0</v>
      </c>
      <c r="CQ596" s="14">
        <v>0</v>
      </c>
      <c r="CR596" s="14" t="s">
        <v>108</v>
      </c>
      <c r="CS596" s="14">
        <v>0</v>
      </c>
      <c r="CT596" s="14">
        <v>0</v>
      </c>
      <c r="CU596" s="14">
        <v>0</v>
      </c>
      <c r="CV596" s="14">
        <v>0</v>
      </c>
      <c r="CW596" s="14">
        <v>0</v>
      </c>
      <c r="CX596" s="14">
        <v>0</v>
      </c>
    </row>
    <row r="597" spans="1:102" x14ac:dyDescent="0.25">
      <c r="A597" s="14">
        <v>1100496</v>
      </c>
      <c r="B597" s="14">
        <v>21</v>
      </c>
      <c r="C597" s="14" t="s">
        <v>105</v>
      </c>
      <c r="D597" s="14" t="s">
        <v>100</v>
      </c>
      <c r="E597" s="14">
        <v>5302790001</v>
      </c>
      <c r="F597" s="14" t="s">
        <v>131</v>
      </c>
      <c r="G597" s="14" t="s">
        <v>102</v>
      </c>
      <c r="H597" s="14" t="s">
        <v>103</v>
      </c>
      <c r="I597" s="14">
        <v>70300000</v>
      </c>
      <c r="J597" s="14">
        <v>0</v>
      </c>
      <c r="K597" s="14">
        <v>98380</v>
      </c>
      <c r="L597" s="14">
        <v>1</v>
      </c>
      <c r="M597" s="14">
        <v>201903</v>
      </c>
      <c r="N597" s="14">
        <v>20190211</v>
      </c>
      <c r="O597" s="14">
        <v>1841</v>
      </c>
      <c r="P597" s="14">
        <v>20190312</v>
      </c>
      <c r="Q597" s="14">
        <v>1841</v>
      </c>
      <c r="R597" s="14">
        <v>29</v>
      </c>
      <c r="S597" s="14">
        <v>20190401</v>
      </c>
      <c r="T597" s="14">
        <v>20190418</v>
      </c>
      <c r="U597" s="14">
        <v>17.78</v>
      </c>
      <c r="V597" s="14">
        <v>2.42</v>
      </c>
      <c r="W597" s="14">
        <v>12</v>
      </c>
      <c r="X597" s="14">
        <v>2.4900000000000002</v>
      </c>
      <c r="Y597" s="14">
        <v>0.6</v>
      </c>
      <c r="Z597" s="14">
        <v>0.24</v>
      </c>
      <c r="AA597" s="14">
        <v>0.2</v>
      </c>
      <c r="AB597" s="14">
        <v>0.13</v>
      </c>
      <c r="AC597" s="14">
        <v>0</v>
      </c>
      <c r="AD597" s="14">
        <v>0</v>
      </c>
      <c r="AE597" s="14">
        <v>0</v>
      </c>
      <c r="AF597" s="14">
        <v>20.2</v>
      </c>
      <c r="AG597" s="14">
        <v>3.15</v>
      </c>
      <c r="AH597" s="14">
        <v>11.66</v>
      </c>
      <c r="AI597" s="14">
        <v>2.52</v>
      </c>
      <c r="AJ597" s="14">
        <v>0.25</v>
      </c>
      <c r="AK597" s="14">
        <v>2.62</v>
      </c>
      <c r="AL597" s="14">
        <v>21.52</v>
      </c>
      <c r="AM597" s="14">
        <v>22.69</v>
      </c>
      <c r="AN597" s="14">
        <v>0</v>
      </c>
      <c r="AO597" s="14">
        <v>30</v>
      </c>
      <c r="AP597" s="14">
        <v>8</v>
      </c>
      <c r="AQ597" s="14" t="s">
        <v>104</v>
      </c>
      <c r="AR597" s="14">
        <v>0</v>
      </c>
      <c r="AS597" s="14">
        <v>0</v>
      </c>
      <c r="AT597" s="14">
        <v>0</v>
      </c>
      <c r="AU597" s="14">
        <v>0</v>
      </c>
      <c r="AV597" s="14">
        <v>0</v>
      </c>
      <c r="AW597" s="14">
        <v>0</v>
      </c>
      <c r="AX597" s="14">
        <v>0</v>
      </c>
      <c r="AY597" s="14" t="s">
        <v>107</v>
      </c>
      <c r="AZ597" s="14" t="s">
        <v>107</v>
      </c>
      <c r="BA597" s="14" t="s">
        <v>107</v>
      </c>
      <c r="BB597" s="14">
        <v>0</v>
      </c>
      <c r="BC597" s="14">
        <v>0</v>
      </c>
      <c r="BD597" s="14">
        <v>0</v>
      </c>
      <c r="BE597" s="14">
        <v>0</v>
      </c>
      <c r="BF597" s="14">
        <v>0</v>
      </c>
      <c r="BG597" s="14">
        <v>0</v>
      </c>
      <c r="BH597" s="14">
        <v>0</v>
      </c>
      <c r="BI597" s="14">
        <v>0</v>
      </c>
      <c r="BJ597" s="14">
        <v>0</v>
      </c>
      <c r="BK597" s="14">
        <v>0</v>
      </c>
      <c r="BL597" s="14">
        <v>0</v>
      </c>
      <c r="BM597" s="14">
        <v>0</v>
      </c>
      <c r="BN597" s="14">
        <v>0</v>
      </c>
      <c r="BO597" s="14">
        <v>0</v>
      </c>
      <c r="BP597" s="14">
        <v>0</v>
      </c>
      <c r="BQ597" s="14">
        <v>0</v>
      </c>
      <c r="BR597" s="14">
        <v>0</v>
      </c>
      <c r="BS597" s="14">
        <v>0</v>
      </c>
      <c r="BT597" s="14">
        <v>0</v>
      </c>
      <c r="BU597" s="14">
        <v>0</v>
      </c>
      <c r="BV597" s="14">
        <v>0</v>
      </c>
      <c r="BW597" s="14">
        <v>0</v>
      </c>
      <c r="BX597" s="14">
        <v>0</v>
      </c>
      <c r="BY597" s="14">
        <v>0</v>
      </c>
      <c r="BZ597" s="14">
        <v>0</v>
      </c>
      <c r="CA597" s="14">
        <v>0</v>
      </c>
      <c r="CB597" s="14">
        <v>0</v>
      </c>
      <c r="CC597" s="14">
        <v>0</v>
      </c>
      <c r="CD597" s="14">
        <v>0</v>
      </c>
      <c r="CE597" s="14">
        <v>0</v>
      </c>
      <c r="CF597" s="14">
        <v>0</v>
      </c>
      <c r="CG597" s="14">
        <v>1461943</v>
      </c>
      <c r="CH597" s="14">
        <v>1</v>
      </c>
      <c r="CI597" s="14">
        <v>0</v>
      </c>
      <c r="CJ597" s="14">
        <v>0</v>
      </c>
      <c r="CK597" s="14">
        <v>0</v>
      </c>
      <c r="CL597" s="14">
        <v>0.18</v>
      </c>
      <c r="CM597" s="14">
        <v>0.87</v>
      </c>
      <c r="CN597" s="14">
        <v>0</v>
      </c>
      <c r="CO597" s="14">
        <v>0</v>
      </c>
      <c r="CP597" s="14">
        <v>0</v>
      </c>
      <c r="CQ597" s="14">
        <v>0</v>
      </c>
      <c r="CR597" s="14" t="s">
        <v>108</v>
      </c>
      <c r="CS597" s="14">
        <v>220</v>
      </c>
      <c r="CT597" s="14" t="s">
        <v>109</v>
      </c>
      <c r="CU597" s="14">
        <v>201</v>
      </c>
      <c r="CV597" s="14" t="s">
        <v>109</v>
      </c>
      <c r="CW597" s="14">
        <v>231</v>
      </c>
      <c r="CX597" s="14" t="s">
        <v>109</v>
      </c>
    </row>
    <row r="598" spans="1:102" x14ac:dyDescent="0.25">
      <c r="A598" s="14">
        <v>1951042</v>
      </c>
      <c r="B598" s="14">
        <v>23</v>
      </c>
      <c r="C598" s="14" t="s">
        <v>110</v>
      </c>
      <c r="D598" s="14" t="s">
        <v>100</v>
      </c>
      <c r="E598" s="14">
        <v>5302790001</v>
      </c>
      <c r="F598" s="14" t="s">
        <v>336</v>
      </c>
      <c r="G598" s="14" t="s">
        <v>102</v>
      </c>
      <c r="H598" s="14" t="s">
        <v>103</v>
      </c>
      <c r="I598" s="14">
        <v>70800000</v>
      </c>
      <c r="J598" s="14">
        <v>0</v>
      </c>
      <c r="K598" s="14">
        <v>1546373</v>
      </c>
      <c r="L598" s="14">
        <v>1</v>
      </c>
      <c r="M598" s="14">
        <v>201903</v>
      </c>
      <c r="N598" s="14">
        <v>20190213</v>
      </c>
      <c r="O598" s="14">
        <v>200</v>
      </c>
      <c r="P598" s="14">
        <v>20190314</v>
      </c>
      <c r="Q598" s="14">
        <v>300</v>
      </c>
      <c r="R598" s="14">
        <v>29</v>
      </c>
      <c r="S598" s="14">
        <v>20190401</v>
      </c>
      <c r="T598" s="14">
        <v>20190418</v>
      </c>
      <c r="U598" s="14">
        <v>59.26</v>
      </c>
      <c r="V598" s="14">
        <v>8.08</v>
      </c>
      <c r="W598" s="14">
        <v>12</v>
      </c>
      <c r="X598" s="14">
        <v>8.0500000000000007</v>
      </c>
      <c r="Y598" s="14">
        <v>2.02</v>
      </c>
      <c r="Z598" s="14">
        <v>0.8</v>
      </c>
      <c r="AA598" s="14">
        <v>0.67</v>
      </c>
      <c r="AB598" s="14">
        <v>0.43</v>
      </c>
      <c r="AC598" s="14">
        <v>0</v>
      </c>
      <c r="AD598" s="14">
        <v>0</v>
      </c>
      <c r="AE598" s="14">
        <v>0</v>
      </c>
      <c r="AF598" s="14">
        <v>67.34</v>
      </c>
      <c r="AG598" s="14">
        <v>10.53</v>
      </c>
      <c r="AH598" s="14">
        <v>38.83</v>
      </c>
      <c r="AI598" s="14">
        <v>8.4</v>
      </c>
      <c r="AJ598" s="14">
        <v>0.83</v>
      </c>
      <c r="AK598" s="14">
        <v>8.75</v>
      </c>
      <c r="AL598" s="14">
        <v>71.47</v>
      </c>
      <c r="AM598" s="14">
        <v>75.39</v>
      </c>
      <c r="AN598" s="14">
        <v>100</v>
      </c>
      <c r="AO598" s="14">
        <v>100</v>
      </c>
      <c r="AP598" s="14">
        <v>100</v>
      </c>
      <c r="AQ598" s="14" t="s">
        <v>104</v>
      </c>
      <c r="AR598" s="14">
        <v>0</v>
      </c>
      <c r="AS598" s="14">
        <v>0</v>
      </c>
      <c r="AT598" s="14">
        <v>0</v>
      </c>
      <c r="AU598" s="14">
        <v>0</v>
      </c>
      <c r="AV598" s="14">
        <v>0</v>
      </c>
      <c r="AW598" s="14">
        <v>0</v>
      </c>
      <c r="AX598" s="14">
        <v>0</v>
      </c>
      <c r="AY598" s="14" t="s">
        <v>107</v>
      </c>
      <c r="AZ598" s="14" t="s">
        <v>107</v>
      </c>
      <c r="BA598" s="14" t="s">
        <v>107</v>
      </c>
      <c r="BB598" s="14">
        <v>0</v>
      </c>
      <c r="BC598" s="14">
        <v>0</v>
      </c>
      <c r="BD598" s="14">
        <v>0</v>
      </c>
      <c r="BE598" s="14">
        <v>0</v>
      </c>
      <c r="BF598" s="14">
        <v>0</v>
      </c>
      <c r="BG598" s="14">
        <v>0</v>
      </c>
      <c r="BH598" s="14">
        <v>0</v>
      </c>
      <c r="BI598" s="14">
        <v>0</v>
      </c>
      <c r="BJ598" s="14">
        <v>0</v>
      </c>
      <c r="BK598" s="14">
        <v>0</v>
      </c>
      <c r="BL598" s="14">
        <v>0</v>
      </c>
      <c r="BM598" s="14">
        <v>0</v>
      </c>
      <c r="BN598" s="14">
        <v>0</v>
      </c>
      <c r="BO598" s="14">
        <v>0</v>
      </c>
      <c r="BP598" s="14">
        <v>0</v>
      </c>
      <c r="BQ598" s="14">
        <v>0</v>
      </c>
      <c r="BR598" s="14">
        <v>0</v>
      </c>
      <c r="BS598" s="14">
        <v>0</v>
      </c>
      <c r="BT598" s="14">
        <v>0</v>
      </c>
      <c r="BU598" s="14">
        <v>0</v>
      </c>
      <c r="BV598" s="14">
        <v>0</v>
      </c>
      <c r="BW598" s="14">
        <v>0</v>
      </c>
      <c r="BX598" s="14">
        <v>0</v>
      </c>
      <c r="BY598" s="14">
        <v>0</v>
      </c>
      <c r="BZ598" s="14">
        <v>0</v>
      </c>
      <c r="CA598" s="14">
        <v>0</v>
      </c>
      <c r="CB598" s="14">
        <v>0</v>
      </c>
      <c r="CC598" s="14">
        <v>0</v>
      </c>
      <c r="CD598" s="14">
        <v>0</v>
      </c>
      <c r="CE598" s="14">
        <v>0</v>
      </c>
      <c r="CF598" s="14">
        <v>0</v>
      </c>
      <c r="CG598" s="14">
        <v>1473798</v>
      </c>
      <c r="CH598" s="14">
        <v>1</v>
      </c>
      <c r="CI598" s="14">
        <v>0</v>
      </c>
      <c r="CJ598" s="14">
        <v>0</v>
      </c>
      <c r="CK598" s="14">
        <v>0</v>
      </c>
      <c r="CL598" s="14">
        <v>0.63</v>
      </c>
      <c r="CM598" s="14">
        <v>2.9</v>
      </c>
      <c r="CN598" s="14">
        <v>0</v>
      </c>
      <c r="CO598" s="14">
        <v>0</v>
      </c>
      <c r="CP598" s="14">
        <v>0</v>
      </c>
      <c r="CQ598" s="14">
        <v>0</v>
      </c>
      <c r="CR598" s="14" t="s">
        <v>108</v>
      </c>
      <c r="CS598" s="14">
        <v>220</v>
      </c>
      <c r="CT598" s="14">
        <v>380</v>
      </c>
      <c r="CU598" s="14">
        <v>201</v>
      </c>
      <c r="CV598" s="14">
        <v>348</v>
      </c>
      <c r="CW598" s="14">
        <v>231</v>
      </c>
      <c r="CX598" s="14">
        <v>399</v>
      </c>
    </row>
    <row r="599" spans="1:102" x14ac:dyDescent="0.25">
      <c r="A599" s="14">
        <v>466453</v>
      </c>
      <c r="B599" s="14">
        <v>75</v>
      </c>
      <c r="C599" s="14" t="s">
        <v>99</v>
      </c>
      <c r="D599" s="14" t="s">
        <v>100</v>
      </c>
      <c r="E599" s="14">
        <v>5302790001</v>
      </c>
      <c r="F599" s="14" t="s">
        <v>101</v>
      </c>
      <c r="G599" s="14" t="s">
        <v>102</v>
      </c>
      <c r="H599" s="14" t="s">
        <v>103</v>
      </c>
      <c r="I599" s="14">
        <v>70610000</v>
      </c>
      <c r="J599" s="14">
        <v>0</v>
      </c>
      <c r="K599" s="14">
        <v>1211223</v>
      </c>
      <c r="L599" s="14">
        <v>0</v>
      </c>
      <c r="M599" s="14">
        <v>201904</v>
      </c>
      <c r="N599" s="14">
        <v>20190310</v>
      </c>
      <c r="O599" s="14">
        <v>0</v>
      </c>
      <c r="P599" s="14">
        <v>20190410</v>
      </c>
      <c r="Q599" s="14">
        <v>0</v>
      </c>
      <c r="R599" s="14">
        <v>31</v>
      </c>
      <c r="S599" s="14">
        <v>20190422</v>
      </c>
      <c r="T599" s="14">
        <v>20190518</v>
      </c>
      <c r="U599" s="14">
        <v>15893</v>
      </c>
      <c r="V599" s="14">
        <v>2861.53</v>
      </c>
      <c r="W599" s="14">
        <v>25</v>
      </c>
      <c r="X599" s="14">
        <v>741.75</v>
      </c>
      <c r="Y599" s="14">
        <v>343.38</v>
      </c>
      <c r="Z599" s="14">
        <v>137.35</v>
      </c>
      <c r="AA599" s="14">
        <v>114.46</v>
      </c>
      <c r="AB599" s="14">
        <v>74.400000000000006</v>
      </c>
      <c r="AC599" s="14">
        <v>0</v>
      </c>
      <c r="AD599" s="14">
        <v>0</v>
      </c>
      <c r="AE599" s="14">
        <v>0</v>
      </c>
      <c r="AF599" s="14">
        <v>11446.21</v>
      </c>
      <c r="AG599" s="14">
        <v>3279.31</v>
      </c>
      <c r="AH599" s="14">
        <v>9056.91</v>
      </c>
      <c r="AI599" s="14">
        <v>1960.35</v>
      </c>
      <c r="AJ599" s="14">
        <v>194.84</v>
      </c>
      <c r="AK599" s="14">
        <v>2042.53</v>
      </c>
      <c r="AL599" s="14">
        <v>11518.37</v>
      </c>
      <c r="AM599" s="14">
        <v>12187.96</v>
      </c>
      <c r="AN599" s="14">
        <v>0</v>
      </c>
      <c r="AO599" s="14">
        <v>0</v>
      </c>
      <c r="AP599" s="14">
        <v>0</v>
      </c>
      <c r="AQ599" s="14" t="s">
        <v>104</v>
      </c>
      <c r="AR599" s="14">
        <v>0</v>
      </c>
      <c r="AS599" s="14">
        <v>0</v>
      </c>
      <c r="AT599" s="14">
        <v>0</v>
      </c>
      <c r="AU599" s="14">
        <v>0</v>
      </c>
      <c r="AV599" s="14">
        <v>0</v>
      </c>
      <c r="AW599" s="14">
        <v>0</v>
      </c>
      <c r="AX599" s="14">
        <v>0</v>
      </c>
      <c r="AY599" s="14">
        <v>0</v>
      </c>
      <c r="AZ599" s="14">
        <v>0</v>
      </c>
      <c r="BA599" s="14">
        <v>0</v>
      </c>
      <c r="BB599" s="14">
        <v>1920</v>
      </c>
      <c r="BC599" s="14">
        <v>13973</v>
      </c>
      <c r="BD599" s="14">
        <v>0</v>
      </c>
      <c r="BE599" s="14">
        <v>0</v>
      </c>
      <c r="BF599" s="14">
        <v>46</v>
      </c>
      <c r="BG599" s="14">
        <v>55</v>
      </c>
      <c r="BH599" s="14">
        <v>0</v>
      </c>
      <c r="BI599" s="14">
        <v>0</v>
      </c>
      <c r="BJ599" s="14">
        <v>0</v>
      </c>
      <c r="BK599" s="14">
        <v>0</v>
      </c>
      <c r="BL599" s="14">
        <v>69</v>
      </c>
      <c r="BM599" s="14">
        <v>0</v>
      </c>
      <c r="BN599" s="14">
        <v>0</v>
      </c>
      <c r="BO599" s="14">
        <v>0</v>
      </c>
      <c r="BP599" s="14">
        <v>0</v>
      </c>
      <c r="BQ599" s="14">
        <v>0</v>
      </c>
      <c r="BR599" s="14">
        <v>23.84</v>
      </c>
      <c r="BS599" s="14">
        <v>2255.58</v>
      </c>
      <c r="BT599" s="14">
        <v>5824.55</v>
      </c>
      <c r="BU599" s="14">
        <v>0</v>
      </c>
      <c r="BV599" s="14">
        <v>0</v>
      </c>
      <c r="BW599" s="14">
        <v>0</v>
      </c>
      <c r="BX599" s="14">
        <v>480.71</v>
      </c>
      <c r="BY599" s="14">
        <v>0</v>
      </c>
      <c r="BZ599" s="14">
        <v>0</v>
      </c>
      <c r="CA599" s="14">
        <v>0</v>
      </c>
      <c r="CB599" s="14">
        <v>0</v>
      </c>
      <c r="CC599" s="14">
        <v>0</v>
      </c>
      <c r="CD599" s="14">
        <v>55</v>
      </c>
      <c r="CE599" s="14">
        <v>0</v>
      </c>
      <c r="CF599" s="14">
        <v>0</v>
      </c>
      <c r="CG599" s="14">
        <v>241963</v>
      </c>
      <c r="CH599" s="14">
        <v>7.1999999999999995E-2</v>
      </c>
      <c r="CI599" s="14">
        <v>0.28799999999999998</v>
      </c>
      <c r="CJ599" s="14">
        <v>7.1999999999999995E-2</v>
      </c>
      <c r="CK599" s="14">
        <v>0</v>
      </c>
      <c r="CL599" s="14">
        <v>105.3</v>
      </c>
      <c r="CM599" s="14">
        <v>484.17</v>
      </c>
      <c r="CN599" s="14">
        <v>0</v>
      </c>
      <c r="CO599" s="14">
        <v>0</v>
      </c>
      <c r="CP599" s="14">
        <v>0</v>
      </c>
      <c r="CQ599" s="14">
        <v>0</v>
      </c>
      <c r="CR599" s="14">
        <v>480.71</v>
      </c>
      <c r="CS599" s="14">
        <v>0</v>
      </c>
      <c r="CT599" s="14">
        <v>0</v>
      </c>
      <c r="CU599" s="14">
        <v>0</v>
      </c>
      <c r="CV599" s="14">
        <v>0</v>
      </c>
      <c r="CW599" s="14">
        <v>0</v>
      </c>
      <c r="CX599" s="14">
        <v>0</v>
      </c>
    </row>
    <row r="600" spans="1:102" x14ac:dyDescent="0.25">
      <c r="A600" s="14">
        <v>471550</v>
      </c>
      <c r="B600" s="14">
        <v>21</v>
      </c>
      <c r="C600" s="14" t="s">
        <v>105</v>
      </c>
      <c r="D600" s="14" t="s">
        <v>100</v>
      </c>
      <c r="E600" s="14">
        <v>5302790001</v>
      </c>
      <c r="F600" s="14" t="s">
        <v>106</v>
      </c>
      <c r="G600" s="14" t="s">
        <v>102</v>
      </c>
      <c r="H600" s="14" t="s">
        <v>103</v>
      </c>
      <c r="I600" s="14">
        <v>70362070</v>
      </c>
      <c r="J600" s="14">
        <v>0</v>
      </c>
      <c r="K600" s="14">
        <v>76645</v>
      </c>
      <c r="L600" s="14">
        <v>1</v>
      </c>
      <c r="M600" s="14">
        <v>201904</v>
      </c>
      <c r="N600" s="14">
        <v>20190307</v>
      </c>
      <c r="O600" s="14">
        <v>6890</v>
      </c>
      <c r="P600" s="14">
        <v>20190403</v>
      </c>
      <c r="Q600" s="14">
        <v>7507</v>
      </c>
      <c r="R600" s="14">
        <v>27</v>
      </c>
      <c r="S600" s="14">
        <v>20190503</v>
      </c>
      <c r="T600" s="14">
        <v>20190518</v>
      </c>
      <c r="U600" s="14">
        <v>369.15</v>
      </c>
      <c r="V600" s="14">
        <v>123.05</v>
      </c>
      <c r="W600" s="14">
        <v>25</v>
      </c>
      <c r="X600" s="14">
        <v>76.27</v>
      </c>
      <c r="Y600" s="14">
        <v>14.76</v>
      </c>
      <c r="Z600" s="14">
        <v>5.9</v>
      </c>
      <c r="AA600" s="14">
        <v>4.92</v>
      </c>
      <c r="AB600" s="14">
        <v>3.19</v>
      </c>
      <c r="AC600" s="14">
        <v>0</v>
      </c>
      <c r="AD600" s="14">
        <v>0</v>
      </c>
      <c r="AE600" s="14">
        <v>0</v>
      </c>
      <c r="AF600" s="14">
        <v>492.2</v>
      </c>
      <c r="AG600" s="14">
        <v>141</v>
      </c>
      <c r="AH600" s="14">
        <v>239.99</v>
      </c>
      <c r="AI600" s="14">
        <v>51.94</v>
      </c>
      <c r="AJ600" s="14">
        <v>5.16</v>
      </c>
      <c r="AK600" s="14">
        <v>54.11</v>
      </c>
      <c r="AL600" s="14">
        <v>539.70000000000005</v>
      </c>
      <c r="AM600" s="14">
        <v>568.47</v>
      </c>
      <c r="AN600" s="14">
        <v>617</v>
      </c>
      <c r="AO600" s="14">
        <v>617</v>
      </c>
      <c r="AP600" s="14">
        <v>818</v>
      </c>
      <c r="AQ600" s="14" t="s">
        <v>104</v>
      </c>
      <c r="AR600" s="14">
        <v>0</v>
      </c>
      <c r="AS600" s="14">
        <v>0</v>
      </c>
      <c r="AT600" s="14">
        <v>0</v>
      </c>
      <c r="AU600" s="14">
        <v>0</v>
      </c>
      <c r="AV600" s="14">
        <v>0</v>
      </c>
      <c r="AW600" s="14">
        <v>0</v>
      </c>
      <c r="AX600" s="14">
        <v>0</v>
      </c>
      <c r="AY600" s="14" t="s">
        <v>107</v>
      </c>
      <c r="AZ600" s="14" t="s">
        <v>107</v>
      </c>
      <c r="BA600" s="14" t="s">
        <v>107</v>
      </c>
      <c r="BB600" s="14">
        <v>0</v>
      </c>
      <c r="BC600" s="14">
        <v>0</v>
      </c>
      <c r="BD600" s="14">
        <v>0</v>
      </c>
      <c r="BE600" s="14">
        <v>0</v>
      </c>
      <c r="BF600" s="14">
        <v>0</v>
      </c>
      <c r="BG600" s="14">
        <v>0</v>
      </c>
      <c r="BH600" s="14">
        <v>0</v>
      </c>
      <c r="BI600" s="14">
        <v>0</v>
      </c>
      <c r="BJ600" s="14">
        <v>0</v>
      </c>
      <c r="BK600" s="14">
        <v>0</v>
      </c>
      <c r="BL600" s="14">
        <v>0</v>
      </c>
      <c r="BM600" s="14">
        <v>0</v>
      </c>
      <c r="BN600" s="14">
        <v>0</v>
      </c>
      <c r="BO600" s="14">
        <v>0</v>
      </c>
      <c r="BP600" s="14">
        <v>0</v>
      </c>
      <c r="BQ600" s="14">
        <v>0</v>
      </c>
      <c r="BR600" s="14">
        <v>0</v>
      </c>
      <c r="BS600" s="14">
        <v>0</v>
      </c>
      <c r="BT600" s="14">
        <v>0</v>
      </c>
      <c r="BU600" s="14">
        <v>0</v>
      </c>
      <c r="BV600" s="14">
        <v>0</v>
      </c>
      <c r="BW600" s="14">
        <v>0</v>
      </c>
      <c r="BX600" s="14">
        <v>0</v>
      </c>
      <c r="BY600" s="14">
        <v>0</v>
      </c>
      <c r="BZ600" s="14">
        <v>0</v>
      </c>
      <c r="CA600" s="14">
        <v>0</v>
      </c>
      <c r="CB600" s="14">
        <v>0</v>
      </c>
      <c r="CC600" s="14">
        <v>0</v>
      </c>
      <c r="CD600" s="14">
        <v>0</v>
      </c>
      <c r="CE600" s="14">
        <v>0</v>
      </c>
      <c r="CF600" s="14">
        <v>0</v>
      </c>
      <c r="CG600" s="14">
        <v>1543961</v>
      </c>
      <c r="CH600" s="14">
        <v>1</v>
      </c>
      <c r="CI600" s="14">
        <v>0</v>
      </c>
      <c r="CJ600" s="14">
        <v>0</v>
      </c>
      <c r="CK600" s="14">
        <v>0</v>
      </c>
      <c r="CL600" s="14">
        <v>4.5199999999999996</v>
      </c>
      <c r="CM600" s="14">
        <v>20.82</v>
      </c>
      <c r="CN600" s="14">
        <v>0</v>
      </c>
      <c r="CO600" s="14">
        <v>0</v>
      </c>
      <c r="CP600" s="14">
        <v>0</v>
      </c>
      <c r="CQ600" s="14">
        <v>0</v>
      </c>
      <c r="CR600" s="14" t="s">
        <v>108</v>
      </c>
      <c r="CS600" s="14">
        <v>220</v>
      </c>
      <c r="CT600" s="14" t="s">
        <v>109</v>
      </c>
      <c r="CU600" s="14">
        <v>201</v>
      </c>
      <c r="CV600" s="14" t="s">
        <v>109</v>
      </c>
      <c r="CW600" s="14">
        <v>231</v>
      </c>
      <c r="CX600" s="14" t="s">
        <v>109</v>
      </c>
    </row>
    <row r="601" spans="1:102" x14ac:dyDescent="0.25">
      <c r="A601" s="14">
        <v>471551</v>
      </c>
      <c r="B601" s="14">
        <v>23</v>
      </c>
      <c r="C601" s="14" t="s">
        <v>110</v>
      </c>
      <c r="D601" s="14" t="s">
        <v>100</v>
      </c>
      <c r="E601" s="14">
        <v>5302790001</v>
      </c>
      <c r="F601" s="14" t="s">
        <v>111</v>
      </c>
      <c r="G601" s="14" t="s">
        <v>102</v>
      </c>
      <c r="H601" s="14" t="s">
        <v>103</v>
      </c>
      <c r="I601" s="14">
        <v>70362070</v>
      </c>
      <c r="J601" s="14">
        <v>0</v>
      </c>
      <c r="K601" s="14">
        <v>1229984</v>
      </c>
      <c r="L601" s="14">
        <v>40</v>
      </c>
      <c r="M601" s="14">
        <v>201904</v>
      </c>
      <c r="N601" s="14">
        <v>20190307</v>
      </c>
      <c r="O601" s="14">
        <v>20867</v>
      </c>
      <c r="P601" s="14">
        <v>20190403</v>
      </c>
      <c r="Q601" s="14">
        <v>21005</v>
      </c>
      <c r="R601" s="14">
        <v>27</v>
      </c>
      <c r="S601" s="14">
        <v>20190503</v>
      </c>
      <c r="T601" s="14">
        <v>20190518</v>
      </c>
      <c r="U601" s="14">
        <v>3302.64</v>
      </c>
      <c r="V601" s="14">
        <v>1100.8699999999999</v>
      </c>
      <c r="W601" s="14">
        <v>25</v>
      </c>
      <c r="X601" s="14">
        <v>731.78</v>
      </c>
      <c r="Y601" s="14">
        <v>132.1</v>
      </c>
      <c r="Z601" s="14">
        <v>52.84</v>
      </c>
      <c r="AA601" s="14">
        <v>44.03</v>
      </c>
      <c r="AB601" s="14">
        <v>28.62</v>
      </c>
      <c r="AC601" s="14">
        <v>0</v>
      </c>
      <c r="AD601" s="14">
        <v>0</v>
      </c>
      <c r="AE601" s="14">
        <v>0</v>
      </c>
      <c r="AF601" s="14">
        <v>4403.51</v>
      </c>
      <c r="AG601" s="14">
        <v>1261.5899999999999</v>
      </c>
      <c r="AH601" s="14">
        <v>2146.9</v>
      </c>
      <c r="AI601" s="14">
        <v>464.68</v>
      </c>
      <c r="AJ601" s="14">
        <v>46.18</v>
      </c>
      <c r="AK601" s="14">
        <v>484.16</v>
      </c>
      <c r="AL601" s="14">
        <v>4877.7</v>
      </c>
      <c r="AM601" s="14">
        <v>5135.29</v>
      </c>
      <c r="AN601" s="14">
        <v>5520</v>
      </c>
      <c r="AO601" s="14">
        <v>5520</v>
      </c>
      <c r="AP601" s="14">
        <v>7383</v>
      </c>
      <c r="AQ601" s="14" t="s">
        <v>104</v>
      </c>
      <c r="AR601" s="14">
        <v>0</v>
      </c>
      <c r="AS601" s="14">
        <v>0</v>
      </c>
      <c r="AT601" s="14">
        <v>0</v>
      </c>
      <c r="AU601" s="14">
        <v>0</v>
      </c>
      <c r="AV601" s="14">
        <v>0</v>
      </c>
      <c r="AW601" s="14">
        <v>0</v>
      </c>
      <c r="AX601" s="14">
        <v>0</v>
      </c>
      <c r="AY601" s="14" t="s">
        <v>107</v>
      </c>
      <c r="AZ601" s="14" t="s">
        <v>107</v>
      </c>
      <c r="BA601" s="14" t="s">
        <v>107</v>
      </c>
      <c r="BB601" s="14">
        <v>0</v>
      </c>
      <c r="BC601" s="14">
        <v>0</v>
      </c>
      <c r="BD601" s="14">
        <v>0</v>
      </c>
      <c r="BE601" s="14">
        <v>0</v>
      </c>
      <c r="BF601" s="14">
        <v>0</v>
      </c>
      <c r="BG601" s="14">
        <v>0</v>
      </c>
      <c r="BH601" s="14">
        <v>0</v>
      </c>
      <c r="BI601" s="14">
        <v>0</v>
      </c>
      <c r="BJ601" s="14">
        <v>0</v>
      </c>
      <c r="BK601" s="14">
        <v>0</v>
      </c>
      <c r="BL601" s="14">
        <v>0</v>
      </c>
      <c r="BM601" s="14">
        <v>0</v>
      </c>
      <c r="BN601" s="14">
        <v>0</v>
      </c>
      <c r="BO601" s="14">
        <v>0</v>
      </c>
      <c r="BP601" s="14">
        <v>0</v>
      </c>
      <c r="BQ601" s="14">
        <v>0</v>
      </c>
      <c r="BR601" s="14">
        <v>0</v>
      </c>
      <c r="BS601" s="14">
        <v>0</v>
      </c>
      <c r="BT601" s="14">
        <v>0</v>
      </c>
      <c r="BU601" s="14">
        <v>0</v>
      </c>
      <c r="BV601" s="14">
        <v>0</v>
      </c>
      <c r="BW601" s="14">
        <v>0</v>
      </c>
      <c r="BX601" s="14">
        <v>0</v>
      </c>
      <c r="BY601" s="14">
        <v>0</v>
      </c>
      <c r="BZ601" s="14">
        <v>0</v>
      </c>
      <c r="CA601" s="14">
        <v>0</v>
      </c>
      <c r="CB601" s="14">
        <v>0</v>
      </c>
      <c r="CC601" s="14">
        <v>0</v>
      </c>
      <c r="CD601" s="14">
        <v>0</v>
      </c>
      <c r="CE601" s="14">
        <v>0</v>
      </c>
      <c r="CF601" s="14">
        <v>0</v>
      </c>
      <c r="CG601" s="14">
        <v>1543962</v>
      </c>
      <c r="CH601" s="14">
        <v>40</v>
      </c>
      <c r="CI601" s="14">
        <v>0</v>
      </c>
      <c r="CJ601" s="14">
        <v>40</v>
      </c>
      <c r="CK601" s="14">
        <v>0</v>
      </c>
      <c r="CL601" s="14">
        <v>40.51</v>
      </c>
      <c r="CM601" s="14">
        <v>186.26</v>
      </c>
      <c r="CN601" s="14">
        <v>0</v>
      </c>
      <c r="CO601" s="14">
        <v>0</v>
      </c>
      <c r="CP601" s="14">
        <v>0</v>
      </c>
      <c r="CQ601" s="14">
        <v>0</v>
      </c>
      <c r="CR601" s="14" t="s">
        <v>108</v>
      </c>
      <c r="CS601" s="14">
        <v>220</v>
      </c>
      <c r="CT601" s="14">
        <v>380</v>
      </c>
      <c r="CU601" s="14">
        <v>201</v>
      </c>
      <c r="CV601" s="14">
        <v>348</v>
      </c>
      <c r="CW601" s="14">
        <v>231</v>
      </c>
      <c r="CX601" s="14">
        <v>399</v>
      </c>
    </row>
    <row r="602" spans="1:102" x14ac:dyDescent="0.25">
      <c r="A602" s="14">
        <v>471552</v>
      </c>
      <c r="B602" s="14">
        <v>21</v>
      </c>
      <c r="C602" s="14" t="s">
        <v>105</v>
      </c>
      <c r="D602" s="14" t="s">
        <v>100</v>
      </c>
      <c r="E602" s="14">
        <v>5302790001</v>
      </c>
      <c r="F602" s="14" t="s">
        <v>112</v>
      </c>
      <c r="G602" s="14" t="s">
        <v>102</v>
      </c>
      <c r="H602" s="14" t="s">
        <v>103</v>
      </c>
      <c r="I602" s="14">
        <v>70362030</v>
      </c>
      <c r="J602" s="14">
        <v>0</v>
      </c>
      <c r="K602" s="14">
        <v>525960</v>
      </c>
      <c r="L602" s="14">
        <v>1</v>
      </c>
      <c r="M602" s="14">
        <v>201904</v>
      </c>
      <c r="N602" s="14">
        <v>20190307</v>
      </c>
      <c r="O602" s="14">
        <v>2383</v>
      </c>
      <c r="P602" s="14">
        <v>20190403</v>
      </c>
      <c r="Q602" s="14">
        <v>2449</v>
      </c>
      <c r="R602" s="14">
        <v>27</v>
      </c>
      <c r="S602" s="14">
        <v>20190503</v>
      </c>
      <c r="T602" s="14">
        <v>20190518</v>
      </c>
      <c r="U602" s="14">
        <v>39.06</v>
      </c>
      <c r="V602" s="14">
        <v>5.32</v>
      </c>
      <c r="W602" s="14">
        <v>12</v>
      </c>
      <c r="X602" s="14">
        <v>14.45</v>
      </c>
      <c r="Y602" s="14">
        <v>1.33</v>
      </c>
      <c r="Z602" s="14">
        <v>0.53</v>
      </c>
      <c r="AA602" s="14">
        <v>0.44</v>
      </c>
      <c r="AB602" s="14">
        <v>0.28000000000000003</v>
      </c>
      <c r="AC602" s="14">
        <v>0</v>
      </c>
      <c r="AD602" s="14">
        <v>0</v>
      </c>
      <c r="AE602" s="14">
        <v>0</v>
      </c>
      <c r="AF602" s="14">
        <v>44.38</v>
      </c>
      <c r="AG602" s="14">
        <v>6.93</v>
      </c>
      <c r="AH602" s="14">
        <v>25.6</v>
      </c>
      <c r="AI602" s="14">
        <v>5.53</v>
      </c>
      <c r="AJ602" s="14">
        <v>0.55000000000000004</v>
      </c>
      <c r="AK602" s="14">
        <v>5.77</v>
      </c>
      <c r="AL602" s="14">
        <v>56.25</v>
      </c>
      <c r="AM602" s="14">
        <v>58.83</v>
      </c>
      <c r="AN602" s="14">
        <v>66</v>
      </c>
      <c r="AO602" s="14">
        <v>66</v>
      </c>
      <c r="AP602" s="14">
        <v>200</v>
      </c>
      <c r="AQ602" s="14" t="s">
        <v>104</v>
      </c>
      <c r="AR602" s="14">
        <v>0</v>
      </c>
      <c r="AS602" s="14">
        <v>0</v>
      </c>
      <c r="AT602" s="14">
        <v>0</v>
      </c>
      <c r="AU602" s="14">
        <v>0</v>
      </c>
      <c r="AV602" s="14">
        <v>0</v>
      </c>
      <c r="AW602" s="14">
        <v>0</v>
      </c>
      <c r="AX602" s="14">
        <v>0</v>
      </c>
      <c r="AY602" s="14" t="s">
        <v>107</v>
      </c>
      <c r="AZ602" s="14" t="s">
        <v>107</v>
      </c>
      <c r="BA602" s="14" t="s">
        <v>107</v>
      </c>
      <c r="BB602" s="14">
        <v>0</v>
      </c>
      <c r="BC602" s="14">
        <v>0</v>
      </c>
      <c r="BD602" s="14">
        <v>0</v>
      </c>
      <c r="BE602" s="14">
        <v>0</v>
      </c>
      <c r="BF602" s="14">
        <v>0</v>
      </c>
      <c r="BG602" s="14">
        <v>0</v>
      </c>
      <c r="BH602" s="14">
        <v>0</v>
      </c>
      <c r="BI602" s="14">
        <v>0</v>
      </c>
      <c r="BJ602" s="14">
        <v>0</v>
      </c>
      <c r="BK602" s="14">
        <v>0</v>
      </c>
      <c r="BL602" s="14">
        <v>0</v>
      </c>
      <c r="BM602" s="14">
        <v>0</v>
      </c>
      <c r="BN602" s="14">
        <v>0</v>
      </c>
      <c r="BO602" s="14">
        <v>0</v>
      </c>
      <c r="BP602" s="14">
        <v>0</v>
      </c>
      <c r="BQ602" s="14">
        <v>0</v>
      </c>
      <c r="BR602" s="14">
        <v>0</v>
      </c>
      <c r="BS602" s="14">
        <v>0</v>
      </c>
      <c r="BT602" s="14">
        <v>0</v>
      </c>
      <c r="BU602" s="14">
        <v>0</v>
      </c>
      <c r="BV602" s="14">
        <v>0</v>
      </c>
      <c r="BW602" s="14">
        <v>0</v>
      </c>
      <c r="BX602" s="14">
        <v>0</v>
      </c>
      <c r="BY602" s="14">
        <v>0</v>
      </c>
      <c r="BZ602" s="14">
        <v>0</v>
      </c>
      <c r="CA602" s="14">
        <v>0</v>
      </c>
      <c r="CB602" s="14">
        <v>0</v>
      </c>
      <c r="CC602" s="14">
        <v>0</v>
      </c>
      <c r="CD602" s="14">
        <v>0</v>
      </c>
      <c r="CE602" s="14">
        <v>0</v>
      </c>
      <c r="CF602" s="14">
        <v>0</v>
      </c>
      <c r="CG602" s="14">
        <v>1543989</v>
      </c>
      <c r="CH602" s="14">
        <v>1</v>
      </c>
      <c r="CI602" s="14">
        <v>0</v>
      </c>
      <c r="CJ602" s="14">
        <v>0</v>
      </c>
      <c r="CK602" s="14">
        <v>0</v>
      </c>
      <c r="CL602" s="14">
        <v>0.4</v>
      </c>
      <c r="CM602" s="14">
        <v>1.87</v>
      </c>
      <c r="CN602" s="14">
        <v>0</v>
      </c>
      <c r="CO602" s="14">
        <v>0</v>
      </c>
      <c r="CP602" s="14">
        <v>0</v>
      </c>
      <c r="CQ602" s="14">
        <v>0</v>
      </c>
      <c r="CR602" s="14" t="s">
        <v>108</v>
      </c>
      <c r="CS602" s="14">
        <v>220</v>
      </c>
      <c r="CT602" s="14" t="s">
        <v>109</v>
      </c>
      <c r="CU602" s="14">
        <v>201</v>
      </c>
      <c r="CV602" s="14" t="s">
        <v>109</v>
      </c>
      <c r="CW602" s="14">
        <v>231</v>
      </c>
      <c r="CX602" s="14" t="s">
        <v>109</v>
      </c>
    </row>
    <row r="603" spans="1:102" x14ac:dyDescent="0.25">
      <c r="A603" s="14">
        <v>471553</v>
      </c>
      <c r="B603" s="14">
        <v>23</v>
      </c>
      <c r="C603" s="14" t="s">
        <v>110</v>
      </c>
      <c r="D603" s="14" t="s">
        <v>100</v>
      </c>
      <c r="E603" s="14">
        <v>5302790001</v>
      </c>
      <c r="F603" s="14" t="s">
        <v>113</v>
      </c>
      <c r="G603" s="14" t="s">
        <v>102</v>
      </c>
      <c r="H603" s="14" t="s">
        <v>103</v>
      </c>
      <c r="I603" s="14">
        <v>70362030</v>
      </c>
      <c r="J603" s="14">
        <v>0</v>
      </c>
      <c r="K603" s="14">
        <v>1230287</v>
      </c>
      <c r="L603" s="14">
        <v>40</v>
      </c>
      <c r="M603" s="14">
        <v>201904</v>
      </c>
      <c r="N603" s="14">
        <v>20190307</v>
      </c>
      <c r="O603" s="14">
        <v>20750</v>
      </c>
      <c r="P603" s="14">
        <v>20190403</v>
      </c>
      <c r="Q603" s="14">
        <v>20893</v>
      </c>
      <c r="R603" s="14">
        <v>27</v>
      </c>
      <c r="S603" s="14">
        <v>20190503</v>
      </c>
      <c r="T603" s="14">
        <v>20190518</v>
      </c>
      <c r="U603" s="14">
        <v>3422.3</v>
      </c>
      <c r="V603" s="14">
        <v>1140.76</v>
      </c>
      <c r="W603" s="14">
        <v>25</v>
      </c>
      <c r="X603" s="14">
        <v>731.78</v>
      </c>
      <c r="Y603" s="14">
        <v>136.88999999999999</v>
      </c>
      <c r="Z603" s="14">
        <v>54.75</v>
      </c>
      <c r="AA603" s="14">
        <v>45.63</v>
      </c>
      <c r="AB603" s="14">
        <v>29.65</v>
      </c>
      <c r="AC603" s="14">
        <v>0</v>
      </c>
      <c r="AD603" s="14">
        <v>0</v>
      </c>
      <c r="AE603" s="14">
        <v>0</v>
      </c>
      <c r="AF603" s="14">
        <v>4563.0600000000004</v>
      </c>
      <c r="AG603" s="14">
        <v>1307.3</v>
      </c>
      <c r="AH603" s="14">
        <v>2224.6799999999998</v>
      </c>
      <c r="AI603" s="14">
        <v>481.52</v>
      </c>
      <c r="AJ603" s="14">
        <v>47.85</v>
      </c>
      <c r="AK603" s="14">
        <v>501.71</v>
      </c>
      <c r="AL603" s="14">
        <v>5027.92</v>
      </c>
      <c r="AM603" s="14">
        <v>5294.84</v>
      </c>
      <c r="AN603" s="14">
        <v>5720</v>
      </c>
      <c r="AO603" s="14">
        <v>5720</v>
      </c>
      <c r="AP603" s="14">
        <v>7286</v>
      </c>
      <c r="AQ603" s="14" t="s">
        <v>104</v>
      </c>
      <c r="AR603" s="14">
        <v>0</v>
      </c>
      <c r="AS603" s="14">
        <v>0</v>
      </c>
      <c r="AT603" s="14">
        <v>0</v>
      </c>
      <c r="AU603" s="14">
        <v>0</v>
      </c>
      <c r="AV603" s="14">
        <v>0</v>
      </c>
      <c r="AW603" s="14">
        <v>0</v>
      </c>
      <c r="AX603" s="14">
        <v>0</v>
      </c>
      <c r="AY603" s="14" t="s">
        <v>107</v>
      </c>
      <c r="AZ603" s="14" t="s">
        <v>107</v>
      </c>
      <c r="BA603" s="14" t="s">
        <v>107</v>
      </c>
      <c r="BB603" s="14">
        <v>0</v>
      </c>
      <c r="BC603" s="14">
        <v>0</v>
      </c>
      <c r="BD603" s="14">
        <v>0</v>
      </c>
      <c r="BE603" s="14">
        <v>0</v>
      </c>
      <c r="BF603" s="14">
        <v>0</v>
      </c>
      <c r="BG603" s="14">
        <v>0</v>
      </c>
      <c r="BH603" s="14">
        <v>0</v>
      </c>
      <c r="BI603" s="14">
        <v>0</v>
      </c>
      <c r="BJ603" s="14">
        <v>0</v>
      </c>
      <c r="BK603" s="14">
        <v>0</v>
      </c>
      <c r="BL603" s="14">
        <v>0</v>
      </c>
      <c r="BM603" s="14">
        <v>0</v>
      </c>
      <c r="BN603" s="14">
        <v>0</v>
      </c>
      <c r="BO603" s="14">
        <v>0</v>
      </c>
      <c r="BP603" s="14">
        <v>0</v>
      </c>
      <c r="BQ603" s="14">
        <v>0</v>
      </c>
      <c r="BR603" s="14">
        <v>0</v>
      </c>
      <c r="BS603" s="14">
        <v>0</v>
      </c>
      <c r="BT603" s="14">
        <v>0</v>
      </c>
      <c r="BU603" s="14">
        <v>0</v>
      </c>
      <c r="BV603" s="14">
        <v>0</v>
      </c>
      <c r="BW603" s="14">
        <v>0</v>
      </c>
      <c r="BX603" s="14">
        <v>0</v>
      </c>
      <c r="BY603" s="14">
        <v>0</v>
      </c>
      <c r="BZ603" s="14">
        <v>0</v>
      </c>
      <c r="CA603" s="14">
        <v>0</v>
      </c>
      <c r="CB603" s="14">
        <v>0</v>
      </c>
      <c r="CC603" s="14">
        <v>0</v>
      </c>
      <c r="CD603" s="14">
        <v>0</v>
      </c>
      <c r="CE603" s="14">
        <v>0</v>
      </c>
      <c r="CF603" s="14">
        <v>0</v>
      </c>
      <c r="CG603" s="14">
        <v>1543991</v>
      </c>
      <c r="CH603" s="14">
        <v>40</v>
      </c>
      <c r="CI603" s="14">
        <v>0</v>
      </c>
      <c r="CJ603" s="14">
        <v>40</v>
      </c>
      <c r="CK603" s="14">
        <v>0</v>
      </c>
      <c r="CL603" s="14">
        <v>41.98</v>
      </c>
      <c r="CM603" s="14">
        <v>193.01</v>
      </c>
      <c r="CN603" s="14">
        <v>0</v>
      </c>
      <c r="CO603" s="14">
        <v>0</v>
      </c>
      <c r="CP603" s="14">
        <v>0</v>
      </c>
      <c r="CQ603" s="14">
        <v>0</v>
      </c>
      <c r="CR603" s="14" t="s">
        <v>108</v>
      </c>
      <c r="CS603" s="14">
        <v>220</v>
      </c>
      <c r="CT603" s="14">
        <v>380</v>
      </c>
      <c r="CU603" s="14">
        <v>201</v>
      </c>
      <c r="CV603" s="14">
        <v>348</v>
      </c>
      <c r="CW603" s="14">
        <v>231</v>
      </c>
      <c r="CX603" s="14">
        <v>399</v>
      </c>
    </row>
    <row r="604" spans="1:102" x14ac:dyDescent="0.25">
      <c r="A604" s="14">
        <v>471554</v>
      </c>
      <c r="B604" s="14">
        <v>21</v>
      </c>
      <c r="C604" s="14" t="s">
        <v>105</v>
      </c>
      <c r="D604" s="14" t="s">
        <v>100</v>
      </c>
      <c r="E604" s="14">
        <v>5302790001</v>
      </c>
      <c r="F604" s="14" t="s">
        <v>114</v>
      </c>
      <c r="G604" s="14" t="s">
        <v>102</v>
      </c>
      <c r="H604" s="14" t="s">
        <v>103</v>
      </c>
      <c r="I604" s="14">
        <v>70362040</v>
      </c>
      <c r="J604" s="14">
        <v>0</v>
      </c>
      <c r="K604" s="14">
        <v>77130</v>
      </c>
      <c r="L604" s="14">
        <v>1</v>
      </c>
      <c r="M604" s="14">
        <v>201904</v>
      </c>
      <c r="N604" s="14">
        <v>20190307</v>
      </c>
      <c r="O604" s="14">
        <v>1668</v>
      </c>
      <c r="P604" s="14">
        <v>20190403</v>
      </c>
      <c r="Q604" s="14">
        <v>2232</v>
      </c>
      <c r="R604" s="14">
        <v>27</v>
      </c>
      <c r="S604" s="14">
        <v>20190503</v>
      </c>
      <c r="T604" s="14">
        <v>20190518</v>
      </c>
      <c r="U604" s="14">
        <v>337.44</v>
      </c>
      <c r="V604" s="14">
        <v>112.48</v>
      </c>
      <c r="W604" s="14">
        <v>25</v>
      </c>
      <c r="X604" s="14">
        <v>50.91</v>
      </c>
      <c r="Y604" s="14">
        <v>13.49</v>
      </c>
      <c r="Z604" s="14">
        <v>5.39</v>
      </c>
      <c r="AA604" s="14">
        <v>4.49</v>
      </c>
      <c r="AB604" s="14">
        <v>2.92</v>
      </c>
      <c r="AC604" s="14">
        <v>0</v>
      </c>
      <c r="AD604" s="14">
        <v>0</v>
      </c>
      <c r="AE604" s="14">
        <v>0</v>
      </c>
      <c r="AF604" s="14">
        <v>449.92</v>
      </c>
      <c r="AG604" s="14">
        <v>128.88999999999999</v>
      </c>
      <c r="AH604" s="14">
        <v>219.37</v>
      </c>
      <c r="AI604" s="14">
        <v>47.48</v>
      </c>
      <c r="AJ604" s="14">
        <v>4.71</v>
      </c>
      <c r="AK604" s="14">
        <v>49.47</v>
      </c>
      <c r="AL604" s="14">
        <v>474.54</v>
      </c>
      <c r="AM604" s="14">
        <v>500.83</v>
      </c>
      <c r="AN604" s="14">
        <v>564</v>
      </c>
      <c r="AO604" s="14">
        <v>564</v>
      </c>
      <c r="AP604" s="14">
        <v>614</v>
      </c>
      <c r="AQ604" s="14" t="s">
        <v>104</v>
      </c>
      <c r="AR604" s="14">
        <v>0</v>
      </c>
      <c r="AS604" s="14">
        <v>0</v>
      </c>
      <c r="AT604" s="14">
        <v>0</v>
      </c>
      <c r="AU604" s="14">
        <v>0</v>
      </c>
      <c r="AV604" s="14">
        <v>0</v>
      </c>
      <c r="AW604" s="14">
        <v>0</v>
      </c>
      <c r="AX604" s="14">
        <v>0</v>
      </c>
      <c r="AY604" s="14" t="s">
        <v>107</v>
      </c>
      <c r="AZ604" s="14" t="s">
        <v>107</v>
      </c>
      <c r="BA604" s="14" t="s">
        <v>107</v>
      </c>
      <c r="BB604" s="14">
        <v>0</v>
      </c>
      <c r="BC604" s="14">
        <v>0</v>
      </c>
      <c r="BD604" s="14">
        <v>0</v>
      </c>
      <c r="BE604" s="14">
        <v>0</v>
      </c>
      <c r="BF604" s="14">
        <v>0</v>
      </c>
      <c r="BG604" s="14">
        <v>0</v>
      </c>
      <c r="BH604" s="14">
        <v>0</v>
      </c>
      <c r="BI604" s="14">
        <v>0</v>
      </c>
      <c r="BJ604" s="14">
        <v>0</v>
      </c>
      <c r="BK604" s="14">
        <v>0</v>
      </c>
      <c r="BL604" s="14">
        <v>0</v>
      </c>
      <c r="BM604" s="14">
        <v>0</v>
      </c>
      <c r="BN604" s="14">
        <v>0</v>
      </c>
      <c r="BO604" s="14">
        <v>0</v>
      </c>
      <c r="BP604" s="14">
        <v>0</v>
      </c>
      <c r="BQ604" s="14">
        <v>0</v>
      </c>
      <c r="BR604" s="14">
        <v>0</v>
      </c>
      <c r="BS604" s="14">
        <v>0</v>
      </c>
      <c r="BT604" s="14">
        <v>0</v>
      </c>
      <c r="BU604" s="14">
        <v>0</v>
      </c>
      <c r="BV604" s="14">
        <v>0</v>
      </c>
      <c r="BW604" s="14">
        <v>0</v>
      </c>
      <c r="BX604" s="14">
        <v>0</v>
      </c>
      <c r="BY604" s="14">
        <v>0</v>
      </c>
      <c r="BZ604" s="14">
        <v>0</v>
      </c>
      <c r="CA604" s="14">
        <v>0</v>
      </c>
      <c r="CB604" s="14">
        <v>0</v>
      </c>
      <c r="CC604" s="14">
        <v>0</v>
      </c>
      <c r="CD604" s="14">
        <v>0</v>
      </c>
      <c r="CE604" s="14">
        <v>0</v>
      </c>
      <c r="CF604" s="14">
        <v>0</v>
      </c>
      <c r="CG604" s="14">
        <v>1544020</v>
      </c>
      <c r="CH604" s="14">
        <v>1</v>
      </c>
      <c r="CI604" s="14">
        <v>0</v>
      </c>
      <c r="CJ604" s="14">
        <v>0</v>
      </c>
      <c r="CK604" s="14">
        <v>0</v>
      </c>
      <c r="CL604" s="14">
        <v>4.13</v>
      </c>
      <c r="CM604" s="14">
        <v>19.03</v>
      </c>
      <c r="CN604" s="14">
        <v>0</v>
      </c>
      <c r="CO604" s="14">
        <v>0</v>
      </c>
      <c r="CP604" s="14">
        <v>0</v>
      </c>
      <c r="CQ604" s="14">
        <v>0</v>
      </c>
      <c r="CR604" s="14" t="s">
        <v>108</v>
      </c>
      <c r="CS604" s="14">
        <v>220</v>
      </c>
      <c r="CT604" s="14" t="s">
        <v>109</v>
      </c>
      <c r="CU604" s="14">
        <v>201</v>
      </c>
      <c r="CV604" s="14" t="s">
        <v>109</v>
      </c>
      <c r="CW604" s="14">
        <v>231</v>
      </c>
      <c r="CX604" s="14" t="s">
        <v>109</v>
      </c>
    </row>
    <row r="605" spans="1:102" x14ac:dyDescent="0.25">
      <c r="A605" s="14">
        <v>471555</v>
      </c>
      <c r="B605" s="14">
        <v>23</v>
      </c>
      <c r="C605" s="14" t="s">
        <v>110</v>
      </c>
      <c r="D605" s="14" t="s">
        <v>100</v>
      </c>
      <c r="E605" s="14">
        <v>5302790001</v>
      </c>
      <c r="F605" s="14" t="s">
        <v>115</v>
      </c>
      <c r="G605" s="14" t="s">
        <v>102</v>
      </c>
      <c r="H605" s="14" t="s">
        <v>103</v>
      </c>
      <c r="I605" s="14">
        <v>70362040</v>
      </c>
      <c r="J605" s="14">
        <v>0</v>
      </c>
      <c r="K605" s="14">
        <v>1230258</v>
      </c>
      <c r="L605" s="14">
        <v>60</v>
      </c>
      <c r="M605" s="14">
        <v>201904</v>
      </c>
      <c r="N605" s="14">
        <v>20190307</v>
      </c>
      <c r="O605" s="14">
        <v>12083</v>
      </c>
      <c r="P605" s="14">
        <v>20190403</v>
      </c>
      <c r="Q605" s="14">
        <v>12178</v>
      </c>
      <c r="R605" s="14">
        <v>27</v>
      </c>
      <c r="S605" s="14">
        <v>20190503</v>
      </c>
      <c r="T605" s="14">
        <v>20190518</v>
      </c>
      <c r="U605" s="14">
        <v>3410.33</v>
      </c>
      <c r="V605" s="14">
        <v>1136.77</v>
      </c>
      <c r="W605" s="14">
        <v>25</v>
      </c>
      <c r="X605" s="14">
        <v>622.65</v>
      </c>
      <c r="Y605" s="14">
        <v>136.41</v>
      </c>
      <c r="Z605" s="14">
        <v>54.56</v>
      </c>
      <c r="AA605" s="14">
        <v>45.47</v>
      </c>
      <c r="AB605" s="14">
        <v>29.55</v>
      </c>
      <c r="AC605" s="14">
        <v>0</v>
      </c>
      <c r="AD605" s="14">
        <v>0</v>
      </c>
      <c r="AE605" s="14">
        <v>0</v>
      </c>
      <c r="AF605" s="14">
        <v>4547.1000000000004</v>
      </c>
      <c r="AG605" s="14">
        <v>1302.73</v>
      </c>
      <c r="AH605" s="14">
        <v>2216.89</v>
      </c>
      <c r="AI605" s="14">
        <v>479.84</v>
      </c>
      <c r="AJ605" s="14">
        <v>47.69</v>
      </c>
      <c r="AK605" s="14">
        <v>499.95</v>
      </c>
      <c r="AL605" s="14">
        <v>4903.76</v>
      </c>
      <c r="AM605" s="14">
        <v>5169.75</v>
      </c>
      <c r="AN605" s="14">
        <v>5700</v>
      </c>
      <c r="AO605" s="14">
        <v>5700</v>
      </c>
      <c r="AP605" s="14">
        <v>6555</v>
      </c>
      <c r="AQ605" s="14" t="s">
        <v>104</v>
      </c>
      <c r="AR605" s="14">
        <v>0</v>
      </c>
      <c r="AS605" s="14">
        <v>0</v>
      </c>
      <c r="AT605" s="14">
        <v>0</v>
      </c>
      <c r="AU605" s="14">
        <v>0</v>
      </c>
      <c r="AV605" s="14">
        <v>0</v>
      </c>
      <c r="AW605" s="14">
        <v>0</v>
      </c>
      <c r="AX605" s="14">
        <v>0</v>
      </c>
      <c r="AY605" s="14" t="s">
        <v>107</v>
      </c>
      <c r="AZ605" s="14" t="s">
        <v>107</v>
      </c>
      <c r="BA605" s="14" t="s">
        <v>107</v>
      </c>
      <c r="BB605" s="14">
        <v>0</v>
      </c>
      <c r="BC605" s="14">
        <v>0</v>
      </c>
      <c r="BD605" s="14">
        <v>0</v>
      </c>
      <c r="BE605" s="14">
        <v>0</v>
      </c>
      <c r="BF605" s="14">
        <v>0</v>
      </c>
      <c r="BG605" s="14">
        <v>0</v>
      </c>
      <c r="BH605" s="14">
        <v>0</v>
      </c>
      <c r="BI605" s="14">
        <v>0</v>
      </c>
      <c r="BJ605" s="14">
        <v>0</v>
      </c>
      <c r="BK605" s="14">
        <v>0</v>
      </c>
      <c r="BL605" s="14">
        <v>0</v>
      </c>
      <c r="BM605" s="14">
        <v>0</v>
      </c>
      <c r="BN605" s="14">
        <v>0</v>
      </c>
      <c r="BO605" s="14">
        <v>0</v>
      </c>
      <c r="BP605" s="14">
        <v>0</v>
      </c>
      <c r="BQ605" s="14">
        <v>0</v>
      </c>
      <c r="BR605" s="14">
        <v>0</v>
      </c>
      <c r="BS605" s="14">
        <v>0</v>
      </c>
      <c r="BT605" s="14">
        <v>0</v>
      </c>
      <c r="BU605" s="14">
        <v>0</v>
      </c>
      <c r="BV605" s="14">
        <v>0</v>
      </c>
      <c r="BW605" s="14">
        <v>0</v>
      </c>
      <c r="BX605" s="14">
        <v>0</v>
      </c>
      <c r="BY605" s="14">
        <v>0</v>
      </c>
      <c r="BZ605" s="14">
        <v>0</v>
      </c>
      <c r="CA605" s="14">
        <v>0</v>
      </c>
      <c r="CB605" s="14">
        <v>0</v>
      </c>
      <c r="CC605" s="14">
        <v>0</v>
      </c>
      <c r="CD605" s="14">
        <v>0</v>
      </c>
      <c r="CE605" s="14">
        <v>0</v>
      </c>
      <c r="CF605" s="14">
        <v>0</v>
      </c>
      <c r="CG605" s="14">
        <v>1544021</v>
      </c>
      <c r="CH605" s="14">
        <v>60</v>
      </c>
      <c r="CI605" s="14">
        <v>0</v>
      </c>
      <c r="CJ605" s="14">
        <v>60</v>
      </c>
      <c r="CK605" s="14">
        <v>0</v>
      </c>
      <c r="CL605" s="14">
        <v>41.83</v>
      </c>
      <c r="CM605" s="14">
        <v>192.34</v>
      </c>
      <c r="CN605" s="14">
        <v>0</v>
      </c>
      <c r="CO605" s="14">
        <v>0</v>
      </c>
      <c r="CP605" s="14">
        <v>0</v>
      </c>
      <c r="CQ605" s="14">
        <v>0</v>
      </c>
      <c r="CR605" s="14" t="s">
        <v>108</v>
      </c>
      <c r="CS605" s="14">
        <v>220</v>
      </c>
      <c r="CT605" s="14">
        <v>380</v>
      </c>
      <c r="CU605" s="14">
        <v>201</v>
      </c>
      <c r="CV605" s="14">
        <v>348</v>
      </c>
      <c r="CW605" s="14">
        <v>231</v>
      </c>
      <c r="CX605" s="14">
        <v>399</v>
      </c>
    </row>
    <row r="606" spans="1:102" x14ac:dyDescent="0.25">
      <c r="A606" s="14">
        <v>472913</v>
      </c>
      <c r="B606" s="14">
        <v>23</v>
      </c>
      <c r="C606" s="14" t="s">
        <v>110</v>
      </c>
      <c r="D606" s="14" t="s">
        <v>100</v>
      </c>
      <c r="E606" s="14">
        <v>5302790001</v>
      </c>
      <c r="F606" s="14" t="s">
        <v>116</v>
      </c>
      <c r="G606" s="14" t="s">
        <v>102</v>
      </c>
      <c r="H606" s="14" t="s">
        <v>103</v>
      </c>
      <c r="I606" s="14">
        <v>71630315</v>
      </c>
      <c r="J606" s="14">
        <v>0</v>
      </c>
      <c r="K606" s="14">
        <v>147550</v>
      </c>
      <c r="L606" s="14">
        <v>10</v>
      </c>
      <c r="M606" s="14">
        <v>201904</v>
      </c>
      <c r="N606" s="14">
        <v>20190322</v>
      </c>
      <c r="O606" s="14">
        <v>113</v>
      </c>
      <c r="P606" s="14">
        <v>20190422</v>
      </c>
      <c r="Q606" s="14">
        <v>814</v>
      </c>
      <c r="R606" s="14">
        <v>31</v>
      </c>
      <c r="S606" s="14">
        <v>20190503</v>
      </c>
      <c r="T606" s="14">
        <v>20190518</v>
      </c>
      <c r="U606" s="14">
        <v>4194.1099999999997</v>
      </c>
      <c r="V606" s="14">
        <v>1398.03</v>
      </c>
      <c r="W606" s="14">
        <v>25</v>
      </c>
      <c r="X606" s="14">
        <v>622.65</v>
      </c>
      <c r="Y606" s="14">
        <v>167.76</v>
      </c>
      <c r="Z606" s="14">
        <v>67.099999999999994</v>
      </c>
      <c r="AA606" s="14">
        <v>55.92</v>
      </c>
      <c r="AB606" s="14">
        <v>36.340000000000003</v>
      </c>
      <c r="AC606" s="14">
        <v>0</v>
      </c>
      <c r="AD606" s="14">
        <v>0</v>
      </c>
      <c r="AE606" s="14">
        <v>0</v>
      </c>
      <c r="AF606" s="14">
        <v>5592.14</v>
      </c>
      <c r="AG606" s="14">
        <v>1602.13</v>
      </c>
      <c r="AH606" s="14">
        <v>2726.38</v>
      </c>
      <c r="AI606" s="14">
        <v>590.12</v>
      </c>
      <c r="AJ606" s="14">
        <v>58.65</v>
      </c>
      <c r="AK606" s="14">
        <v>614.86</v>
      </c>
      <c r="AL606" s="14">
        <v>5887.67</v>
      </c>
      <c r="AM606" s="14">
        <v>6214.79</v>
      </c>
      <c r="AN606" s="14">
        <v>7010</v>
      </c>
      <c r="AO606" s="14">
        <v>7010</v>
      </c>
      <c r="AP606" s="14">
        <v>6212</v>
      </c>
      <c r="AQ606" s="14" t="s">
        <v>104</v>
      </c>
      <c r="AR606" s="14">
        <v>0</v>
      </c>
      <c r="AS606" s="14">
        <v>0</v>
      </c>
      <c r="AT606" s="14">
        <v>0</v>
      </c>
      <c r="AU606" s="14">
        <v>0</v>
      </c>
      <c r="AV606" s="14">
        <v>0</v>
      </c>
      <c r="AW606" s="14">
        <v>0</v>
      </c>
      <c r="AX606" s="14">
        <v>0</v>
      </c>
      <c r="AY606" s="14" t="s">
        <v>107</v>
      </c>
      <c r="AZ606" s="14" t="s">
        <v>107</v>
      </c>
      <c r="BA606" s="14" t="s">
        <v>107</v>
      </c>
      <c r="BB606" s="14">
        <v>0</v>
      </c>
      <c r="BC606" s="14">
        <v>0</v>
      </c>
      <c r="BD606" s="14">
        <v>0</v>
      </c>
      <c r="BE606" s="14">
        <v>0</v>
      </c>
      <c r="BF606" s="14">
        <v>0</v>
      </c>
      <c r="BG606" s="14">
        <v>0</v>
      </c>
      <c r="BH606" s="14">
        <v>0</v>
      </c>
      <c r="BI606" s="14">
        <v>0</v>
      </c>
      <c r="BJ606" s="14">
        <v>0</v>
      </c>
      <c r="BK606" s="14">
        <v>0</v>
      </c>
      <c r="BL606" s="14">
        <v>0</v>
      </c>
      <c r="BM606" s="14">
        <v>0</v>
      </c>
      <c r="BN606" s="14">
        <v>0</v>
      </c>
      <c r="BO606" s="14">
        <v>0</v>
      </c>
      <c r="BP606" s="14">
        <v>0</v>
      </c>
      <c r="BQ606" s="14">
        <v>0</v>
      </c>
      <c r="BR606" s="14">
        <v>0</v>
      </c>
      <c r="BS606" s="14">
        <v>0</v>
      </c>
      <c r="BT606" s="14">
        <v>0</v>
      </c>
      <c r="BU606" s="14">
        <v>0</v>
      </c>
      <c r="BV606" s="14">
        <v>0</v>
      </c>
      <c r="BW606" s="14">
        <v>0</v>
      </c>
      <c r="BX606" s="14">
        <v>0</v>
      </c>
      <c r="BY606" s="14">
        <v>0</v>
      </c>
      <c r="BZ606" s="14">
        <v>0</v>
      </c>
      <c r="CA606" s="14">
        <v>0</v>
      </c>
      <c r="CB606" s="14">
        <v>0</v>
      </c>
      <c r="CC606" s="14">
        <v>0</v>
      </c>
      <c r="CD606" s="14">
        <v>0</v>
      </c>
      <c r="CE606" s="14">
        <v>0</v>
      </c>
      <c r="CF606" s="14">
        <v>0</v>
      </c>
      <c r="CG606" s="14">
        <v>1614895</v>
      </c>
      <c r="CH606" s="14">
        <v>10</v>
      </c>
      <c r="CI606" s="14">
        <v>0</v>
      </c>
      <c r="CJ606" s="14">
        <v>0</v>
      </c>
      <c r="CK606" s="14">
        <v>0</v>
      </c>
      <c r="CL606" s="14">
        <v>51.44</v>
      </c>
      <c r="CM606" s="14">
        <v>236.54</v>
      </c>
      <c r="CN606" s="14">
        <v>0</v>
      </c>
      <c r="CO606" s="14">
        <v>0</v>
      </c>
      <c r="CP606" s="14">
        <v>0</v>
      </c>
      <c r="CQ606" s="14">
        <v>0</v>
      </c>
      <c r="CR606" s="14" t="s">
        <v>108</v>
      </c>
      <c r="CS606" s="14">
        <v>220</v>
      </c>
      <c r="CT606" s="14">
        <v>380</v>
      </c>
      <c r="CU606" s="14">
        <v>201</v>
      </c>
      <c r="CV606" s="14">
        <v>348</v>
      </c>
      <c r="CW606" s="14">
        <v>231</v>
      </c>
      <c r="CX606" s="14">
        <v>399</v>
      </c>
    </row>
    <row r="607" spans="1:102" x14ac:dyDescent="0.25">
      <c r="A607" s="14">
        <v>491042</v>
      </c>
      <c r="B607" s="14">
        <v>66</v>
      </c>
      <c r="C607" s="14" t="s">
        <v>117</v>
      </c>
      <c r="D607" s="14" t="s">
        <v>100</v>
      </c>
      <c r="E607" s="14">
        <v>5302790001</v>
      </c>
      <c r="F607" s="14" t="s">
        <v>118</v>
      </c>
      <c r="G607" s="14" t="s">
        <v>102</v>
      </c>
      <c r="H607" s="14" t="s">
        <v>103</v>
      </c>
      <c r="I607" s="14">
        <v>70800000</v>
      </c>
      <c r="J607" s="14">
        <v>0</v>
      </c>
      <c r="K607" s="14">
        <v>1511930</v>
      </c>
      <c r="L607" s="14">
        <v>0</v>
      </c>
      <c r="M607" s="14">
        <v>201904</v>
      </c>
      <c r="N607" s="14">
        <v>20190310</v>
      </c>
      <c r="O607" s="14">
        <v>0</v>
      </c>
      <c r="P607" s="14">
        <v>20190410</v>
      </c>
      <c r="Q607" s="14">
        <v>0</v>
      </c>
      <c r="R607" s="14">
        <v>31</v>
      </c>
      <c r="S607" s="14">
        <v>20190422</v>
      </c>
      <c r="T607" s="14">
        <v>20190518</v>
      </c>
      <c r="U607" s="14">
        <v>217982</v>
      </c>
      <c r="V607" s="14">
        <v>45416.53</v>
      </c>
      <c r="W607" s="14">
        <v>25</v>
      </c>
      <c r="X607" s="14">
        <v>741.75</v>
      </c>
      <c r="Y607" s="14">
        <v>5449.98</v>
      </c>
      <c r="Z607" s="14">
        <v>2179.9899999999998</v>
      </c>
      <c r="AA607" s="14">
        <v>1816.66</v>
      </c>
      <c r="AB607" s="14">
        <v>1180.83</v>
      </c>
      <c r="AC607" s="14">
        <v>0</v>
      </c>
      <c r="AD607" s="14">
        <v>0</v>
      </c>
      <c r="AE607" s="14">
        <v>0</v>
      </c>
      <c r="AF607" s="14">
        <v>181666.19</v>
      </c>
      <c r="AG607" s="14">
        <v>52047.34</v>
      </c>
      <c r="AH607" s="14">
        <v>113383.17</v>
      </c>
      <c r="AI607" s="14">
        <v>24541.73</v>
      </c>
      <c r="AJ607" s="14">
        <v>2439.23</v>
      </c>
      <c r="AK607" s="14">
        <v>25570.53</v>
      </c>
      <c r="AL607" s="14">
        <v>171780.48000000001</v>
      </c>
      <c r="AM607" s="14">
        <v>182407.94</v>
      </c>
      <c r="AN607" s="14">
        <v>0</v>
      </c>
      <c r="AO607" s="14">
        <v>0</v>
      </c>
      <c r="AP607" s="14">
        <v>0</v>
      </c>
      <c r="AQ607" s="14" t="s">
        <v>104</v>
      </c>
      <c r="AR607" s="14">
        <v>0</v>
      </c>
      <c r="AS607" s="14">
        <v>0</v>
      </c>
      <c r="AT607" s="14">
        <v>0</v>
      </c>
      <c r="AU607" s="14">
        <v>0</v>
      </c>
      <c r="AV607" s="14">
        <v>0</v>
      </c>
      <c r="AW607" s="14">
        <v>0</v>
      </c>
      <c r="AX607" s="14">
        <v>0</v>
      </c>
      <c r="AY607" s="14">
        <v>0</v>
      </c>
      <c r="AZ607" s="14">
        <v>0</v>
      </c>
      <c r="BA607" s="14">
        <v>0</v>
      </c>
      <c r="BB607" s="14">
        <v>30083</v>
      </c>
      <c r="BC607" s="14">
        <v>187899</v>
      </c>
      <c r="BD607" s="14">
        <v>0</v>
      </c>
      <c r="BE607" s="14">
        <v>552</v>
      </c>
      <c r="BF607" s="14">
        <v>613</v>
      </c>
      <c r="BG607" s="14">
        <v>0</v>
      </c>
      <c r="BH607" s="14">
        <v>565</v>
      </c>
      <c r="BI607" s="14">
        <v>680</v>
      </c>
      <c r="BJ607" s="14">
        <v>0</v>
      </c>
      <c r="BK607" s="14">
        <v>0</v>
      </c>
      <c r="BL607" s="14">
        <v>0</v>
      </c>
      <c r="BM607" s="14">
        <v>0</v>
      </c>
      <c r="BN607" s="14">
        <v>0</v>
      </c>
      <c r="BO607" s="14">
        <v>0</v>
      </c>
      <c r="BP607" s="14">
        <v>0</v>
      </c>
      <c r="BQ607" s="14">
        <v>0</v>
      </c>
      <c r="BR607" s="14">
        <v>0</v>
      </c>
      <c r="BS607" s="14">
        <v>19309.86</v>
      </c>
      <c r="BT607" s="14">
        <v>83384.36</v>
      </c>
      <c r="BU607" s="14">
        <v>0</v>
      </c>
      <c r="BV607" s="14">
        <v>0</v>
      </c>
      <c r="BW607" s="14">
        <v>0</v>
      </c>
      <c r="BX607" s="14">
        <v>0</v>
      </c>
      <c r="BY607" s="14">
        <v>25297.599999999999</v>
      </c>
      <c r="BZ607" s="14">
        <v>8257.84</v>
      </c>
      <c r="CA607" s="14">
        <v>0</v>
      </c>
      <c r="CB607" s="14">
        <v>0</v>
      </c>
      <c r="CC607" s="14">
        <v>0</v>
      </c>
      <c r="CD607" s="14">
        <v>755</v>
      </c>
      <c r="CE607" s="14">
        <v>565</v>
      </c>
      <c r="CF607" s="14">
        <v>680</v>
      </c>
      <c r="CG607" s="14">
        <v>241975</v>
      </c>
      <c r="CH607" s="14">
        <v>0.09</v>
      </c>
      <c r="CI607" s="14">
        <v>0.36</v>
      </c>
      <c r="CJ607" s="14">
        <v>0.09</v>
      </c>
      <c r="CK607" s="14">
        <v>0</v>
      </c>
      <c r="CL607" s="14">
        <v>1671.32</v>
      </c>
      <c r="CM607" s="14">
        <v>7684.47</v>
      </c>
      <c r="CN607" s="14">
        <v>0</v>
      </c>
      <c r="CO607" s="14">
        <v>0</v>
      </c>
      <c r="CP607" s="14">
        <v>0</v>
      </c>
      <c r="CQ607" s="14">
        <v>0</v>
      </c>
      <c r="CR607" s="14" t="s">
        <v>108</v>
      </c>
      <c r="CS607" s="14">
        <v>0</v>
      </c>
      <c r="CT607" s="14">
        <v>0</v>
      </c>
      <c r="CU607" s="14">
        <v>0</v>
      </c>
      <c r="CV607" s="14">
        <v>0</v>
      </c>
      <c r="CW607" s="14">
        <v>0</v>
      </c>
      <c r="CX607" s="14">
        <v>0</v>
      </c>
    </row>
    <row r="608" spans="1:102" x14ac:dyDescent="0.25">
      <c r="A608" s="14">
        <v>491747</v>
      </c>
      <c r="B608" s="14">
        <v>76</v>
      </c>
      <c r="C608" s="14" t="s">
        <v>117</v>
      </c>
      <c r="D608" s="14" t="s">
        <v>100</v>
      </c>
      <c r="E608" s="14">
        <v>5302790001</v>
      </c>
      <c r="F608" s="14" t="s">
        <v>119</v>
      </c>
      <c r="G608" s="14" t="s">
        <v>102</v>
      </c>
      <c r="H608" s="14" t="s">
        <v>103</v>
      </c>
      <c r="I608" s="14">
        <v>70800000</v>
      </c>
      <c r="J608" s="14">
        <v>0</v>
      </c>
      <c r="K608" s="14">
        <v>53166065</v>
      </c>
      <c r="L608" s="14">
        <v>0</v>
      </c>
      <c r="M608" s="14">
        <v>201904</v>
      </c>
      <c r="N608" s="14">
        <v>20190310</v>
      </c>
      <c r="O608" s="14">
        <v>0</v>
      </c>
      <c r="P608" s="14">
        <v>20190410</v>
      </c>
      <c r="Q608" s="14">
        <v>0</v>
      </c>
      <c r="R608" s="14">
        <v>31</v>
      </c>
      <c r="S608" s="14">
        <v>20190422</v>
      </c>
      <c r="T608" s="14">
        <v>20190518</v>
      </c>
      <c r="U608" s="14">
        <v>104282</v>
      </c>
      <c r="V608" s="14">
        <v>23399.34</v>
      </c>
      <c r="W608" s="14">
        <v>25</v>
      </c>
      <c r="X608" s="14">
        <v>741.75</v>
      </c>
      <c r="Y608" s="14">
        <v>2807.92</v>
      </c>
      <c r="Z608" s="14">
        <v>1123.1600000000001</v>
      </c>
      <c r="AA608" s="14">
        <v>935.97</v>
      </c>
      <c r="AB608" s="14">
        <v>608.38</v>
      </c>
      <c r="AC608" s="14">
        <v>0</v>
      </c>
      <c r="AD608" s="14">
        <v>0</v>
      </c>
      <c r="AE608" s="14">
        <v>0</v>
      </c>
      <c r="AF608" s="14">
        <v>93597.43</v>
      </c>
      <c r="AG608" s="14">
        <v>26815.64</v>
      </c>
      <c r="AH608" s="14">
        <v>57800.88</v>
      </c>
      <c r="AI608" s="14">
        <v>12510.97</v>
      </c>
      <c r="AJ608" s="14">
        <v>1243.48</v>
      </c>
      <c r="AK608" s="14">
        <v>13035.43</v>
      </c>
      <c r="AL608" s="14">
        <v>88863.75</v>
      </c>
      <c r="AM608" s="14">
        <v>94339.18</v>
      </c>
      <c r="AN608" s="14">
        <v>0</v>
      </c>
      <c r="AO608" s="14">
        <v>0</v>
      </c>
      <c r="AP608" s="14">
        <v>0</v>
      </c>
      <c r="AQ608" s="14" t="s">
        <v>104</v>
      </c>
      <c r="AR608" s="14">
        <v>0</v>
      </c>
      <c r="AS608" s="14">
        <v>0</v>
      </c>
      <c r="AT608" s="14">
        <v>0</v>
      </c>
      <c r="AU608" s="14">
        <v>0</v>
      </c>
      <c r="AV608" s="14">
        <v>0</v>
      </c>
      <c r="AW608" s="14">
        <v>0</v>
      </c>
      <c r="AX608" s="14">
        <v>0</v>
      </c>
      <c r="AY608" s="14">
        <v>0</v>
      </c>
      <c r="AZ608" s="14">
        <v>0</v>
      </c>
      <c r="BA608" s="14">
        <v>0</v>
      </c>
      <c r="BB608" s="14">
        <v>13580</v>
      </c>
      <c r="BC608" s="14">
        <v>90702</v>
      </c>
      <c r="BD608" s="14">
        <v>0</v>
      </c>
      <c r="BE608" s="14">
        <v>0</v>
      </c>
      <c r="BF608" s="14">
        <v>357</v>
      </c>
      <c r="BG608" s="14">
        <v>440</v>
      </c>
      <c r="BH608" s="14">
        <v>0</v>
      </c>
      <c r="BI608" s="14">
        <v>0</v>
      </c>
      <c r="BJ608" s="14">
        <v>0</v>
      </c>
      <c r="BK608" s="14">
        <v>374</v>
      </c>
      <c r="BL608" s="14">
        <v>3171</v>
      </c>
      <c r="BM608" s="14">
        <v>0</v>
      </c>
      <c r="BN608" s="14">
        <v>0</v>
      </c>
      <c r="BO608" s="14">
        <v>0</v>
      </c>
      <c r="BP608" s="14">
        <v>0</v>
      </c>
      <c r="BQ608" s="14">
        <v>129.22999999999999</v>
      </c>
      <c r="BR608" s="14">
        <v>1095.69</v>
      </c>
      <c r="BS608" s="14">
        <v>23378.84</v>
      </c>
      <c r="BT608" s="14">
        <v>40251.03</v>
      </c>
      <c r="BU608" s="14">
        <v>0</v>
      </c>
      <c r="BV608" s="14">
        <v>0</v>
      </c>
      <c r="BW608" s="14">
        <v>0</v>
      </c>
      <c r="BX608" s="14">
        <v>5343.3</v>
      </c>
      <c r="BY608" s="14">
        <v>0</v>
      </c>
      <c r="BZ608" s="14">
        <v>0</v>
      </c>
      <c r="CA608" s="14">
        <v>0</v>
      </c>
      <c r="CB608" s="14">
        <v>0</v>
      </c>
      <c r="CC608" s="14">
        <v>0</v>
      </c>
      <c r="CD608" s="14">
        <v>440</v>
      </c>
      <c r="CE608" s="14">
        <v>410</v>
      </c>
      <c r="CF608" s="14">
        <v>450</v>
      </c>
      <c r="CG608" s="14">
        <v>242042</v>
      </c>
      <c r="CH608" s="14">
        <v>0.09</v>
      </c>
      <c r="CI608" s="14">
        <v>0.36</v>
      </c>
      <c r="CJ608" s="14">
        <v>0.09</v>
      </c>
      <c r="CK608" s="14">
        <v>0</v>
      </c>
      <c r="CL608" s="14">
        <v>861.09</v>
      </c>
      <c r="CM608" s="14">
        <v>3959.17</v>
      </c>
      <c r="CN608" s="14">
        <v>0</v>
      </c>
      <c r="CO608" s="14">
        <v>0</v>
      </c>
      <c r="CP608" s="14">
        <v>0</v>
      </c>
      <c r="CQ608" s="14">
        <v>0</v>
      </c>
      <c r="CR608" s="14" t="s">
        <v>108</v>
      </c>
      <c r="CS608" s="14">
        <v>0</v>
      </c>
      <c r="CT608" s="14">
        <v>0</v>
      </c>
      <c r="CU608" s="14">
        <v>0</v>
      </c>
      <c r="CV608" s="14">
        <v>0</v>
      </c>
      <c r="CW608" s="14">
        <v>0</v>
      </c>
      <c r="CX608" s="14">
        <v>0</v>
      </c>
    </row>
    <row r="609" spans="1:102" x14ac:dyDescent="0.25">
      <c r="A609" s="14">
        <v>491750</v>
      </c>
      <c r="B609" s="14">
        <v>66</v>
      </c>
      <c r="C609" s="14" t="s">
        <v>117</v>
      </c>
      <c r="D609" s="14" t="s">
        <v>100</v>
      </c>
      <c r="E609" s="14">
        <v>5302790001</v>
      </c>
      <c r="F609" s="14" t="s">
        <v>120</v>
      </c>
      <c r="G609" s="14" t="s">
        <v>102</v>
      </c>
      <c r="H609" s="14" t="s">
        <v>103</v>
      </c>
      <c r="I609" s="14">
        <v>70800000</v>
      </c>
      <c r="J609" s="14">
        <v>0</v>
      </c>
      <c r="K609" s="14">
        <v>1512222</v>
      </c>
      <c r="L609" s="14">
        <v>0</v>
      </c>
      <c r="M609" s="14">
        <v>201904</v>
      </c>
      <c r="N609" s="14">
        <v>20190310</v>
      </c>
      <c r="O609" s="14">
        <v>0</v>
      </c>
      <c r="P609" s="14">
        <v>20190410</v>
      </c>
      <c r="Q609" s="14">
        <v>0</v>
      </c>
      <c r="R609" s="14">
        <v>31</v>
      </c>
      <c r="S609" s="14">
        <v>20190422</v>
      </c>
      <c r="T609" s="14">
        <v>20190518</v>
      </c>
      <c r="U609" s="14">
        <v>350234</v>
      </c>
      <c r="V609" s="14">
        <v>68756.479999999996</v>
      </c>
      <c r="W609" s="14">
        <v>25</v>
      </c>
      <c r="X609" s="14">
        <v>741.75</v>
      </c>
      <c r="Y609" s="14">
        <v>8250.7800000000007</v>
      </c>
      <c r="Z609" s="14">
        <v>3300.31</v>
      </c>
      <c r="AA609" s="14">
        <v>2750.26</v>
      </c>
      <c r="AB609" s="14">
        <v>1787.66</v>
      </c>
      <c r="AC609" s="14">
        <v>0</v>
      </c>
      <c r="AD609" s="14">
        <v>0</v>
      </c>
      <c r="AE609" s="14">
        <v>0</v>
      </c>
      <c r="AF609" s="14">
        <v>275026</v>
      </c>
      <c r="AG609" s="14">
        <v>78794.92</v>
      </c>
      <c r="AH609" s="14">
        <v>185474.34</v>
      </c>
      <c r="AI609" s="14">
        <v>40145.83</v>
      </c>
      <c r="AJ609" s="14">
        <v>3990.15</v>
      </c>
      <c r="AK609" s="14">
        <v>41828.76</v>
      </c>
      <c r="AL609" s="14">
        <v>259678.74</v>
      </c>
      <c r="AM609" s="14">
        <v>275767.75</v>
      </c>
      <c r="AN609" s="14">
        <v>0</v>
      </c>
      <c r="AO609" s="14">
        <v>0</v>
      </c>
      <c r="AP609" s="14">
        <v>0</v>
      </c>
      <c r="AQ609" s="14" t="s">
        <v>104</v>
      </c>
      <c r="AR609" s="14">
        <v>0</v>
      </c>
      <c r="AS609" s="14">
        <v>0</v>
      </c>
      <c r="AT609" s="14">
        <v>0</v>
      </c>
      <c r="AU609" s="14">
        <v>0</v>
      </c>
      <c r="AV609" s="14">
        <v>0</v>
      </c>
      <c r="AW609" s="14">
        <v>0</v>
      </c>
      <c r="AX609" s="14">
        <v>0</v>
      </c>
      <c r="AY609" s="14">
        <v>0</v>
      </c>
      <c r="AZ609" s="14">
        <v>0</v>
      </c>
      <c r="BA609" s="14">
        <v>0</v>
      </c>
      <c r="BB609" s="14">
        <v>38156</v>
      </c>
      <c r="BC609" s="14">
        <v>312078</v>
      </c>
      <c r="BD609" s="14">
        <v>0</v>
      </c>
      <c r="BE609" s="14">
        <v>743</v>
      </c>
      <c r="BF609" s="14">
        <v>816</v>
      </c>
      <c r="BG609" s="14">
        <v>0</v>
      </c>
      <c r="BH609" s="14">
        <v>743</v>
      </c>
      <c r="BI609" s="14">
        <v>825</v>
      </c>
      <c r="BJ609" s="14">
        <v>0</v>
      </c>
      <c r="BK609" s="14">
        <v>0</v>
      </c>
      <c r="BL609" s="14">
        <v>0</v>
      </c>
      <c r="BM609" s="14">
        <v>0</v>
      </c>
      <c r="BN609" s="14">
        <v>0</v>
      </c>
      <c r="BO609" s="14">
        <v>0</v>
      </c>
      <c r="BP609" s="14">
        <v>0</v>
      </c>
      <c r="BQ609" s="14">
        <v>0</v>
      </c>
      <c r="BR609" s="14">
        <v>0</v>
      </c>
      <c r="BS609" s="14">
        <v>24491.81</v>
      </c>
      <c r="BT609" s="14">
        <v>138491.54999999999</v>
      </c>
      <c r="BU609" s="14">
        <v>0</v>
      </c>
      <c r="BV609" s="14">
        <v>0</v>
      </c>
      <c r="BW609" s="14">
        <v>0</v>
      </c>
      <c r="BX609" s="14">
        <v>0</v>
      </c>
      <c r="BY609" s="14">
        <v>33267.46</v>
      </c>
      <c r="BZ609" s="14">
        <v>10018.700000000001</v>
      </c>
      <c r="CA609" s="14">
        <v>0</v>
      </c>
      <c r="CB609" s="14">
        <v>0</v>
      </c>
      <c r="CC609" s="14">
        <v>0</v>
      </c>
      <c r="CD609" s="14">
        <v>0</v>
      </c>
      <c r="CE609" s="14">
        <v>740</v>
      </c>
      <c r="CF609" s="14">
        <v>825</v>
      </c>
      <c r="CG609" s="14">
        <v>241978</v>
      </c>
      <c r="CH609" s="14">
        <v>0.09</v>
      </c>
      <c r="CI609" s="14">
        <v>0.36</v>
      </c>
      <c r="CJ609" s="14">
        <v>0.09</v>
      </c>
      <c r="CK609" s="14">
        <v>0</v>
      </c>
      <c r="CL609" s="14">
        <v>2530.23</v>
      </c>
      <c r="CM609" s="14">
        <v>11633.59</v>
      </c>
      <c r="CN609" s="14">
        <v>0</v>
      </c>
      <c r="CO609" s="14">
        <v>0</v>
      </c>
      <c r="CP609" s="14">
        <v>0</v>
      </c>
      <c r="CQ609" s="14">
        <v>0</v>
      </c>
      <c r="CR609" s="14" t="s">
        <v>108</v>
      </c>
      <c r="CS609" s="14">
        <v>0</v>
      </c>
      <c r="CT609" s="14">
        <v>0</v>
      </c>
      <c r="CU609" s="14">
        <v>0</v>
      </c>
      <c r="CV609" s="14">
        <v>0</v>
      </c>
      <c r="CW609" s="14">
        <v>0</v>
      </c>
      <c r="CX609" s="14">
        <v>0</v>
      </c>
    </row>
    <row r="610" spans="1:102" x14ac:dyDescent="0.25">
      <c r="A610" s="14">
        <v>493169</v>
      </c>
      <c r="B610" s="14">
        <v>76</v>
      </c>
      <c r="C610" s="14" t="s">
        <v>117</v>
      </c>
      <c r="D610" s="14" t="s">
        <v>100</v>
      </c>
      <c r="E610" s="14">
        <v>5302790001</v>
      </c>
      <c r="F610" s="14" t="s">
        <v>121</v>
      </c>
      <c r="G610" s="14" t="s">
        <v>102</v>
      </c>
      <c r="H610" s="14" t="s">
        <v>103</v>
      </c>
      <c r="I610" s="14">
        <v>70800000</v>
      </c>
      <c r="J610" s="14">
        <v>0</v>
      </c>
      <c r="K610" s="14">
        <v>1578591</v>
      </c>
      <c r="L610" s="14">
        <v>0</v>
      </c>
      <c r="M610" s="14">
        <v>201904</v>
      </c>
      <c r="N610" s="14">
        <v>20190310</v>
      </c>
      <c r="O610" s="14">
        <v>0</v>
      </c>
      <c r="P610" s="14">
        <v>20190410</v>
      </c>
      <c r="Q610" s="14">
        <v>0</v>
      </c>
      <c r="R610" s="14">
        <v>31</v>
      </c>
      <c r="S610" s="14">
        <v>20190422</v>
      </c>
      <c r="T610" s="14">
        <v>20190518</v>
      </c>
      <c r="U610" s="14">
        <v>95297</v>
      </c>
      <c r="V610" s="14">
        <v>24444.16</v>
      </c>
      <c r="W610" s="14">
        <v>25</v>
      </c>
      <c r="X610" s="14">
        <v>741.75</v>
      </c>
      <c r="Y610" s="14">
        <v>2933.29</v>
      </c>
      <c r="Z610" s="14">
        <v>1173.31</v>
      </c>
      <c r="AA610" s="14">
        <v>977.76</v>
      </c>
      <c r="AB610" s="14">
        <v>635.54</v>
      </c>
      <c r="AC610" s="14">
        <v>0</v>
      </c>
      <c r="AD610" s="14">
        <v>0</v>
      </c>
      <c r="AE610" s="14">
        <v>0</v>
      </c>
      <c r="AF610" s="14">
        <v>97776.66</v>
      </c>
      <c r="AG610" s="14">
        <v>28012.99</v>
      </c>
      <c r="AH610" s="14">
        <v>51064.57</v>
      </c>
      <c r="AI610" s="14">
        <v>11052.89</v>
      </c>
      <c r="AJ610" s="14">
        <v>1098.56</v>
      </c>
      <c r="AK610" s="14">
        <v>11516.23</v>
      </c>
      <c r="AL610" s="14">
        <v>92798.51</v>
      </c>
      <c r="AM610" s="14">
        <v>98518.41</v>
      </c>
      <c r="AN610" s="14">
        <v>0</v>
      </c>
      <c r="AO610" s="14">
        <v>0</v>
      </c>
      <c r="AP610" s="14">
        <v>0</v>
      </c>
      <c r="AQ610" s="14" t="s">
        <v>104</v>
      </c>
      <c r="AR610" s="14">
        <v>0</v>
      </c>
      <c r="AS610" s="14">
        <v>0</v>
      </c>
      <c r="AT610" s="14">
        <v>0</v>
      </c>
      <c r="AU610" s="14">
        <v>0</v>
      </c>
      <c r="AV610" s="14">
        <v>0</v>
      </c>
      <c r="AW610" s="14">
        <v>0</v>
      </c>
      <c r="AX610" s="14">
        <v>0</v>
      </c>
      <c r="AY610" s="14">
        <v>0</v>
      </c>
      <c r="AZ610" s="14">
        <v>0</v>
      </c>
      <c r="BA610" s="14">
        <v>0</v>
      </c>
      <c r="BB610" s="14">
        <v>19922</v>
      </c>
      <c r="BC610" s="14">
        <v>75375</v>
      </c>
      <c r="BD610" s="14">
        <v>0</v>
      </c>
      <c r="BE610" s="14">
        <v>0</v>
      </c>
      <c r="BF610" s="14">
        <v>446</v>
      </c>
      <c r="BG610" s="14">
        <v>460</v>
      </c>
      <c r="BH610" s="14">
        <v>0</v>
      </c>
      <c r="BI610" s="14">
        <v>0</v>
      </c>
      <c r="BJ610" s="14">
        <v>0</v>
      </c>
      <c r="BK610" s="14">
        <v>0</v>
      </c>
      <c r="BL610" s="14">
        <v>0</v>
      </c>
      <c r="BM610" s="14">
        <v>0</v>
      </c>
      <c r="BN610" s="14">
        <v>0</v>
      </c>
      <c r="BO610" s="14">
        <v>0</v>
      </c>
      <c r="BP610" s="14">
        <v>0</v>
      </c>
      <c r="BQ610" s="14">
        <v>0</v>
      </c>
      <c r="BR610" s="14">
        <v>0</v>
      </c>
      <c r="BS610" s="14">
        <v>34296.99</v>
      </c>
      <c r="BT610" s="14">
        <v>33449.33</v>
      </c>
      <c r="BU610" s="14">
        <v>0</v>
      </c>
      <c r="BV610" s="14">
        <v>0</v>
      </c>
      <c r="BW610" s="14">
        <v>0</v>
      </c>
      <c r="BX610" s="14">
        <v>5586.18</v>
      </c>
      <c r="BY610" s="14">
        <v>0</v>
      </c>
      <c r="BZ610" s="14">
        <v>0</v>
      </c>
      <c r="CA610" s="14">
        <v>0</v>
      </c>
      <c r="CB610" s="14">
        <v>0</v>
      </c>
      <c r="CC610" s="14">
        <v>0</v>
      </c>
      <c r="CD610" s="14">
        <v>460</v>
      </c>
      <c r="CE610" s="14">
        <v>380</v>
      </c>
      <c r="CF610" s="14">
        <v>410</v>
      </c>
      <c r="CG610" s="14">
        <v>242057</v>
      </c>
      <c r="CH610" s="14">
        <v>0.1</v>
      </c>
      <c r="CI610" s="14">
        <v>0.4</v>
      </c>
      <c r="CJ610" s="14">
        <v>0.1</v>
      </c>
      <c r="CK610" s="14">
        <v>0</v>
      </c>
      <c r="CL610" s="14">
        <v>899.54</v>
      </c>
      <c r="CM610" s="14">
        <v>4135.95</v>
      </c>
      <c r="CN610" s="14">
        <v>0</v>
      </c>
      <c r="CO610" s="14">
        <v>0</v>
      </c>
      <c r="CP610" s="14">
        <v>0</v>
      </c>
      <c r="CQ610" s="14">
        <v>0</v>
      </c>
      <c r="CR610" s="14" t="s">
        <v>108</v>
      </c>
      <c r="CS610" s="14">
        <v>0</v>
      </c>
      <c r="CT610" s="14">
        <v>0</v>
      </c>
      <c r="CU610" s="14">
        <v>0</v>
      </c>
      <c r="CV610" s="14">
        <v>0</v>
      </c>
      <c r="CW610" s="14">
        <v>0</v>
      </c>
      <c r="CX610" s="14">
        <v>0</v>
      </c>
    </row>
    <row r="611" spans="1:102" x14ac:dyDescent="0.25">
      <c r="A611" s="14">
        <v>510213</v>
      </c>
      <c r="B611" s="14">
        <v>23</v>
      </c>
      <c r="C611" s="14" t="s">
        <v>110</v>
      </c>
      <c r="D611" s="14" t="s">
        <v>100</v>
      </c>
      <c r="E611" s="14">
        <v>5302790001</v>
      </c>
      <c r="F611" s="14" t="s">
        <v>122</v>
      </c>
      <c r="G611" s="14" t="s">
        <v>102</v>
      </c>
      <c r="H611" s="14" t="s">
        <v>103</v>
      </c>
      <c r="I611" s="14">
        <v>70070000</v>
      </c>
      <c r="J611" s="14">
        <v>0</v>
      </c>
      <c r="K611" s="14">
        <v>671714</v>
      </c>
      <c r="L611" s="14">
        <v>1</v>
      </c>
      <c r="M611" s="14">
        <v>201904</v>
      </c>
      <c r="N611" s="14">
        <v>20190307</v>
      </c>
      <c r="O611" s="14">
        <v>6592</v>
      </c>
      <c r="P611" s="14">
        <v>20190403</v>
      </c>
      <c r="Q611" s="14">
        <v>19768</v>
      </c>
      <c r="R611" s="14">
        <v>27</v>
      </c>
      <c r="S611" s="14">
        <v>20190503</v>
      </c>
      <c r="T611" s="14">
        <v>20190518</v>
      </c>
      <c r="U611" s="14">
        <v>7883.25</v>
      </c>
      <c r="V611" s="14">
        <v>2627.74</v>
      </c>
      <c r="W611" s="14">
        <v>25</v>
      </c>
      <c r="X611" s="14">
        <v>741.75</v>
      </c>
      <c r="Y611" s="14">
        <v>315.32</v>
      </c>
      <c r="Z611" s="14">
        <v>126.13</v>
      </c>
      <c r="AA611" s="14">
        <v>105.1</v>
      </c>
      <c r="AB611" s="14">
        <v>68.319999999999993</v>
      </c>
      <c r="AC611" s="14">
        <v>0</v>
      </c>
      <c r="AD611" s="14">
        <v>0</v>
      </c>
      <c r="AE611" s="14">
        <v>0</v>
      </c>
      <c r="AF611" s="14">
        <v>10510.99</v>
      </c>
      <c r="AG611" s="14">
        <v>3011.38</v>
      </c>
      <c r="AH611" s="14">
        <v>5124.5</v>
      </c>
      <c r="AI611" s="14">
        <v>1109.19</v>
      </c>
      <c r="AJ611" s="14">
        <v>110.24</v>
      </c>
      <c r="AK611" s="14">
        <v>1155.68</v>
      </c>
      <c r="AL611" s="14">
        <v>10637.87</v>
      </c>
      <c r="AM611" s="14">
        <v>11252.74</v>
      </c>
      <c r="AN611" s="14">
        <v>13176</v>
      </c>
      <c r="AO611" s="14">
        <v>13176</v>
      </c>
      <c r="AP611" s="14">
        <v>18651</v>
      </c>
      <c r="AQ611" s="14" t="s">
        <v>104</v>
      </c>
      <c r="AR611" s="14">
        <v>0</v>
      </c>
      <c r="AS611" s="14">
        <v>0</v>
      </c>
      <c r="AT611" s="14">
        <v>0</v>
      </c>
      <c r="AU611" s="14">
        <v>0</v>
      </c>
      <c r="AV611" s="14">
        <v>0</v>
      </c>
      <c r="AW611" s="14">
        <v>0</v>
      </c>
      <c r="AX611" s="14">
        <v>0</v>
      </c>
      <c r="AY611" s="14" t="s">
        <v>107</v>
      </c>
      <c r="AZ611" s="14" t="s">
        <v>107</v>
      </c>
      <c r="BA611" s="14" t="s">
        <v>107</v>
      </c>
      <c r="BB611" s="14">
        <v>0</v>
      </c>
      <c r="BC611" s="14">
        <v>0</v>
      </c>
      <c r="BD611" s="14">
        <v>0</v>
      </c>
      <c r="BE611" s="14">
        <v>0</v>
      </c>
      <c r="BF611" s="14">
        <v>0</v>
      </c>
      <c r="BG611" s="14">
        <v>0</v>
      </c>
      <c r="BH611" s="14">
        <v>0</v>
      </c>
      <c r="BI611" s="14">
        <v>0</v>
      </c>
      <c r="BJ611" s="14">
        <v>0</v>
      </c>
      <c r="BK611" s="14">
        <v>0</v>
      </c>
      <c r="BL611" s="14">
        <v>0</v>
      </c>
      <c r="BM611" s="14">
        <v>0</v>
      </c>
      <c r="BN611" s="14">
        <v>0</v>
      </c>
      <c r="BO611" s="14">
        <v>0</v>
      </c>
      <c r="BP611" s="14">
        <v>0</v>
      </c>
      <c r="BQ611" s="14">
        <v>0</v>
      </c>
      <c r="BR611" s="14">
        <v>0</v>
      </c>
      <c r="BS611" s="14">
        <v>0</v>
      </c>
      <c r="BT611" s="14">
        <v>0</v>
      </c>
      <c r="BU611" s="14">
        <v>0</v>
      </c>
      <c r="BV611" s="14">
        <v>0</v>
      </c>
      <c r="BW611" s="14">
        <v>0</v>
      </c>
      <c r="BX611" s="14">
        <v>0</v>
      </c>
      <c r="BY611" s="14">
        <v>0</v>
      </c>
      <c r="BZ611" s="14">
        <v>0</v>
      </c>
      <c r="CA611" s="14">
        <v>0</v>
      </c>
      <c r="CB611" s="14">
        <v>0</v>
      </c>
      <c r="CC611" s="14">
        <v>0</v>
      </c>
      <c r="CD611" s="14">
        <v>0</v>
      </c>
      <c r="CE611" s="14">
        <v>0</v>
      </c>
      <c r="CF611" s="14">
        <v>0</v>
      </c>
      <c r="CG611" s="14">
        <v>1544616</v>
      </c>
      <c r="CH611" s="14">
        <v>1</v>
      </c>
      <c r="CI611" s="14">
        <v>0</v>
      </c>
      <c r="CJ611" s="14">
        <v>0</v>
      </c>
      <c r="CK611" s="14">
        <v>0</v>
      </c>
      <c r="CL611" s="14">
        <v>96.7</v>
      </c>
      <c r="CM611" s="14">
        <v>444.61</v>
      </c>
      <c r="CN611" s="14">
        <v>0</v>
      </c>
      <c r="CO611" s="14">
        <v>0</v>
      </c>
      <c r="CP611" s="14">
        <v>0</v>
      </c>
      <c r="CQ611" s="14">
        <v>0</v>
      </c>
      <c r="CR611" s="14" t="s">
        <v>108</v>
      </c>
      <c r="CS611" s="14">
        <v>220</v>
      </c>
      <c r="CT611" s="14">
        <v>380</v>
      </c>
      <c r="CU611" s="14">
        <v>201</v>
      </c>
      <c r="CV611" s="14">
        <v>348</v>
      </c>
      <c r="CW611" s="14">
        <v>231</v>
      </c>
      <c r="CX611" s="14">
        <v>399</v>
      </c>
    </row>
    <row r="612" spans="1:102" x14ac:dyDescent="0.25">
      <c r="A612" s="14">
        <v>605120</v>
      </c>
      <c r="B612" s="14">
        <v>75</v>
      </c>
      <c r="C612" s="14" t="s">
        <v>99</v>
      </c>
      <c r="D612" s="14" t="s">
        <v>100</v>
      </c>
      <c r="E612" s="14">
        <v>5302790001</v>
      </c>
      <c r="F612" s="14" t="s">
        <v>303</v>
      </c>
      <c r="G612" s="14" t="s">
        <v>102</v>
      </c>
      <c r="H612" s="14" t="s">
        <v>103</v>
      </c>
      <c r="I612" s="14">
        <v>70800000</v>
      </c>
      <c r="J612" s="14">
        <v>0</v>
      </c>
      <c r="K612" s="14">
        <v>1167030</v>
      </c>
      <c r="L612" s="14">
        <v>0</v>
      </c>
      <c r="M612" s="14">
        <v>201904</v>
      </c>
      <c r="N612" s="14">
        <v>20190310</v>
      </c>
      <c r="O612" s="14">
        <v>0</v>
      </c>
      <c r="P612" s="14">
        <v>20190410</v>
      </c>
      <c r="Q612" s="14">
        <v>0</v>
      </c>
      <c r="R612" s="14">
        <v>31</v>
      </c>
      <c r="S612" s="14">
        <v>20190422</v>
      </c>
      <c r="T612" s="14">
        <v>20190518</v>
      </c>
      <c r="U612" s="14">
        <v>284880</v>
      </c>
      <c r="V612" s="14">
        <v>49327.86</v>
      </c>
      <c r="W612" s="14">
        <v>25</v>
      </c>
      <c r="X612" s="14">
        <v>741.75</v>
      </c>
      <c r="Y612" s="14">
        <v>5919.34</v>
      </c>
      <c r="Z612" s="14">
        <v>2367.73</v>
      </c>
      <c r="AA612" s="14">
        <v>1973.11</v>
      </c>
      <c r="AB612" s="14">
        <v>1282.52</v>
      </c>
      <c r="AC612" s="14">
        <v>0</v>
      </c>
      <c r="AD612" s="14">
        <v>0</v>
      </c>
      <c r="AE612" s="14">
        <v>0</v>
      </c>
      <c r="AF612" s="14">
        <v>197311.47</v>
      </c>
      <c r="AG612" s="14">
        <v>56529.72</v>
      </c>
      <c r="AH612" s="14">
        <v>163636.29999999999</v>
      </c>
      <c r="AI612" s="14">
        <v>35419</v>
      </c>
      <c r="AJ612" s="14">
        <v>3520.34</v>
      </c>
      <c r="AK612" s="14">
        <v>36903.769999999997</v>
      </c>
      <c r="AL612" s="14">
        <v>186510.52</v>
      </c>
      <c r="AM612" s="14">
        <v>198053.22</v>
      </c>
      <c r="AN612" s="14">
        <v>0</v>
      </c>
      <c r="AO612" s="14">
        <v>0</v>
      </c>
      <c r="AP612" s="14">
        <v>0</v>
      </c>
      <c r="AQ612" s="14" t="s">
        <v>104</v>
      </c>
      <c r="AR612" s="14">
        <v>0</v>
      </c>
      <c r="AS612" s="14">
        <v>0</v>
      </c>
      <c r="AT612" s="14">
        <v>0</v>
      </c>
      <c r="AU612" s="14">
        <v>0</v>
      </c>
      <c r="AV612" s="14">
        <v>0</v>
      </c>
      <c r="AW612" s="14">
        <v>0</v>
      </c>
      <c r="AX612" s="14">
        <v>0</v>
      </c>
      <c r="AY612" s="14">
        <v>0</v>
      </c>
      <c r="AZ612" s="14">
        <v>0</v>
      </c>
      <c r="BA612" s="14">
        <v>0</v>
      </c>
      <c r="BB612" s="14">
        <v>27553</v>
      </c>
      <c r="BC612" s="14">
        <v>257327</v>
      </c>
      <c r="BD612" s="14">
        <v>0</v>
      </c>
      <c r="BE612" s="14">
        <v>0</v>
      </c>
      <c r="BF612" s="14">
        <v>870</v>
      </c>
      <c r="BG612" s="14">
        <v>955</v>
      </c>
      <c r="BH612" s="14">
        <v>0</v>
      </c>
      <c r="BI612" s="14">
        <v>0</v>
      </c>
      <c r="BJ612" s="14">
        <v>0</v>
      </c>
      <c r="BK612" s="14">
        <v>0</v>
      </c>
      <c r="BL612" s="14">
        <v>9</v>
      </c>
      <c r="BM612" s="14">
        <v>0</v>
      </c>
      <c r="BN612" s="14">
        <v>0</v>
      </c>
      <c r="BO612" s="14">
        <v>0</v>
      </c>
      <c r="BP612" s="14">
        <v>0</v>
      </c>
      <c r="BQ612" s="14">
        <v>0</v>
      </c>
      <c r="BR612" s="14">
        <v>3.11</v>
      </c>
      <c r="BS612" s="14">
        <v>32368.65</v>
      </c>
      <c r="BT612" s="14">
        <v>107265</v>
      </c>
      <c r="BU612" s="14">
        <v>0</v>
      </c>
      <c r="BV612" s="14">
        <v>0</v>
      </c>
      <c r="BW612" s="14">
        <v>0</v>
      </c>
      <c r="BX612" s="14">
        <v>8346.85</v>
      </c>
      <c r="BY612" s="14">
        <v>0</v>
      </c>
      <c r="BZ612" s="14">
        <v>0</v>
      </c>
      <c r="CA612" s="14">
        <v>0</v>
      </c>
      <c r="CB612" s="14">
        <v>0</v>
      </c>
      <c r="CC612" s="14">
        <v>0</v>
      </c>
      <c r="CD612" s="14">
        <v>955</v>
      </c>
      <c r="CE612" s="14">
        <v>870</v>
      </c>
      <c r="CF612" s="14">
        <v>990</v>
      </c>
      <c r="CG612" s="14">
        <v>242050</v>
      </c>
      <c r="CH612" s="14">
        <v>0.36</v>
      </c>
      <c r="CI612" s="14">
        <v>1.44</v>
      </c>
      <c r="CJ612" s="14">
        <v>0.36</v>
      </c>
      <c r="CK612" s="14">
        <v>0</v>
      </c>
      <c r="CL612" s="14">
        <v>1815.26</v>
      </c>
      <c r="CM612" s="14">
        <v>8346.27</v>
      </c>
      <c r="CN612" s="14">
        <v>0</v>
      </c>
      <c r="CO612" s="14">
        <v>0</v>
      </c>
      <c r="CP612" s="14">
        <v>0</v>
      </c>
      <c r="CQ612" s="14">
        <v>0</v>
      </c>
      <c r="CR612" s="14">
        <v>8346.85</v>
      </c>
      <c r="CS612" s="14">
        <v>0</v>
      </c>
      <c r="CT612" s="14">
        <v>0</v>
      </c>
      <c r="CU612" s="14">
        <v>0</v>
      </c>
      <c r="CV612" s="14">
        <v>0</v>
      </c>
      <c r="CW612" s="14">
        <v>0</v>
      </c>
      <c r="CX612" s="14">
        <v>0</v>
      </c>
    </row>
    <row r="613" spans="1:102" x14ac:dyDescent="0.25">
      <c r="A613" s="14">
        <v>623849</v>
      </c>
      <c r="B613" s="14">
        <v>76</v>
      </c>
      <c r="C613" s="14" t="s">
        <v>117</v>
      </c>
      <c r="D613" s="14" t="s">
        <v>100</v>
      </c>
      <c r="E613" s="14">
        <v>5302790001</v>
      </c>
      <c r="F613" s="14" t="s">
        <v>124</v>
      </c>
      <c r="G613" s="14" t="s">
        <v>102</v>
      </c>
      <c r="H613" s="14" t="s">
        <v>103</v>
      </c>
      <c r="I613" s="14">
        <v>70800000</v>
      </c>
      <c r="J613" s="14">
        <v>0</v>
      </c>
      <c r="K613" s="14">
        <v>1512297</v>
      </c>
      <c r="L613" s="14">
        <v>0</v>
      </c>
      <c r="M613" s="14">
        <v>201904</v>
      </c>
      <c r="N613" s="14">
        <v>20190310</v>
      </c>
      <c r="O613" s="14">
        <v>0</v>
      </c>
      <c r="P613" s="14">
        <v>20190410</v>
      </c>
      <c r="Q613" s="14">
        <v>0</v>
      </c>
      <c r="R613" s="14">
        <v>31</v>
      </c>
      <c r="S613" s="14">
        <v>20190422</v>
      </c>
      <c r="T613" s="14">
        <v>20190518</v>
      </c>
      <c r="U613" s="14">
        <v>193699</v>
      </c>
      <c r="V613" s="14">
        <v>46925.89</v>
      </c>
      <c r="W613" s="14">
        <v>25</v>
      </c>
      <c r="X613" s="14">
        <v>741.75</v>
      </c>
      <c r="Y613" s="14">
        <v>5631.1</v>
      </c>
      <c r="Z613" s="14">
        <v>2252.44</v>
      </c>
      <c r="AA613" s="14">
        <v>1877.03</v>
      </c>
      <c r="AB613" s="14">
        <v>1220.07</v>
      </c>
      <c r="AC613" s="14">
        <v>0</v>
      </c>
      <c r="AD613" s="14">
        <v>0</v>
      </c>
      <c r="AE613" s="14">
        <v>0</v>
      </c>
      <c r="AF613" s="14">
        <v>187703.64</v>
      </c>
      <c r="AG613" s="14">
        <v>53777.06</v>
      </c>
      <c r="AH613" s="14">
        <v>105068.3</v>
      </c>
      <c r="AI613" s="14">
        <v>22741.98</v>
      </c>
      <c r="AJ613" s="14">
        <v>2260.35</v>
      </c>
      <c r="AK613" s="14">
        <v>23695.33</v>
      </c>
      <c r="AL613" s="14">
        <v>177464.75</v>
      </c>
      <c r="AM613" s="14">
        <v>188445.39</v>
      </c>
      <c r="AN613" s="14">
        <v>0</v>
      </c>
      <c r="AO613" s="14">
        <v>0</v>
      </c>
      <c r="AP613" s="14">
        <v>0</v>
      </c>
      <c r="AQ613" s="14" t="s">
        <v>104</v>
      </c>
      <c r="AR613" s="14">
        <v>0</v>
      </c>
      <c r="AS613" s="14">
        <v>0</v>
      </c>
      <c r="AT613" s="14">
        <v>0</v>
      </c>
      <c r="AU613" s="14">
        <v>0</v>
      </c>
      <c r="AV613" s="14">
        <v>0</v>
      </c>
      <c r="AW613" s="14">
        <v>0</v>
      </c>
      <c r="AX613" s="14">
        <v>0</v>
      </c>
      <c r="AY613" s="14">
        <v>0</v>
      </c>
      <c r="AZ613" s="14">
        <v>0</v>
      </c>
      <c r="BA613" s="14">
        <v>0</v>
      </c>
      <c r="BB613" s="14">
        <v>34776</v>
      </c>
      <c r="BC613" s="14">
        <v>158923</v>
      </c>
      <c r="BD613" s="14">
        <v>0</v>
      </c>
      <c r="BE613" s="14">
        <v>0</v>
      </c>
      <c r="BF613" s="14">
        <v>852</v>
      </c>
      <c r="BG613" s="14">
        <v>855</v>
      </c>
      <c r="BH613" s="14">
        <v>0</v>
      </c>
      <c r="BI613" s="14">
        <v>0</v>
      </c>
      <c r="BJ613" s="14">
        <v>0</v>
      </c>
      <c r="BK613" s="14">
        <v>0</v>
      </c>
      <c r="BL613" s="14">
        <v>0</v>
      </c>
      <c r="BM613" s="14">
        <v>0</v>
      </c>
      <c r="BN613" s="14">
        <v>0</v>
      </c>
      <c r="BO613" s="14">
        <v>0</v>
      </c>
      <c r="BP613" s="14">
        <v>0</v>
      </c>
      <c r="BQ613" s="14">
        <v>0</v>
      </c>
      <c r="BR613" s="14">
        <v>0</v>
      </c>
      <c r="BS613" s="14">
        <v>59869.11</v>
      </c>
      <c r="BT613" s="14">
        <v>70525.62</v>
      </c>
      <c r="BU613" s="14">
        <v>0</v>
      </c>
      <c r="BV613" s="14">
        <v>0</v>
      </c>
      <c r="BW613" s="14">
        <v>0</v>
      </c>
      <c r="BX613" s="14">
        <v>10383.02</v>
      </c>
      <c r="BY613" s="14">
        <v>0</v>
      </c>
      <c r="BZ613" s="14">
        <v>0</v>
      </c>
      <c r="CA613" s="14">
        <v>0</v>
      </c>
      <c r="CB613" s="14">
        <v>0</v>
      </c>
      <c r="CC613" s="14">
        <v>0</v>
      </c>
      <c r="CD613" s="14">
        <v>855</v>
      </c>
      <c r="CE613" s="14">
        <v>730</v>
      </c>
      <c r="CF613" s="14">
        <v>850</v>
      </c>
      <c r="CG613" s="14">
        <v>241979</v>
      </c>
      <c r="CH613" s="14">
        <v>0.15</v>
      </c>
      <c r="CI613" s="14">
        <v>0.6</v>
      </c>
      <c r="CJ613" s="14">
        <v>0.15</v>
      </c>
      <c r="CK613" s="14">
        <v>0</v>
      </c>
      <c r="CL613" s="14">
        <v>1726.87</v>
      </c>
      <c r="CM613" s="14">
        <v>7939.86</v>
      </c>
      <c r="CN613" s="14">
        <v>0</v>
      </c>
      <c r="CO613" s="14">
        <v>0</v>
      </c>
      <c r="CP613" s="14">
        <v>0</v>
      </c>
      <c r="CQ613" s="14">
        <v>0</v>
      </c>
      <c r="CR613" s="14" t="s">
        <v>108</v>
      </c>
      <c r="CS613" s="14">
        <v>0</v>
      </c>
      <c r="CT613" s="14">
        <v>0</v>
      </c>
      <c r="CU613" s="14">
        <v>0</v>
      </c>
      <c r="CV613" s="14">
        <v>0</v>
      </c>
      <c r="CW613" s="14">
        <v>0</v>
      </c>
      <c r="CX613" s="14">
        <v>0</v>
      </c>
    </row>
    <row r="614" spans="1:102" x14ac:dyDescent="0.25">
      <c r="A614" s="14">
        <v>675051</v>
      </c>
      <c r="B614" s="14">
        <v>66</v>
      </c>
      <c r="C614" s="14" t="s">
        <v>117</v>
      </c>
      <c r="D614" s="14" t="s">
        <v>100</v>
      </c>
      <c r="E614" s="14">
        <v>5302790001</v>
      </c>
      <c r="F614" s="14" t="s">
        <v>125</v>
      </c>
      <c r="G614" s="14" t="s">
        <v>102</v>
      </c>
      <c r="H614" s="14" t="s">
        <v>103</v>
      </c>
      <c r="I614" s="14">
        <v>70800000</v>
      </c>
      <c r="J614" s="14">
        <v>0</v>
      </c>
      <c r="K614" s="14">
        <v>1159616</v>
      </c>
      <c r="L614" s="14">
        <v>0</v>
      </c>
      <c r="M614" s="14">
        <v>201904</v>
      </c>
      <c r="N614" s="14">
        <v>20190310</v>
      </c>
      <c r="O614" s="14">
        <v>0</v>
      </c>
      <c r="P614" s="14">
        <v>20190410</v>
      </c>
      <c r="Q614" s="14">
        <v>0</v>
      </c>
      <c r="R614" s="14">
        <v>31</v>
      </c>
      <c r="S614" s="14">
        <v>20190422</v>
      </c>
      <c r="T614" s="14">
        <v>20190518</v>
      </c>
      <c r="U614" s="14">
        <v>217483</v>
      </c>
      <c r="V614" s="14">
        <v>41857.01</v>
      </c>
      <c r="W614" s="14">
        <v>25</v>
      </c>
      <c r="X614" s="14">
        <v>741.75</v>
      </c>
      <c r="Y614" s="14">
        <v>5022.84</v>
      </c>
      <c r="Z614" s="14">
        <v>2009.13</v>
      </c>
      <c r="AA614" s="14">
        <v>1674.28</v>
      </c>
      <c r="AB614" s="14">
        <v>1088.28</v>
      </c>
      <c r="AC614" s="14">
        <v>0</v>
      </c>
      <c r="AD614" s="14">
        <v>0</v>
      </c>
      <c r="AE614" s="14">
        <v>0</v>
      </c>
      <c r="AF614" s="14">
        <v>167428.07999999999</v>
      </c>
      <c r="AG614" s="14">
        <v>47968.13</v>
      </c>
      <c r="AH614" s="14">
        <v>115829.53</v>
      </c>
      <c r="AI614" s="14">
        <v>25071.24</v>
      </c>
      <c r="AJ614" s="14">
        <v>2491.86</v>
      </c>
      <c r="AK614" s="14">
        <v>26122.240000000002</v>
      </c>
      <c r="AL614" s="14">
        <v>158375.29999999999</v>
      </c>
      <c r="AM614" s="14">
        <v>168169.83</v>
      </c>
      <c r="AN614" s="14">
        <v>0</v>
      </c>
      <c r="AO614" s="14">
        <v>0</v>
      </c>
      <c r="AP614" s="14">
        <v>0</v>
      </c>
      <c r="AQ614" s="14" t="s">
        <v>104</v>
      </c>
      <c r="AR614" s="14">
        <v>0</v>
      </c>
      <c r="AS614" s="14">
        <v>0</v>
      </c>
      <c r="AT614" s="14">
        <v>0</v>
      </c>
      <c r="AU614" s="14">
        <v>0</v>
      </c>
      <c r="AV614" s="14">
        <v>0</v>
      </c>
      <c r="AW614" s="14">
        <v>0</v>
      </c>
      <c r="AX614" s="14">
        <v>0</v>
      </c>
      <c r="AY614" s="14">
        <v>0</v>
      </c>
      <c r="AZ614" s="14">
        <v>0</v>
      </c>
      <c r="BA614" s="14">
        <v>0</v>
      </c>
      <c r="BB614" s="14">
        <v>20472</v>
      </c>
      <c r="BC614" s="14">
        <v>197011</v>
      </c>
      <c r="BD614" s="14">
        <v>0</v>
      </c>
      <c r="BE614" s="14">
        <v>392</v>
      </c>
      <c r="BF614" s="14">
        <v>426</v>
      </c>
      <c r="BG614" s="14">
        <v>0</v>
      </c>
      <c r="BH614" s="14">
        <v>435</v>
      </c>
      <c r="BI614" s="14">
        <v>455</v>
      </c>
      <c r="BJ614" s="14">
        <v>0</v>
      </c>
      <c r="BK614" s="14">
        <v>0</v>
      </c>
      <c r="BL614" s="14">
        <v>0</v>
      </c>
      <c r="BM614" s="14">
        <v>0</v>
      </c>
      <c r="BN614" s="14">
        <v>0</v>
      </c>
      <c r="BO614" s="14">
        <v>0</v>
      </c>
      <c r="BP614" s="14">
        <v>0</v>
      </c>
      <c r="BQ614" s="14">
        <v>0</v>
      </c>
      <c r="BR614" s="14">
        <v>0</v>
      </c>
      <c r="BS614" s="14">
        <v>13140.69</v>
      </c>
      <c r="BT614" s="14">
        <v>87428.01</v>
      </c>
      <c r="BU614" s="14">
        <v>0</v>
      </c>
      <c r="BV614" s="14">
        <v>0</v>
      </c>
      <c r="BW614" s="14">
        <v>0</v>
      </c>
      <c r="BX614" s="14">
        <v>0</v>
      </c>
      <c r="BY614" s="14">
        <v>19476.91</v>
      </c>
      <c r="BZ614" s="14">
        <v>5525.46</v>
      </c>
      <c r="CA614" s="14">
        <v>0</v>
      </c>
      <c r="CB614" s="14">
        <v>0</v>
      </c>
      <c r="CC614" s="14">
        <v>0</v>
      </c>
      <c r="CD614" s="14">
        <v>0</v>
      </c>
      <c r="CE614" s="14">
        <v>435</v>
      </c>
      <c r="CF614" s="14">
        <v>455</v>
      </c>
      <c r="CG614" s="14">
        <v>242020</v>
      </c>
      <c r="CH614" s="14">
        <v>0.06</v>
      </c>
      <c r="CI614" s="14">
        <v>0.24</v>
      </c>
      <c r="CJ614" s="14">
        <v>0.06</v>
      </c>
      <c r="CK614" s="14">
        <v>0</v>
      </c>
      <c r="CL614" s="14">
        <v>1540.33</v>
      </c>
      <c r="CM614" s="14">
        <v>7082.2</v>
      </c>
      <c r="CN614" s="14">
        <v>0</v>
      </c>
      <c r="CO614" s="14">
        <v>0</v>
      </c>
      <c r="CP614" s="14">
        <v>0</v>
      </c>
      <c r="CQ614" s="14">
        <v>0</v>
      </c>
      <c r="CR614" s="14" t="s">
        <v>108</v>
      </c>
      <c r="CS614" s="14">
        <v>0</v>
      </c>
      <c r="CT614" s="14">
        <v>0</v>
      </c>
      <c r="CU614" s="14">
        <v>0</v>
      </c>
      <c r="CV614" s="14">
        <v>0</v>
      </c>
      <c r="CW614" s="14">
        <v>0</v>
      </c>
      <c r="CX614" s="14">
        <v>0</v>
      </c>
    </row>
    <row r="615" spans="1:102" x14ac:dyDescent="0.25">
      <c r="A615" s="14">
        <v>856960</v>
      </c>
      <c r="B615" s="14">
        <v>23</v>
      </c>
      <c r="C615" s="14" t="s">
        <v>110</v>
      </c>
      <c r="D615" s="14" t="s">
        <v>100</v>
      </c>
      <c r="E615" s="14">
        <v>5302790001</v>
      </c>
      <c r="F615" s="14" t="s">
        <v>126</v>
      </c>
      <c r="G615" s="14" t="s">
        <v>102</v>
      </c>
      <c r="H615" s="14" t="s">
        <v>103</v>
      </c>
      <c r="I615" s="14">
        <v>70362030</v>
      </c>
      <c r="J615" s="14">
        <v>0</v>
      </c>
      <c r="K615" s="14">
        <v>1010284</v>
      </c>
      <c r="L615" s="14">
        <v>1</v>
      </c>
      <c r="M615" s="14">
        <v>201904</v>
      </c>
      <c r="N615" s="14">
        <v>20190307</v>
      </c>
      <c r="O615" s="14">
        <v>457</v>
      </c>
      <c r="P615" s="14">
        <v>20190403</v>
      </c>
      <c r="Q615" s="14">
        <v>458</v>
      </c>
      <c r="R615" s="14">
        <v>27</v>
      </c>
      <c r="S615" s="14">
        <v>20190503</v>
      </c>
      <c r="T615" s="14">
        <v>20190518</v>
      </c>
      <c r="U615" s="14">
        <v>59.18</v>
      </c>
      <c r="V615" s="14">
        <v>8.07</v>
      </c>
      <c r="W615" s="14">
        <v>12</v>
      </c>
      <c r="X615" s="14">
        <v>2.4900000000000002</v>
      </c>
      <c r="Y615" s="14">
        <v>2.0099999999999998</v>
      </c>
      <c r="Z615" s="14">
        <v>0.8</v>
      </c>
      <c r="AA615" s="14">
        <v>0.67</v>
      </c>
      <c r="AB615" s="14">
        <v>0.43</v>
      </c>
      <c r="AC615" s="14">
        <v>0</v>
      </c>
      <c r="AD615" s="14">
        <v>0</v>
      </c>
      <c r="AE615" s="14">
        <v>0</v>
      </c>
      <c r="AF615" s="14">
        <v>67.25</v>
      </c>
      <c r="AG615" s="14">
        <v>10.51</v>
      </c>
      <c r="AH615" s="14">
        <v>38.78</v>
      </c>
      <c r="AI615" s="14">
        <v>8.39</v>
      </c>
      <c r="AJ615" s="14">
        <v>0.83</v>
      </c>
      <c r="AK615" s="14">
        <v>8.74</v>
      </c>
      <c r="AL615" s="14">
        <v>65.83</v>
      </c>
      <c r="AM615" s="14">
        <v>69.739999999999995</v>
      </c>
      <c r="AN615" s="14">
        <v>1</v>
      </c>
      <c r="AO615" s="14">
        <v>100</v>
      </c>
      <c r="AP615" s="14">
        <v>5</v>
      </c>
      <c r="AQ615" s="14" t="s">
        <v>104</v>
      </c>
      <c r="AR615" s="14">
        <v>0</v>
      </c>
      <c r="AS615" s="14">
        <v>0</v>
      </c>
      <c r="AT615" s="14">
        <v>0</v>
      </c>
      <c r="AU615" s="14">
        <v>0</v>
      </c>
      <c r="AV615" s="14">
        <v>0</v>
      </c>
      <c r="AW615" s="14">
        <v>0</v>
      </c>
      <c r="AX615" s="14">
        <v>0</v>
      </c>
      <c r="AY615" s="14" t="s">
        <v>107</v>
      </c>
      <c r="AZ615" s="14" t="s">
        <v>107</v>
      </c>
      <c r="BA615" s="14" t="s">
        <v>107</v>
      </c>
      <c r="BB615" s="14">
        <v>0</v>
      </c>
      <c r="BC615" s="14">
        <v>0</v>
      </c>
      <c r="BD615" s="14">
        <v>0</v>
      </c>
      <c r="BE615" s="14">
        <v>0</v>
      </c>
      <c r="BF615" s="14">
        <v>0</v>
      </c>
      <c r="BG615" s="14">
        <v>0</v>
      </c>
      <c r="BH615" s="14">
        <v>0</v>
      </c>
      <c r="BI615" s="14">
        <v>0</v>
      </c>
      <c r="BJ615" s="14">
        <v>0</v>
      </c>
      <c r="BK615" s="14">
        <v>0</v>
      </c>
      <c r="BL615" s="14">
        <v>0</v>
      </c>
      <c r="BM615" s="14">
        <v>0</v>
      </c>
      <c r="BN615" s="14">
        <v>0</v>
      </c>
      <c r="BO615" s="14">
        <v>0</v>
      </c>
      <c r="BP615" s="14">
        <v>0</v>
      </c>
      <c r="BQ615" s="14">
        <v>0</v>
      </c>
      <c r="BR615" s="14">
        <v>0</v>
      </c>
      <c r="BS615" s="14">
        <v>0</v>
      </c>
      <c r="BT615" s="14">
        <v>0</v>
      </c>
      <c r="BU615" s="14">
        <v>0</v>
      </c>
      <c r="BV615" s="14">
        <v>0</v>
      </c>
      <c r="BW615" s="14">
        <v>0</v>
      </c>
      <c r="BX615" s="14">
        <v>0</v>
      </c>
      <c r="BY615" s="14">
        <v>0</v>
      </c>
      <c r="BZ615" s="14">
        <v>0</v>
      </c>
      <c r="CA615" s="14">
        <v>0</v>
      </c>
      <c r="CB615" s="14">
        <v>0</v>
      </c>
      <c r="CC615" s="14">
        <v>0</v>
      </c>
      <c r="CD615" s="14">
        <v>0</v>
      </c>
      <c r="CE615" s="14">
        <v>0</v>
      </c>
      <c r="CF615" s="14">
        <v>0</v>
      </c>
      <c r="CG615" s="14">
        <v>1543988</v>
      </c>
      <c r="CH615" s="14">
        <v>1</v>
      </c>
      <c r="CI615" s="14">
        <v>0</v>
      </c>
      <c r="CJ615" s="14">
        <v>0</v>
      </c>
      <c r="CK615" s="14">
        <v>0</v>
      </c>
      <c r="CL615" s="14">
        <v>0.61</v>
      </c>
      <c r="CM615" s="14">
        <v>2.84</v>
      </c>
      <c r="CN615" s="14">
        <v>0</v>
      </c>
      <c r="CO615" s="14">
        <v>0</v>
      </c>
      <c r="CP615" s="14">
        <v>0</v>
      </c>
      <c r="CQ615" s="14">
        <v>0</v>
      </c>
      <c r="CR615" s="14" t="s">
        <v>108</v>
      </c>
      <c r="CS615" s="14">
        <v>220</v>
      </c>
      <c r="CT615" s="14">
        <v>380</v>
      </c>
      <c r="CU615" s="14">
        <v>201</v>
      </c>
      <c r="CV615" s="14">
        <v>348</v>
      </c>
      <c r="CW615" s="14">
        <v>231</v>
      </c>
      <c r="CX615" s="14">
        <v>399</v>
      </c>
    </row>
    <row r="616" spans="1:102" x14ac:dyDescent="0.25">
      <c r="A616" s="14">
        <v>856967</v>
      </c>
      <c r="B616" s="14">
        <v>23</v>
      </c>
      <c r="C616" s="14" t="s">
        <v>110</v>
      </c>
      <c r="D616" s="14" t="s">
        <v>100</v>
      </c>
      <c r="E616" s="14">
        <v>5302790001</v>
      </c>
      <c r="F616" s="14" t="s">
        <v>127</v>
      </c>
      <c r="G616" s="14" t="s">
        <v>102</v>
      </c>
      <c r="H616" s="14" t="s">
        <v>103</v>
      </c>
      <c r="I616" s="14">
        <v>70362040</v>
      </c>
      <c r="J616" s="14">
        <v>0</v>
      </c>
      <c r="K616" s="14">
        <v>1010286</v>
      </c>
      <c r="L616" s="14">
        <v>1</v>
      </c>
      <c r="M616" s="14">
        <v>201904</v>
      </c>
      <c r="N616" s="14">
        <v>20190307</v>
      </c>
      <c r="O616" s="14">
        <v>94</v>
      </c>
      <c r="P616" s="14">
        <v>20190403</v>
      </c>
      <c r="Q616" s="14">
        <v>94</v>
      </c>
      <c r="R616" s="14">
        <v>27</v>
      </c>
      <c r="S616" s="14">
        <v>20190503</v>
      </c>
      <c r="T616" s="14">
        <v>20190518</v>
      </c>
      <c r="U616" s="14">
        <v>59.18</v>
      </c>
      <c r="V616" s="14">
        <v>8.07</v>
      </c>
      <c r="W616" s="14">
        <v>12</v>
      </c>
      <c r="X616" s="14">
        <v>2.4900000000000002</v>
      </c>
      <c r="Y616" s="14">
        <v>2.0099999999999998</v>
      </c>
      <c r="Z616" s="14">
        <v>0.8</v>
      </c>
      <c r="AA616" s="14">
        <v>0.67</v>
      </c>
      <c r="AB616" s="14">
        <v>0.43</v>
      </c>
      <c r="AC616" s="14">
        <v>0</v>
      </c>
      <c r="AD616" s="14">
        <v>0</v>
      </c>
      <c r="AE616" s="14">
        <v>0</v>
      </c>
      <c r="AF616" s="14">
        <v>67.25</v>
      </c>
      <c r="AG616" s="14">
        <v>10.51</v>
      </c>
      <c r="AH616" s="14">
        <v>38.78</v>
      </c>
      <c r="AI616" s="14">
        <v>8.39</v>
      </c>
      <c r="AJ616" s="14">
        <v>0.83</v>
      </c>
      <c r="AK616" s="14">
        <v>8.74</v>
      </c>
      <c r="AL616" s="14">
        <v>65.83</v>
      </c>
      <c r="AM616" s="14">
        <v>69.739999999999995</v>
      </c>
      <c r="AN616" s="14">
        <v>0</v>
      </c>
      <c r="AO616" s="14">
        <v>100</v>
      </c>
      <c r="AP616" s="14">
        <v>1</v>
      </c>
      <c r="AQ616" s="14" t="s">
        <v>104</v>
      </c>
      <c r="AR616" s="14">
        <v>0</v>
      </c>
      <c r="AS616" s="14">
        <v>0</v>
      </c>
      <c r="AT616" s="14">
        <v>0</v>
      </c>
      <c r="AU616" s="14">
        <v>0</v>
      </c>
      <c r="AV616" s="14">
        <v>0</v>
      </c>
      <c r="AW616" s="14">
        <v>0</v>
      </c>
      <c r="AX616" s="14">
        <v>0</v>
      </c>
      <c r="AY616" s="14" t="s">
        <v>107</v>
      </c>
      <c r="AZ616" s="14" t="s">
        <v>107</v>
      </c>
      <c r="BA616" s="14" t="s">
        <v>107</v>
      </c>
      <c r="BB616" s="14">
        <v>0</v>
      </c>
      <c r="BC616" s="14">
        <v>0</v>
      </c>
      <c r="BD616" s="14">
        <v>0</v>
      </c>
      <c r="BE616" s="14">
        <v>0</v>
      </c>
      <c r="BF616" s="14">
        <v>0</v>
      </c>
      <c r="BG616" s="14">
        <v>0</v>
      </c>
      <c r="BH616" s="14">
        <v>0</v>
      </c>
      <c r="BI616" s="14">
        <v>0</v>
      </c>
      <c r="BJ616" s="14">
        <v>0</v>
      </c>
      <c r="BK616" s="14">
        <v>0</v>
      </c>
      <c r="BL616" s="14">
        <v>0</v>
      </c>
      <c r="BM616" s="14">
        <v>0</v>
      </c>
      <c r="BN616" s="14">
        <v>0</v>
      </c>
      <c r="BO616" s="14">
        <v>0</v>
      </c>
      <c r="BP616" s="14">
        <v>0</v>
      </c>
      <c r="BQ616" s="14">
        <v>0</v>
      </c>
      <c r="BR616" s="14">
        <v>0</v>
      </c>
      <c r="BS616" s="14">
        <v>0</v>
      </c>
      <c r="BT616" s="14">
        <v>0</v>
      </c>
      <c r="BU616" s="14">
        <v>0</v>
      </c>
      <c r="BV616" s="14">
        <v>0</v>
      </c>
      <c r="BW616" s="14">
        <v>0</v>
      </c>
      <c r="BX616" s="14">
        <v>0</v>
      </c>
      <c r="BY616" s="14">
        <v>0</v>
      </c>
      <c r="BZ616" s="14">
        <v>0</v>
      </c>
      <c r="CA616" s="14">
        <v>0</v>
      </c>
      <c r="CB616" s="14">
        <v>0</v>
      </c>
      <c r="CC616" s="14">
        <v>0</v>
      </c>
      <c r="CD616" s="14">
        <v>0</v>
      </c>
      <c r="CE616" s="14">
        <v>0</v>
      </c>
      <c r="CF616" s="14">
        <v>0</v>
      </c>
      <c r="CG616" s="14">
        <v>1544019</v>
      </c>
      <c r="CH616" s="14">
        <v>1</v>
      </c>
      <c r="CI616" s="14">
        <v>0</v>
      </c>
      <c r="CJ616" s="14">
        <v>0</v>
      </c>
      <c r="CK616" s="14">
        <v>0</v>
      </c>
      <c r="CL616" s="14">
        <v>0.61</v>
      </c>
      <c r="CM616" s="14">
        <v>2.84</v>
      </c>
      <c r="CN616" s="14">
        <v>0</v>
      </c>
      <c r="CO616" s="14">
        <v>0</v>
      </c>
      <c r="CP616" s="14">
        <v>0</v>
      </c>
      <c r="CQ616" s="14">
        <v>0</v>
      </c>
      <c r="CR616" s="14" t="s">
        <v>108</v>
      </c>
      <c r="CS616" s="14">
        <v>220</v>
      </c>
      <c r="CT616" s="14">
        <v>380</v>
      </c>
      <c r="CU616" s="14">
        <v>201</v>
      </c>
      <c r="CV616" s="14">
        <v>348</v>
      </c>
      <c r="CW616" s="14">
        <v>231</v>
      </c>
      <c r="CX616" s="14">
        <v>399</v>
      </c>
    </row>
    <row r="617" spans="1:102" x14ac:dyDescent="0.25">
      <c r="A617" s="14">
        <v>856969</v>
      </c>
      <c r="B617" s="14">
        <v>23</v>
      </c>
      <c r="C617" s="14" t="s">
        <v>110</v>
      </c>
      <c r="D617" s="14" t="s">
        <v>100</v>
      </c>
      <c r="E617" s="14">
        <v>5302790001</v>
      </c>
      <c r="F617" s="14" t="s">
        <v>128</v>
      </c>
      <c r="G617" s="14" t="s">
        <v>102</v>
      </c>
      <c r="H617" s="14" t="s">
        <v>103</v>
      </c>
      <c r="I617" s="14">
        <v>70362070</v>
      </c>
      <c r="J617" s="14">
        <v>0</v>
      </c>
      <c r="K617" s="14">
        <v>1116288</v>
      </c>
      <c r="L617" s="14">
        <v>1</v>
      </c>
      <c r="M617" s="14">
        <v>201904</v>
      </c>
      <c r="N617" s="14">
        <v>20190307</v>
      </c>
      <c r="O617" s="14">
        <v>12279</v>
      </c>
      <c r="P617" s="14">
        <v>20190403</v>
      </c>
      <c r="Q617" s="14">
        <v>12279</v>
      </c>
      <c r="R617" s="14">
        <v>27</v>
      </c>
      <c r="S617" s="14">
        <v>20190503</v>
      </c>
      <c r="T617" s="14">
        <v>20190518</v>
      </c>
      <c r="U617" s="14">
        <v>59.18</v>
      </c>
      <c r="V617" s="14">
        <v>8.07</v>
      </c>
      <c r="W617" s="14">
        <v>12</v>
      </c>
      <c r="X617" s="14">
        <v>2.4900000000000002</v>
      </c>
      <c r="Y617" s="14">
        <v>2.0099999999999998</v>
      </c>
      <c r="Z617" s="14">
        <v>0.8</v>
      </c>
      <c r="AA617" s="14">
        <v>0.67</v>
      </c>
      <c r="AB617" s="14">
        <v>0.43</v>
      </c>
      <c r="AC617" s="14">
        <v>0</v>
      </c>
      <c r="AD617" s="14">
        <v>0</v>
      </c>
      <c r="AE617" s="14">
        <v>0</v>
      </c>
      <c r="AF617" s="14">
        <v>67.25</v>
      </c>
      <c r="AG617" s="14">
        <v>10.51</v>
      </c>
      <c r="AH617" s="14">
        <v>38.78</v>
      </c>
      <c r="AI617" s="14">
        <v>8.39</v>
      </c>
      <c r="AJ617" s="14">
        <v>0.83</v>
      </c>
      <c r="AK617" s="14">
        <v>8.74</v>
      </c>
      <c r="AL617" s="14">
        <v>65.83</v>
      </c>
      <c r="AM617" s="14">
        <v>69.739999999999995</v>
      </c>
      <c r="AN617" s="14">
        <v>0</v>
      </c>
      <c r="AO617" s="14">
        <v>100</v>
      </c>
      <c r="AP617" s="14">
        <v>0</v>
      </c>
      <c r="AQ617" s="14" t="s">
        <v>104</v>
      </c>
      <c r="AR617" s="14">
        <v>0</v>
      </c>
      <c r="AS617" s="14">
        <v>0</v>
      </c>
      <c r="AT617" s="14">
        <v>0</v>
      </c>
      <c r="AU617" s="14">
        <v>0</v>
      </c>
      <c r="AV617" s="14">
        <v>0</v>
      </c>
      <c r="AW617" s="14">
        <v>0</v>
      </c>
      <c r="AX617" s="14">
        <v>0</v>
      </c>
      <c r="AY617" s="14" t="s">
        <v>107</v>
      </c>
      <c r="AZ617" s="14" t="s">
        <v>107</v>
      </c>
      <c r="BA617" s="14" t="s">
        <v>107</v>
      </c>
      <c r="BB617" s="14">
        <v>0</v>
      </c>
      <c r="BC617" s="14">
        <v>0</v>
      </c>
      <c r="BD617" s="14">
        <v>0</v>
      </c>
      <c r="BE617" s="14">
        <v>0</v>
      </c>
      <c r="BF617" s="14">
        <v>0</v>
      </c>
      <c r="BG617" s="14">
        <v>0</v>
      </c>
      <c r="BH617" s="14">
        <v>0</v>
      </c>
      <c r="BI617" s="14">
        <v>0</v>
      </c>
      <c r="BJ617" s="14">
        <v>0</v>
      </c>
      <c r="BK617" s="14">
        <v>0</v>
      </c>
      <c r="BL617" s="14">
        <v>0</v>
      </c>
      <c r="BM617" s="14">
        <v>0</v>
      </c>
      <c r="BN617" s="14">
        <v>0</v>
      </c>
      <c r="BO617" s="14">
        <v>0</v>
      </c>
      <c r="BP617" s="14">
        <v>0</v>
      </c>
      <c r="BQ617" s="14">
        <v>0</v>
      </c>
      <c r="BR617" s="14">
        <v>0</v>
      </c>
      <c r="BS617" s="14">
        <v>0</v>
      </c>
      <c r="BT617" s="14">
        <v>0</v>
      </c>
      <c r="BU617" s="14">
        <v>0</v>
      </c>
      <c r="BV617" s="14">
        <v>0</v>
      </c>
      <c r="BW617" s="14">
        <v>0</v>
      </c>
      <c r="BX617" s="14">
        <v>0</v>
      </c>
      <c r="BY617" s="14">
        <v>0</v>
      </c>
      <c r="BZ617" s="14">
        <v>0</v>
      </c>
      <c r="CA617" s="14">
        <v>0</v>
      </c>
      <c r="CB617" s="14">
        <v>0</v>
      </c>
      <c r="CC617" s="14">
        <v>0</v>
      </c>
      <c r="CD617" s="14">
        <v>0</v>
      </c>
      <c r="CE617" s="14">
        <v>0</v>
      </c>
      <c r="CF617" s="14">
        <v>0</v>
      </c>
      <c r="CG617" s="14">
        <v>1543960</v>
      </c>
      <c r="CH617" s="14">
        <v>1</v>
      </c>
      <c r="CI617" s="14">
        <v>0</v>
      </c>
      <c r="CJ617" s="14">
        <v>0</v>
      </c>
      <c r="CK617" s="14">
        <v>0</v>
      </c>
      <c r="CL617" s="14">
        <v>0.61</v>
      </c>
      <c r="CM617" s="14">
        <v>2.84</v>
      </c>
      <c r="CN617" s="14">
        <v>0</v>
      </c>
      <c r="CO617" s="14">
        <v>0</v>
      </c>
      <c r="CP617" s="14">
        <v>0</v>
      </c>
      <c r="CQ617" s="14">
        <v>0</v>
      </c>
      <c r="CR617" s="14" t="s">
        <v>108</v>
      </c>
      <c r="CS617" s="14">
        <v>220</v>
      </c>
      <c r="CT617" s="14">
        <v>380</v>
      </c>
      <c r="CU617" s="14">
        <v>201</v>
      </c>
      <c r="CV617" s="14">
        <v>348</v>
      </c>
      <c r="CW617" s="14">
        <v>231</v>
      </c>
      <c r="CX617" s="14">
        <v>399</v>
      </c>
    </row>
    <row r="618" spans="1:102" x14ac:dyDescent="0.25">
      <c r="A618" s="14">
        <v>966027</v>
      </c>
      <c r="B618" s="14">
        <v>76</v>
      </c>
      <c r="C618" s="14" t="s">
        <v>117</v>
      </c>
      <c r="D618" s="14" t="s">
        <v>100</v>
      </c>
      <c r="E618" s="14">
        <v>5302790001</v>
      </c>
      <c r="F618" s="14" t="s">
        <v>129</v>
      </c>
      <c r="G618" s="14" t="s">
        <v>102</v>
      </c>
      <c r="H618" s="14" t="s">
        <v>103</v>
      </c>
      <c r="I618" s="14">
        <v>70000000</v>
      </c>
      <c r="J618" s="14">
        <v>0</v>
      </c>
      <c r="K618" s="14">
        <v>53155342</v>
      </c>
      <c r="L618" s="14">
        <v>0</v>
      </c>
      <c r="M618" s="14">
        <v>201904</v>
      </c>
      <c r="N618" s="14">
        <v>20190310</v>
      </c>
      <c r="O618" s="14">
        <v>0</v>
      </c>
      <c r="P618" s="14">
        <v>20190410</v>
      </c>
      <c r="Q618" s="14">
        <v>0</v>
      </c>
      <c r="R618" s="14">
        <v>31</v>
      </c>
      <c r="S618" s="14">
        <v>20190422</v>
      </c>
      <c r="T618" s="14">
        <v>20190518</v>
      </c>
      <c r="U618" s="14">
        <v>75063</v>
      </c>
      <c r="V618" s="14">
        <v>15705.34</v>
      </c>
      <c r="W618" s="14">
        <v>25</v>
      </c>
      <c r="X618" s="14">
        <v>741.75</v>
      </c>
      <c r="Y618" s="14">
        <v>1884.64</v>
      </c>
      <c r="Z618" s="14">
        <v>753.85</v>
      </c>
      <c r="AA618" s="14">
        <v>628.21</v>
      </c>
      <c r="AB618" s="14">
        <v>408.33</v>
      </c>
      <c r="AC618" s="14">
        <v>0</v>
      </c>
      <c r="AD618" s="14">
        <v>0</v>
      </c>
      <c r="AE618" s="14">
        <v>0</v>
      </c>
      <c r="AF618" s="14">
        <v>62821.41</v>
      </c>
      <c r="AG618" s="14">
        <v>17998.310000000001</v>
      </c>
      <c r="AH618" s="14">
        <v>41758.29</v>
      </c>
      <c r="AI618" s="14">
        <v>9038.5499999999993</v>
      </c>
      <c r="AJ618" s="14">
        <v>898.35</v>
      </c>
      <c r="AK618" s="14">
        <v>9417.4500000000007</v>
      </c>
      <c r="AL618" s="14">
        <v>59888.13</v>
      </c>
      <c r="AM618" s="14">
        <v>63563.16</v>
      </c>
      <c r="AN618" s="14">
        <v>0</v>
      </c>
      <c r="AO618" s="14">
        <v>0</v>
      </c>
      <c r="AP618" s="14">
        <v>0</v>
      </c>
      <c r="AQ618" s="14" t="s">
        <v>104</v>
      </c>
      <c r="AR618" s="14">
        <v>0</v>
      </c>
      <c r="AS618" s="14">
        <v>0</v>
      </c>
      <c r="AT618" s="14">
        <v>0</v>
      </c>
      <c r="AU618" s="14">
        <v>0</v>
      </c>
      <c r="AV618" s="14">
        <v>0</v>
      </c>
      <c r="AW618" s="14">
        <v>0</v>
      </c>
      <c r="AX618" s="14">
        <v>0</v>
      </c>
      <c r="AY618" s="14">
        <v>0</v>
      </c>
      <c r="AZ618" s="14">
        <v>0</v>
      </c>
      <c r="BA618" s="14">
        <v>0</v>
      </c>
      <c r="BB618" s="14">
        <v>8428</v>
      </c>
      <c r="BC618" s="14">
        <v>66635</v>
      </c>
      <c r="BD618" s="14">
        <v>0</v>
      </c>
      <c r="BE618" s="14">
        <v>0</v>
      </c>
      <c r="BF618" s="14">
        <v>242</v>
      </c>
      <c r="BG618" s="14">
        <v>250</v>
      </c>
      <c r="BH618" s="14">
        <v>0</v>
      </c>
      <c r="BI618" s="14">
        <v>0</v>
      </c>
      <c r="BJ618" s="14">
        <v>0</v>
      </c>
      <c r="BK618" s="14">
        <v>0</v>
      </c>
      <c r="BL618" s="14">
        <v>0</v>
      </c>
      <c r="BM618" s="14">
        <v>0</v>
      </c>
      <c r="BN618" s="14">
        <v>0</v>
      </c>
      <c r="BO618" s="14">
        <v>0</v>
      </c>
      <c r="BP618" s="14">
        <v>0</v>
      </c>
      <c r="BQ618" s="14">
        <v>0</v>
      </c>
      <c r="BR618" s="14">
        <v>0</v>
      </c>
      <c r="BS618" s="14">
        <v>14509.34</v>
      </c>
      <c r="BT618" s="14">
        <v>29570.76</v>
      </c>
      <c r="BU618" s="14">
        <v>0</v>
      </c>
      <c r="BV618" s="14">
        <v>0</v>
      </c>
      <c r="BW618" s="14">
        <v>0</v>
      </c>
      <c r="BX618" s="14">
        <v>3035.97</v>
      </c>
      <c r="BY618" s="14">
        <v>0</v>
      </c>
      <c r="BZ618" s="14">
        <v>0</v>
      </c>
      <c r="CA618" s="14">
        <v>0</v>
      </c>
      <c r="CB618" s="14">
        <v>0</v>
      </c>
      <c r="CC618" s="14">
        <v>0</v>
      </c>
      <c r="CD618" s="14">
        <v>250</v>
      </c>
      <c r="CE618" s="14">
        <v>245</v>
      </c>
      <c r="CF618" s="14">
        <v>230</v>
      </c>
      <c r="CG618" s="14">
        <v>242013</v>
      </c>
      <c r="CH618" s="14">
        <v>0.09</v>
      </c>
      <c r="CI618" s="14">
        <v>0.36</v>
      </c>
      <c r="CJ618" s="14">
        <v>0.09</v>
      </c>
      <c r="CK618" s="14">
        <v>0</v>
      </c>
      <c r="CL618" s="14">
        <v>577.95000000000005</v>
      </c>
      <c r="CM618" s="14">
        <v>2657.34</v>
      </c>
      <c r="CN618" s="14">
        <v>0</v>
      </c>
      <c r="CO618" s="14">
        <v>0</v>
      </c>
      <c r="CP618" s="14">
        <v>0</v>
      </c>
      <c r="CQ618" s="14">
        <v>0</v>
      </c>
      <c r="CR618" s="14" t="s">
        <v>108</v>
      </c>
      <c r="CS618" s="14">
        <v>0</v>
      </c>
      <c r="CT618" s="14">
        <v>0</v>
      </c>
      <c r="CU618" s="14">
        <v>0</v>
      </c>
      <c r="CV618" s="14">
        <v>0</v>
      </c>
      <c r="CW618" s="14">
        <v>0</v>
      </c>
      <c r="CX618" s="14">
        <v>0</v>
      </c>
    </row>
    <row r="619" spans="1:102" x14ac:dyDescent="0.25">
      <c r="A619" s="14">
        <v>1089425</v>
      </c>
      <c r="B619" s="14">
        <v>65</v>
      </c>
      <c r="C619" s="14" t="s">
        <v>99</v>
      </c>
      <c r="D619" s="14" t="s">
        <v>100</v>
      </c>
      <c r="E619" s="14">
        <v>5302790001</v>
      </c>
      <c r="F619" s="14" t="s">
        <v>130</v>
      </c>
      <c r="G619" s="14" t="s">
        <v>102</v>
      </c>
      <c r="H619" s="14" t="s">
        <v>103</v>
      </c>
      <c r="I619" s="14">
        <v>73007990</v>
      </c>
      <c r="J619" s="14">
        <v>0</v>
      </c>
      <c r="K619" s="14">
        <v>1159901</v>
      </c>
      <c r="L619" s="14">
        <v>0</v>
      </c>
      <c r="M619" s="14">
        <v>201904</v>
      </c>
      <c r="N619" s="14">
        <v>20190314</v>
      </c>
      <c r="O619" s="14">
        <v>0</v>
      </c>
      <c r="P619" s="14">
        <v>20190414</v>
      </c>
      <c r="Q619" s="14">
        <v>0</v>
      </c>
      <c r="R619" s="14">
        <v>31</v>
      </c>
      <c r="S619" s="14">
        <v>20190425</v>
      </c>
      <c r="T619" s="14">
        <v>20190518</v>
      </c>
      <c r="U619" s="14">
        <v>128317</v>
      </c>
      <c r="V619" s="14">
        <v>20832.66</v>
      </c>
      <c r="W619" s="14">
        <v>25</v>
      </c>
      <c r="X619" s="14">
        <v>741.75</v>
      </c>
      <c r="Y619" s="14">
        <v>2499.92</v>
      </c>
      <c r="Z619" s="14">
        <v>999.96</v>
      </c>
      <c r="AA619" s="14">
        <v>833.3</v>
      </c>
      <c r="AB619" s="14">
        <v>541.64</v>
      </c>
      <c r="AC619" s="14">
        <v>0</v>
      </c>
      <c r="AD619" s="14">
        <v>0</v>
      </c>
      <c r="AE619" s="14">
        <v>0</v>
      </c>
      <c r="AF619" s="14">
        <v>83330.679999999993</v>
      </c>
      <c r="AG619" s="14">
        <v>23874.22</v>
      </c>
      <c r="AH619" s="14">
        <v>71365.77</v>
      </c>
      <c r="AI619" s="14">
        <v>15447.08</v>
      </c>
      <c r="AJ619" s="14">
        <v>1535.3</v>
      </c>
      <c r="AK619" s="14">
        <v>16094.63</v>
      </c>
      <c r="AL619" s="14">
        <v>79197.61</v>
      </c>
      <c r="AM619" s="14">
        <v>84072.43</v>
      </c>
      <c r="AN619" s="14">
        <v>0</v>
      </c>
      <c r="AO619" s="14">
        <v>0</v>
      </c>
      <c r="AP619" s="14">
        <v>0</v>
      </c>
      <c r="AQ619" s="14" t="s">
        <v>104</v>
      </c>
      <c r="AR619" s="14">
        <v>0</v>
      </c>
      <c r="AS619" s="14">
        <v>0</v>
      </c>
      <c r="AT619" s="14">
        <v>0</v>
      </c>
      <c r="AU619" s="14">
        <v>0</v>
      </c>
      <c r="AV619" s="14">
        <v>0</v>
      </c>
      <c r="AW619" s="14">
        <v>0</v>
      </c>
      <c r="AX619" s="14">
        <v>0</v>
      </c>
      <c r="AY619" s="14">
        <v>0</v>
      </c>
      <c r="AZ619" s="14">
        <v>0</v>
      </c>
      <c r="BA619" s="14">
        <v>0</v>
      </c>
      <c r="BB619" s="14">
        <v>11596</v>
      </c>
      <c r="BC619" s="14">
        <v>116721</v>
      </c>
      <c r="BD619" s="14">
        <v>0</v>
      </c>
      <c r="BE619" s="14">
        <v>188</v>
      </c>
      <c r="BF619" s="14">
        <v>200</v>
      </c>
      <c r="BG619" s="14">
        <v>0</v>
      </c>
      <c r="BH619" s="14">
        <v>210</v>
      </c>
      <c r="BI619" s="14">
        <v>210</v>
      </c>
      <c r="BJ619" s="14">
        <v>0</v>
      </c>
      <c r="BK619" s="14">
        <v>0</v>
      </c>
      <c r="BL619" s="14">
        <v>0</v>
      </c>
      <c r="BM619" s="14">
        <v>0</v>
      </c>
      <c r="BN619" s="14">
        <v>0</v>
      </c>
      <c r="BO619" s="14">
        <v>0</v>
      </c>
      <c r="BP619" s="14">
        <v>0</v>
      </c>
      <c r="BQ619" s="14">
        <v>0</v>
      </c>
      <c r="BR619" s="14">
        <v>0</v>
      </c>
      <c r="BS619" s="14">
        <v>7131.04</v>
      </c>
      <c r="BT619" s="14">
        <v>48654.35</v>
      </c>
      <c r="BU619" s="14">
        <v>0</v>
      </c>
      <c r="BV619" s="14">
        <v>0</v>
      </c>
      <c r="BW619" s="14">
        <v>0</v>
      </c>
      <c r="BX619" s="14">
        <v>0</v>
      </c>
      <c r="BY619" s="14">
        <v>4877.2</v>
      </c>
      <c r="BZ619" s="14">
        <v>1835.43</v>
      </c>
      <c r="CA619" s="14">
        <v>0</v>
      </c>
      <c r="CB619" s="14">
        <v>0</v>
      </c>
      <c r="CC619" s="14">
        <v>0</v>
      </c>
      <c r="CD619" s="14">
        <v>0</v>
      </c>
      <c r="CE619" s="14">
        <v>210</v>
      </c>
      <c r="CF619" s="14">
        <v>210</v>
      </c>
      <c r="CG619" s="14">
        <v>244657</v>
      </c>
      <c r="CH619" s="14">
        <v>9.6000000000000002E-2</v>
      </c>
      <c r="CI619" s="14">
        <v>0.38400000000000001</v>
      </c>
      <c r="CJ619" s="14">
        <v>9.6000000000000002E-2</v>
      </c>
      <c r="CK619" s="14">
        <v>0</v>
      </c>
      <c r="CL619" s="14">
        <v>766.64</v>
      </c>
      <c r="CM619" s="14">
        <v>3524.88</v>
      </c>
      <c r="CN619" s="14">
        <v>0</v>
      </c>
      <c r="CO619" s="14">
        <v>0</v>
      </c>
      <c r="CP619" s="14">
        <v>0</v>
      </c>
      <c r="CQ619" s="14">
        <v>0</v>
      </c>
      <c r="CR619" s="14" t="s">
        <v>108</v>
      </c>
      <c r="CS619" s="14">
        <v>0</v>
      </c>
      <c r="CT619" s="14">
        <v>0</v>
      </c>
      <c r="CU619" s="14">
        <v>0</v>
      </c>
      <c r="CV619" s="14">
        <v>0</v>
      </c>
      <c r="CW619" s="14">
        <v>0</v>
      </c>
      <c r="CX619" s="14">
        <v>0</v>
      </c>
    </row>
    <row r="620" spans="1:102" x14ac:dyDescent="0.25">
      <c r="A620" s="14">
        <v>1100496</v>
      </c>
      <c r="B620" s="14">
        <v>21</v>
      </c>
      <c r="C620" s="14" t="s">
        <v>105</v>
      </c>
      <c r="D620" s="14" t="s">
        <v>100</v>
      </c>
      <c r="E620" s="14">
        <v>5302790001</v>
      </c>
      <c r="F620" s="14" t="s">
        <v>131</v>
      </c>
      <c r="G620" s="14" t="s">
        <v>102</v>
      </c>
      <c r="H620" s="14" t="s">
        <v>103</v>
      </c>
      <c r="I620" s="14">
        <v>70300000</v>
      </c>
      <c r="J620" s="14">
        <v>0</v>
      </c>
      <c r="K620" s="14">
        <v>98380</v>
      </c>
      <c r="L620" s="14">
        <v>1</v>
      </c>
      <c r="M620" s="14">
        <v>201904</v>
      </c>
      <c r="N620" s="14">
        <v>20190312</v>
      </c>
      <c r="O620" s="14">
        <v>1841</v>
      </c>
      <c r="P620" s="14">
        <v>20190409</v>
      </c>
      <c r="Q620" s="14">
        <v>1841</v>
      </c>
      <c r="R620" s="14">
        <v>28</v>
      </c>
      <c r="S620" s="14">
        <v>20190503</v>
      </c>
      <c r="T620" s="14">
        <v>20190518</v>
      </c>
      <c r="U620" s="14">
        <v>17.75</v>
      </c>
      <c r="V620" s="14">
        <v>2.42</v>
      </c>
      <c r="W620" s="14">
        <v>12</v>
      </c>
      <c r="X620" s="14">
        <v>2.4900000000000002</v>
      </c>
      <c r="Y620" s="14">
        <v>0.6</v>
      </c>
      <c r="Z620" s="14">
        <v>0.24</v>
      </c>
      <c r="AA620" s="14">
        <v>0.2</v>
      </c>
      <c r="AB620" s="14">
        <v>0.13</v>
      </c>
      <c r="AC620" s="14">
        <v>0</v>
      </c>
      <c r="AD620" s="14">
        <v>0</v>
      </c>
      <c r="AE620" s="14">
        <v>0</v>
      </c>
      <c r="AF620" s="14">
        <v>20.170000000000002</v>
      </c>
      <c r="AG620" s="14">
        <v>3.15</v>
      </c>
      <c r="AH620" s="14">
        <v>11.64</v>
      </c>
      <c r="AI620" s="14">
        <v>2.5099999999999998</v>
      </c>
      <c r="AJ620" s="14">
        <v>0.25</v>
      </c>
      <c r="AK620" s="14">
        <v>2.62</v>
      </c>
      <c r="AL620" s="14">
        <v>21.49</v>
      </c>
      <c r="AM620" s="14">
        <v>22.66</v>
      </c>
      <c r="AN620" s="14">
        <v>0</v>
      </c>
      <c r="AO620" s="14">
        <v>30</v>
      </c>
      <c r="AP620" s="14">
        <v>8</v>
      </c>
      <c r="AQ620" s="14" t="s">
        <v>104</v>
      </c>
      <c r="AR620" s="14">
        <v>0</v>
      </c>
      <c r="AS620" s="14">
        <v>0</v>
      </c>
      <c r="AT620" s="14">
        <v>0</v>
      </c>
      <c r="AU620" s="14">
        <v>0</v>
      </c>
      <c r="AV620" s="14">
        <v>0</v>
      </c>
      <c r="AW620" s="14">
        <v>0</v>
      </c>
      <c r="AX620" s="14">
        <v>0</v>
      </c>
      <c r="AY620" s="14" t="s">
        <v>107</v>
      </c>
      <c r="AZ620" s="14" t="s">
        <v>107</v>
      </c>
      <c r="BA620" s="14" t="s">
        <v>107</v>
      </c>
      <c r="BB620" s="14">
        <v>0</v>
      </c>
      <c r="BC620" s="14">
        <v>0</v>
      </c>
      <c r="BD620" s="14">
        <v>0</v>
      </c>
      <c r="BE620" s="14">
        <v>0</v>
      </c>
      <c r="BF620" s="14">
        <v>0</v>
      </c>
      <c r="BG620" s="14">
        <v>0</v>
      </c>
      <c r="BH620" s="14">
        <v>0</v>
      </c>
      <c r="BI620" s="14">
        <v>0</v>
      </c>
      <c r="BJ620" s="14">
        <v>0</v>
      </c>
      <c r="BK620" s="14">
        <v>0</v>
      </c>
      <c r="BL620" s="14">
        <v>0</v>
      </c>
      <c r="BM620" s="14">
        <v>0</v>
      </c>
      <c r="BN620" s="14">
        <v>0</v>
      </c>
      <c r="BO620" s="14">
        <v>0</v>
      </c>
      <c r="BP620" s="14">
        <v>0</v>
      </c>
      <c r="BQ620" s="14">
        <v>0</v>
      </c>
      <c r="BR620" s="14">
        <v>0</v>
      </c>
      <c r="BS620" s="14">
        <v>0</v>
      </c>
      <c r="BT620" s="14">
        <v>0</v>
      </c>
      <c r="BU620" s="14">
        <v>0</v>
      </c>
      <c r="BV620" s="14">
        <v>0</v>
      </c>
      <c r="BW620" s="14">
        <v>0</v>
      </c>
      <c r="BX620" s="14">
        <v>0</v>
      </c>
      <c r="BY620" s="14">
        <v>0</v>
      </c>
      <c r="BZ620" s="14">
        <v>0</v>
      </c>
      <c r="CA620" s="14">
        <v>0</v>
      </c>
      <c r="CB620" s="14">
        <v>0</v>
      </c>
      <c r="CC620" s="14">
        <v>0</v>
      </c>
      <c r="CD620" s="14">
        <v>0</v>
      </c>
      <c r="CE620" s="14">
        <v>0</v>
      </c>
      <c r="CF620" s="14">
        <v>0</v>
      </c>
      <c r="CG620" s="14">
        <v>1565052</v>
      </c>
      <c r="CH620" s="14">
        <v>1</v>
      </c>
      <c r="CI620" s="14">
        <v>0</v>
      </c>
      <c r="CJ620" s="14">
        <v>0</v>
      </c>
      <c r="CK620" s="14">
        <v>0</v>
      </c>
      <c r="CL620" s="14">
        <v>0.18</v>
      </c>
      <c r="CM620" s="14">
        <v>0.85</v>
      </c>
      <c r="CN620" s="14">
        <v>0</v>
      </c>
      <c r="CO620" s="14">
        <v>0</v>
      </c>
      <c r="CP620" s="14">
        <v>0</v>
      </c>
      <c r="CQ620" s="14">
        <v>0</v>
      </c>
      <c r="CR620" s="14" t="s">
        <v>108</v>
      </c>
      <c r="CS620" s="14">
        <v>220</v>
      </c>
      <c r="CT620" s="14" t="s">
        <v>109</v>
      </c>
      <c r="CU620" s="14">
        <v>201</v>
      </c>
      <c r="CV620" s="14" t="s">
        <v>109</v>
      </c>
      <c r="CW620" s="14">
        <v>231</v>
      </c>
      <c r="CX620" s="14" t="s">
        <v>109</v>
      </c>
    </row>
    <row r="621" spans="1:102" x14ac:dyDescent="0.25">
      <c r="A621" s="14">
        <v>1951042</v>
      </c>
      <c r="B621" s="14">
        <v>23</v>
      </c>
      <c r="C621" s="14" t="s">
        <v>110</v>
      </c>
      <c r="D621" s="14" t="s">
        <v>100</v>
      </c>
      <c r="E621" s="14">
        <v>5302790001</v>
      </c>
      <c r="F621" s="14" t="s">
        <v>336</v>
      </c>
      <c r="G621" s="14" t="s">
        <v>102</v>
      </c>
      <c r="H621" s="14" t="s">
        <v>103</v>
      </c>
      <c r="I621" s="14">
        <v>70800000</v>
      </c>
      <c r="J621" s="14">
        <v>0</v>
      </c>
      <c r="K621" s="14">
        <v>1546373</v>
      </c>
      <c r="L621" s="14">
        <v>1</v>
      </c>
      <c r="M621" s="14">
        <v>201904</v>
      </c>
      <c r="N621" s="14">
        <v>20190314</v>
      </c>
      <c r="O621" s="14">
        <v>300</v>
      </c>
      <c r="P621" s="14">
        <v>20190411</v>
      </c>
      <c r="Q621" s="14">
        <v>400</v>
      </c>
      <c r="R621" s="14">
        <v>28</v>
      </c>
      <c r="S621" s="14">
        <v>20190503</v>
      </c>
      <c r="T621" s="14">
        <v>20190518</v>
      </c>
      <c r="U621" s="14">
        <v>59.18</v>
      </c>
      <c r="V621" s="14">
        <v>8.07</v>
      </c>
      <c r="W621" s="14">
        <v>12</v>
      </c>
      <c r="X621" s="14">
        <v>8.0500000000000007</v>
      </c>
      <c r="Y621" s="14">
        <v>2.0099999999999998</v>
      </c>
      <c r="Z621" s="14">
        <v>0.8</v>
      </c>
      <c r="AA621" s="14">
        <v>0.67</v>
      </c>
      <c r="AB621" s="14">
        <v>0.43</v>
      </c>
      <c r="AC621" s="14">
        <v>0</v>
      </c>
      <c r="AD621" s="14">
        <v>0</v>
      </c>
      <c r="AE621" s="14">
        <v>0</v>
      </c>
      <c r="AF621" s="14">
        <v>67.25</v>
      </c>
      <c r="AG621" s="14">
        <v>10.51</v>
      </c>
      <c r="AH621" s="14">
        <v>38.78</v>
      </c>
      <c r="AI621" s="14">
        <v>8.39</v>
      </c>
      <c r="AJ621" s="14">
        <v>0.83</v>
      </c>
      <c r="AK621" s="14">
        <v>8.74</v>
      </c>
      <c r="AL621" s="14">
        <v>71.39</v>
      </c>
      <c r="AM621" s="14">
        <v>75.3</v>
      </c>
      <c r="AN621" s="14">
        <v>100</v>
      </c>
      <c r="AO621" s="14">
        <v>100</v>
      </c>
      <c r="AP621" s="14">
        <v>100</v>
      </c>
      <c r="AQ621" s="14" t="s">
        <v>104</v>
      </c>
      <c r="AR621" s="14">
        <v>0</v>
      </c>
      <c r="AS621" s="14">
        <v>0</v>
      </c>
      <c r="AT621" s="14">
        <v>0</v>
      </c>
      <c r="AU621" s="14">
        <v>0</v>
      </c>
      <c r="AV621" s="14">
        <v>0</v>
      </c>
      <c r="AW621" s="14">
        <v>0</v>
      </c>
      <c r="AX621" s="14">
        <v>0</v>
      </c>
      <c r="AY621" s="14" t="s">
        <v>107</v>
      </c>
      <c r="AZ621" s="14" t="s">
        <v>107</v>
      </c>
      <c r="BA621" s="14" t="s">
        <v>107</v>
      </c>
      <c r="BB621" s="14">
        <v>0</v>
      </c>
      <c r="BC621" s="14">
        <v>0</v>
      </c>
      <c r="BD621" s="14">
        <v>0</v>
      </c>
      <c r="BE621" s="14">
        <v>0</v>
      </c>
      <c r="BF621" s="14">
        <v>0</v>
      </c>
      <c r="BG621" s="14">
        <v>0</v>
      </c>
      <c r="BH621" s="14">
        <v>0</v>
      </c>
      <c r="BI621" s="14">
        <v>0</v>
      </c>
      <c r="BJ621" s="14">
        <v>0</v>
      </c>
      <c r="BK621" s="14">
        <v>0</v>
      </c>
      <c r="BL621" s="14">
        <v>0</v>
      </c>
      <c r="BM621" s="14">
        <v>0</v>
      </c>
      <c r="BN621" s="14">
        <v>0</v>
      </c>
      <c r="BO621" s="14">
        <v>0</v>
      </c>
      <c r="BP621" s="14">
        <v>0</v>
      </c>
      <c r="BQ621" s="14">
        <v>0</v>
      </c>
      <c r="BR621" s="14">
        <v>0</v>
      </c>
      <c r="BS621" s="14">
        <v>0</v>
      </c>
      <c r="BT621" s="14">
        <v>0</v>
      </c>
      <c r="BU621" s="14">
        <v>0</v>
      </c>
      <c r="BV621" s="14">
        <v>0</v>
      </c>
      <c r="BW621" s="14">
        <v>0</v>
      </c>
      <c r="BX621" s="14">
        <v>0</v>
      </c>
      <c r="BY621" s="14">
        <v>0</v>
      </c>
      <c r="BZ621" s="14">
        <v>0</v>
      </c>
      <c r="CA621" s="14">
        <v>0</v>
      </c>
      <c r="CB621" s="14">
        <v>0</v>
      </c>
      <c r="CC621" s="14">
        <v>0</v>
      </c>
      <c r="CD621" s="14">
        <v>0</v>
      </c>
      <c r="CE621" s="14">
        <v>0</v>
      </c>
      <c r="CF621" s="14">
        <v>0</v>
      </c>
      <c r="CG621" s="14">
        <v>1576541</v>
      </c>
      <c r="CH621" s="14">
        <v>1</v>
      </c>
      <c r="CI621" s="14">
        <v>0</v>
      </c>
      <c r="CJ621" s="14">
        <v>0</v>
      </c>
      <c r="CK621" s="14">
        <v>0</v>
      </c>
      <c r="CL621" s="14">
        <v>0.61</v>
      </c>
      <c r="CM621" s="14">
        <v>2.84</v>
      </c>
      <c r="CN621" s="14">
        <v>0</v>
      </c>
      <c r="CO621" s="14">
        <v>0</v>
      </c>
      <c r="CP621" s="14">
        <v>0</v>
      </c>
      <c r="CQ621" s="14">
        <v>0</v>
      </c>
      <c r="CR621" s="14" t="s">
        <v>108</v>
      </c>
      <c r="CS621" s="14">
        <v>220</v>
      </c>
      <c r="CT621" s="14">
        <v>380</v>
      </c>
      <c r="CU621" s="14">
        <v>201</v>
      </c>
      <c r="CV621" s="14">
        <v>348</v>
      </c>
      <c r="CW621" s="14">
        <v>231</v>
      </c>
      <c r="CX621" s="14">
        <v>399</v>
      </c>
    </row>
    <row r="622" spans="1:102" x14ac:dyDescent="0.25">
      <c r="A622" s="14">
        <v>466453</v>
      </c>
      <c r="B622" s="14">
        <v>75</v>
      </c>
      <c r="C622" s="14" t="s">
        <v>99</v>
      </c>
      <c r="D622" s="14" t="s">
        <v>100</v>
      </c>
      <c r="E622" s="14">
        <v>5302790001</v>
      </c>
      <c r="F622" s="14" t="s">
        <v>101</v>
      </c>
      <c r="G622" s="14" t="s">
        <v>102</v>
      </c>
      <c r="H622" s="14" t="s">
        <v>103</v>
      </c>
      <c r="I622" s="14">
        <v>70610000</v>
      </c>
      <c r="J622" s="14">
        <v>0</v>
      </c>
      <c r="K622" s="14">
        <v>1211223</v>
      </c>
      <c r="L622" s="14">
        <v>0</v>
      </c>
      <c r="M622" s="14">
        <v>201905</v>
      </c>
      <c r="N622" s="14">
        <v>20190410</v>
      </c>
      <c r="O622" s="14">
        <v>0</v>
      </c>
      <c r="P622" s="14">
        <v>20190510</v>
      </c>
      <c r="Q622" s="14">
        <v>0</v>
      </c>
      <c r="R622" s="14">
        <v>30</v>
      </c>
      <c r="S622" s="14">
        <v>20190521</v>
      </c>
      <c r="T622" s="14">
        <v>20190618</v>
      </c>
      <c r="U622" s="14">
        <v>14623</v>
      </c>
      <c r="V622" s="14">
        <v>2628.27</v>
      </c>
      <c r="W622" s="14">
        <v>25</v>
      </c>
      <c r="X622" s="14">
        <v>741.75</v>
      </c>
      <c r="Y622" s="14">
        <v>315.39</v>
      </c>
      <c r="Z622" s="14">
        <v>126.15</v>
      </c>
      <c r="AA622" s="14">
        <v>105.13</v>
      </c>
      <c r="AB622" s="14">
        <v>68.33</v>
      </c>
      <c r="AC622" s="14">
        <v>0</v>
      </c>
      <c r="AD622" s="14">
        <v>0</v>
      </c>
      <c r="AE622" s="14">
        <v>0</v>
      </c>
      <c r="AF622" s="14">
        <v>10513.09</v>
      </c>
      <c r="AG622" s="14">
        <v>3011.99</v>
      </c>
      <c r="AH622" s="14">
        <v>8368.7900000000009</v>
      </c>
      <c r="AI622" s="14">
        <v>1811.41</v>
      </c>
      <c r="AJ622" s="14">
        <v>180.03</v>
      </c>
      <c r="AK622" s="14">
        <v>1887.35</v>
      </c>
      <c r="AL622" s="14">
        <v>10639.84</v>
      </c>
      <c r="AM622" s="14">
        <v>11254.84</v>
      </c>
      <c r="AN622" s="14">
        <v>0</v>
      </c>
      <c r="AO622" s="14">
        <v>0</v>
      </c>
      <c r="AP622" s="14">
        <v>0</v>
      </c>
      <c r="AQ622" s="14" t="s">
        <v>104</v>
      </c>
      <c r="AR622" s="14">
        <v>0</v>
      </c>
      <c r="AS622" s="14">
        <v>0</v>
      </c>
      <c r="AT622" s="14">
        <v>0</v>
      </c>
      <c r="AU622" s="14">
        <v>0</v>
      </c>
      <c r="AV622" s="14">
        <v>0</v>
      </c>
      <c r="AW622" s="14">
        <v>0</v>
      </c>
      <c r="AX622" s="14">
        <v>0</v>
      </c>
      <c r="AY622" s="14">
        <v>0</v>
      </c>
      <c r="AZ622" s="14">
        <v>0</v>
      </c>
      <c r="BA622" s="14">
        <v>0</v>
      </c>
      <c r="BB622" s="14">
        <v>1729</v>
      </c>
      <c r="BC622" s="14">
        <v>12894</v>
      </c>
      <c r="BD622" s="14">
        <v>0</v>
      </c>
      <c r="BE622" s="14">
        <v>0</v>
      </c>
      <c r="BF622" s="14">
        <v>43</v>
      </c>
      <c r="BG622" s="14">
        <v>55</v>
      </c>
      <c r="BH622" s="14">
        <v>0</v>
      </c>
      <c r="BI622" s="14">
        <v>0</v>
      </c>
      <c r="BJ622" s="14">
        <v>0</v>
      </c>
      <c r="BK622" s="14">
        <v>0</v>
      </c>
      <c r="BL622" s="14">
        <v>0</v>
      </c>
      <c r="BM622" s="14">
        <v>0</v>
      </c>
      <c r="BN622" s="14">
        <v>0</v>
      </c>
      <c r="BO622" s="14">
        <v>0</v>
      </c>
      <c r="BP622" s="14">
        <v>0</v>
      </c>
      <c r="BQ622" s="14">
        <v>0</v>
      </c>
      <c r="BR622" s="14">
        <v>0</v>
      </c>
      <c r="BS622" s="14">
        <v>2023.47</v>
      </c>
      <c r="BT622" s="14">
        <v>5383.92</v>
      </c>
      <c r="BU622" s="14">
        <v>0</v>
      </c>
      <c r="BV622" s="14">
        <v>0</v>
      </c>
      <c r="BW622" s="14">
        <v>0</v>
      </c>
      <c r="BX622" s="14">
        <v>477.43</v>
      </c>
      <c r="BY622" s="14">
        <v>0</v>
      </c>
      <c r="BZ622" s="14">
        <v>0</v>
      </c>
      <c r="CA622" s="14">
        <v>0</v>
      </c>
      <c r="CB622" s="14">
        <v>0</v>
      </c>
      <c r="CC622" s="14">
        <v>0</v>
      </c>
      <c r="CD622" s="14">
        <v>55</v>
      </c>
      <c r="CE622" s="14">
        <v>0</v>
      </c>
      <c r="CF622" s="14">
        <v>0</v>
      </c>
      <c r="CG622" s="14">
        <v>255704</v>
      </c>
      <c r="CH622" s="14">
        <v>7.1999999999999995E-2</v>
      </c>
      <c r="CI622" s="14">
        <v>0.28799999999999998</v>
      </c>
      <c r="CJ622" s="14">
        <v>7.1999999999999995E-2</v>
      </c>
      <c r="CK622" s="14">
        <v>0</v>
      </c>
      <c r="CL622" s="14">
        <v>87.25</v>
      </c>
      <c r="CM622" s="14">
        <v>403.7</v>
      </c>
      <c r="CN622" s="14">
        <v>0</v>
      </c>
      <c r="CO622" s="14">
        <v>48.73</v>
      </c>
      <c r="CP622" s="14">
        <v>0</v>
      </c>
      <c r="CQ622" s="14">
        <v>0</v>
      </c>
      <c r="CR622" s="14">
        <v>477.43</v>
      </c>
      <c r="CS622" s="14">
        <v>0</v>
      </c>
      <c r="CT622" s="14">
        <v>0</v>
      </c>
      <c r="CU622" s="14">
        <v>0</v>
      </c>
      <c r="CV622" s="14">
        <v>0</v>
      </c>
      <c r="CW622" s="14">
        <v>0</v>
      </c>
      <c r="CX622" s="14">
        <v>0</v>
      </c>
    </row>
    <row r="623" spans="1:102" x14ac:dyDescent="0.25">
      <c r="A623" s="14">
        <v>471550</v>
      </c>
      <c r="B623" s="14">
        <v>21</v>
      </c>
      <c r="C623" s="14" t="s">
        <v>105</v>
      </c>
      <c r="D623" s="14" t="s">
        <v>100</v>
      </c>
      <c r="E623" s="14">
        <v>5302790001</v>
      </c>
      <c r="F623" s="14" t="s">
        <v>106</v>
      </c>
      <c r="G623" s="14" t="s">
        <v>102</v>
      </c>
      <c r="H623" s="14" t="s">
        <v>103</v>
      </c>
      <c r="I623" s="14">
        <v>70362070</v>
      </c>
      <c r="J623" s="14">
        <v>0</v>
      </c>
      <c r="K623" s="14">
        <v>76645</v>
      </c>
      <c r="L623" s="14">
        <v>1</v>
      </c>
      <c r="M623" s="14">
        <v>201905</v>
      </c>
      <c r="N623" s="14">
        <v>20190403</v>
      </c>
      <c r="O623" s="14">
        <v>7507</v>
      </c>
      <c r="P623" s="14">
        <v>20190506</v>
      </c>
      <c r="Q623" s="14">
        <v>8201</v>
      </c>
      <c r="R623" s="14">
        <v>33</v>
      </c>
      <c r="S623" s="14">
        <v>20190531</v>
      </c>
      <c r="T623" s="14">
        <v>20190618</v>
      </c>
      <c r="U623" s="14">
        <v>413.73</v>
      </c>
      <c r="V623" s="14">
        <v>137.91</v>
      </c>
      <c r="W623" s="14">
        <v>25</v>
      </c>
      <c r="X623" s="14">
        <v>76.27</v>
      </c>
      <c r="Y623" s="14">
        <v>16.54</v>
      </c>
      <c r="Z623" s="14">
        <v>6.61</v>
      </c>
      <c r="AA623" s="14">
        <v>5.51</v>
      </c>
      <c r="AB623" s="14">
        <v>3.58</v>
      </c>
      <c r="AC623" s="14">
        <v>0</v>
      </c>
      <c r="AD623" s="14">
        <v>0</v>
      </c>
      <c r="AE623" s="14">
        <v>0</v>
      </c>
      <c r="AF623" s="14">
        <v>551.64</v>
      </c>
      <c r="AG623" s="14">
        <v>158.03</v>
      </c>
      <c r="AH623" s="14">
        <v>268.97000000000003</v>
      </c>
      <c r="AI623" s="14">
        <v>58.21</v>
      </c>
      <c r="AJ623" s="14">
        <v>5.78</v>
      </c>
      <c r="AK623" s="14">
        <v>60.65</v>
      </c>
      <c r="AL623" s="14">
        <v>595.66999999999996</v>
      </c>
      <c r="AM623" s="14">
        <v>627.91</v>
      </c>
      <c r="AN623" s="14">
        <v>694</v>
      </c>
      <c r="AO623" s="14">
        <v>694</v>
      </c>
      <c r="AP623" s="14">
        <v>807</v>
      </c>
      <c r="AQ623" s="14" t="s">
        <v>104</v>
      </c>
      <c r="AR623" s="14">
        <v>0</v>
      </c>
      <c r="AS623" s="14">
        <v>0</v>
      </c>
      <c r="AT623" s="14">
        <v>0</v>
      </c>
      <c r="AU623" s="14">
        <v>0</v>
      </c>
      <c r="AV623" s="14">
        <v>0</v>
      </c>
      <c r="AW623" s="14">
        <v>0</v>
      </c>
      <c r="AX623" s="14">
        <v>0</v>
      </c>
      <c r="AY623" s="14" t="s">
        <v>107</v>
      </c>
      <c r="AZ623" s="14" t="s">
        <v>107</v>
      </c>
      <c r="BA623" s="14" t="s">
        <v>107</v>
      </c>
      <c r="BB623" s="14">
        <v>0</v>
      </c>
      <c r="BC623" s="14">
        <v>0</v>
      </c>
      <c r="BD623" s="14">
        <v>0</v>
      </c>
      <c r="BE623" s="14">
        <v>0</v>
      </c>
      <c r="BF623" s="14">
        <v>0</v>
      </c>
      <c r="BG623" s="14">
        <v>0</v>
      </c>
      <c r="BH623" s="14">
        <v>0</v>
      </c>
      <c r="BI623" s="14">
        <v>0</v>
      </c>
      <c r="BJ623" s="14">
        <v>0</v>
      </c>
      <c r="BK623" s="14">
        <v>0</v>
      </c>
      <c r="BL623" s="14">
        <v>0</v>
      </c>
      <c r="BM623" s="14">
        <v>0</v>
      </c>
      <c r="BN623" s="14">
        <v>0</v>
      </c>
      <c r="BO623" s="14">
        <v>0</v>
      </c>
      <c r="BP623" s="14">
        <v>0</v>
      </c>
      <c r="BQ623" s="14">
        <v>0</v>
      </c>
      <c r="BR623" s="14">
        <v>0</v>
      </c>
      <c r="BS623" s="14">
        <v>0</v>
      </c>
      <c r="BT623" s="14">
        <v>0</v>
      </c>
      <c r="BU623" s="14">
        <v>0</v>
      </c>
      <c r="BV623" s="14">
        <v>0</v>
      </c>
      <c r="BW623" s="14">
        <v>0</v>
      </c>
      <c r="BX623" s="14">
        <v>0</v>
      </c>
      <c r="BY623" s="14">
        <v>0</v>
      </c>
      <c r="BZ623" s="14">
        <v>0</v>
      </c>
      <c r="CA623" s="14">
        <v>0</v>
      </c>
      <c r="CB623" s="14">
        <v>0</v>
      </c>
      <c r="CC623" s="14">
        <v>0</v>
      </c>
      <c r="CD623" s="14">
        <v>0</v>
      </c>
      <c r="CE623" s="14">
        <v>0</v>
      </c>
      <c r="CF623" s="14">
        <v>0</v>
      </c>
      <c r="CG623" s="14">
        <v>1645193</v>
      </c>
      <c r="CH623" s="14">
        <v>1</v>
      </c>
      <c r="CI623" s="14">
        <v>0</v>
      </c>
      <c r="CJ623" s="14">
        <v>0</v>
      </c>
      <c r="CK623" s="14">
        <v>0</v>
      </c>
      <c r="CL623" s="14">
        <v>4.57</v>
      </c>
      <c r="CM623" s="14">
        <v>21.18</v>
      </c>
      <c r="CN623" s="14">
        <v>0</v>
      </c>
      <c r="CO623" s="14">
        <v>1.26</v>
      </c>
      <c r="CP623" s="14">
        <v>0</v>
      </c>
      <c r="CQ623" s="14">
        <v>0</v>
      </c>
      <c r="CR623" s="14" t="s">
        <v>108</v>
      </c>
      <c r="CS623" s="14">
        <v>220</v>
      </c>
      <c r="CT623" s="14" t="s">
        <v>109</v>
      </c>
      <c r="CU623" s="14">
        <v>201</v>
      </c>
      <c r="CV623" s="14" t="s">
        <v>109</v>
      </c>
      <c r="CW623" s="14">
        <v>231</v>
      </c>
      <c r="CX623" s="14" t="s">
        <v>109</v>
      </c>
    </row>
    <row r="624" spans="1:102" x14ac:dyDescent="0.25">
      <c r="A624" s="14">
        <v>471551</v>
      </c>
      <c r="B624" s="14">
        <v>23</v>
      </c>
      <c r="C624" s="14" t="s">
        <v>110</v>
      </c>
      <c r="D624" s="14" t="s">
        <v>100</v>
      </c>
      <c r="E624" s="14">
        <v>5302790001</v>
      </c>
      <c r="F624" s="14" t="s">
        <v>111</v>
      </c>
      <c r="G624" s="14" t="s">
        <v>102</v>
      </c>
      <c r="H624" s="14" t="s">
        <v>103</v>
      </c>
      <c r="I624" s="14">
        <v>70362070</v>
      </c>
      <c r="J624" s="14">
        <v>0</v>
      </c>
      <c r="K624" s="14">
        <v>1229984</v>
      </c>
      <c r="L624" s="14">
        <v>40</v>
      </c>
      <c r="M624" s="14">
        <v>201905</v>
      </c>
      <c r="N624" s="14">
        <v>20190403</v>
      </c>
      <c r="O624" s="14">
        <v>21005</v>
      </c>
      <c r="P624" s="14">
        <v>20190506</v>
      </c>
      <c r="Q624" s="14">
        <v>21181</v>
      </c>
      <c r="R624" s="14">
        <v>33</v>
      </c>
      <c r="S624" s="14">
        <v>20190531</v>
      </c>
      <c r="T624" s="14">
        <v>20190618</v>
      </c>
      <c r="U624" s="14">
        <v>4196.96</v>
      </c>
      <c r="V624" s="14">
        <v>1398.98</v>
      </c>
      <c r="W624" s="14">
        <v>25</v>
      </c>
      <c r="X624" s="14">
        <v>731.78</v>
      </c>
      <c r="Y624" s="14">
        <v>167.87</v>
      </c>
      <c r="Z624" s="14">
        <v>67.150000000000006</v>
      </c>
      <c r="AA624" s="14">
        <v>55.95</v>
      </c>
      <c r="AB624" s="14">
        <v>36.369999999999997</v>
      </c>
      <c r="AC624" s="14">
        <v>0</v>
      </c>
      <c r="AD624" s="14">
        <v>0</v>
      </c>
      <c r="AE624" s="14">
        <v>0</v>
      </c>
      <c r="AF624" s="14">
        <v>5595.94</v>
      </c>
      <c r="AG624" s="14">
        <v>1603.22</v>
      </c>
      <c r="AH624" s="14">
        <v>2728.24</v>
      </c>
      <c r="AI624" s="14">
        <v>590.52</v>
      </c>
      <c r="AJ624" s="14">
        <v>58.69</v>
      </c>
      <c r="AK624" s="14">
        <v>615.27</v>
      </c>
      <c r="AL624" s="14">
        <v>6000.38</v>
      </c>
      <c r="AM624" s="14">
        <v>6327.72</v>
      </c>
      <c r="AN624" s="14">
        <v>7040</v>
      </c>
      <c r="AO624" s="14">
        <v>7040</v>
      </c>
      <c r="AP624" s="14">
        <v>7186</v>
      </c>
      <c r="AQ624" s="14" t="s">
        <v>104</v>
      </c>
      <c r="AR624" s="14">
        <v>0</v>
      </c>
      <c r="AS624" s="14">
        <v>0</v>
      </c>
      <c r="AT624" s="14">
        <v>0</v>
      </c>
      <c r="AU624" s="14">
        <v>0</v>
      </c>
      <c r="AV624" s="14">
        <v>0</v>
      </c>
      <c r="AW624" s="14">
        <v>0</v>
      </c>
      <c r="AX624" s="14">
        <v>0</v>
      </c>
      <c r="AY624" s="14" t="s">
        <v>107</v>
      </c>
      <c r="AZ624" s="14" t="s">
        <v>107</v>
      </c>
      <c r="BA624" s="14" t="s">
        <v>107</v>
      </c>
      <c r="BB624" s="14">
        <v>0</v>
      </c>
      <c r="BC624" s="14">
        <v>0</v>
      </c>
      <c r="BD624" s="14">
        <v>0</v>
      </c>
      <c r="BE624" s="14">
        <v>0</v>
      </c>
      <c r="BF624" s="14">
        <v>0</v>
      </c>
      <c r="BG624" s="14">
        <v>0</v>
      </c>
      <c r="BH624" s="14">
        <v>0</v>
      </c>
      <c r="BI624" s="14">
        <v>0</v>
      </c>
      <c r="BJ624" s="14">
        <v>0</v>
      </c>
      <c r="BK624" s="14">
        <v>0</v>
      </c>
      <c r="BL624" s="14">
        <v>0</v>
      </c>
      <c r="BM624" s="14">
        <v>0</v>
      </c>
      <c r="BN624" s="14">
        <v>0</v>
      </c>
      <c r="BO624" s="14">
        <v>0</v>
      </c>
      <c r="BP624" s="14">
        <v>0</v>
      </c>
      <c r="BQ624" s="14">
        <v>0</v>
      </c>
      <c r="BR624" s="14">
        <v>0</v>
      </c>
      <c r="BS624" s="14">
        <v>0</v>
      </c>
      <c r="BT624" s="14">
        <v>0</v>
      </c>
      <c r="BU624" s="14">
        <v>0</v>
      </c>
      <c r="BV624" s="14">
        <v>0</v>
      </c>
      <c r="BW624" s="14">
        <v>0</v>
      </c>
      <c r="BX624" s="14">
        <v>0</v>
      </c>
      <c r="BY624" s="14">
        <v>0</v>
      </c>
      <c r="BZ624" s="14">
        <v>0</v>
      </c>
      <c r="CA624" s="14">
        <v>0</v>
      </c>
      <c r="CB624" s="14">
        <v>0</v>
      </c>
      <c r="CC624" s="14">
        <v>0</v>
      </c>
      <c r="CD624" s="14">
        <v>0</v>
      </c>
      <c r="CE624" s="14">
        <v>0</v>
      </c>
      <c r="CF624" s="14">
        <v>0</v>
      </c>
      <c r="CG624" s="14">
        <v>1645194</v>
      </c>
      <c r="CH624" s="14">
        <v>40</v>
      </c>
      <c r="CI624" s="14">
        <v>0</v>
      </c>
      <c r="CJ624" s="14">
        <v>40</v>
      </c>
      <c r="CK624" s="14">
        <v>0</v>
      </c>
      <c r="CL624" s="14">
        <v>46.44</v>
      </c>
      <c r="CM624" s="14">
        <v>214.88</v>
      </c>
      <c r="CN624" s="14">
        <v>0</v>
      </c>
      <c r="CO624" s="14">
        <v>12.79</v>
      </c>
      <c r="CP624" s="14">
        <v>0</v>
      </c>
      <c r="CQ624" s="14">
        <v>0</v>
      </c>
      <c r="CR624" s="14" t="s">
        <v>108</v>
      </c>
      <c r="CS624" s="14">
        <v>220</v>
      </c>
      <c r="CT624" s="14">
        <v>380</v>
      </c>
      <c r="CU624" s="14">
        <v>201</v>
      </c>
      <c r="CV624" s="14">
        <v>348</v>
      </c>
      <c r="CW624" s="14">
        <v>231</v>
      </c>
      <c r="CX624" s="14">
        <v>399</v>
      </c>
    </row>
    <row r="625" spans="1:102" x14ac:dyDescent="0.25">
      <c r="A625" s="14">
        <v>471552</v>
      </c>
      <c r="B625" s="14">
        <v>21</v>
      </c>
      <c r="C625" s="14" t="s">
        <v>105</v>
      </c>
      <c r="D625" s="14" t="s">
        <v>100</v>
      </c>
      <c r="E625" s="14">
        <v>5302790001</v>
      </c>
      <c r="F625" s="14" t="s">
        <v>112</v>
      </c>
      <c r="G625" s="14" t="s">
        <v>102</v>
      </c>
      <c r="H625" s="14" t="s">
        <v>103</v>
      </c>
      <c r="I625" s="14">
        <v>70362030</v>
      </c>
      <c r="J625" s="14">
        <v>0</v>
      </c>
      <c r="K625" s="14">
        <v>525960</v>
      </c>
      <c r="L625" s="14">
        <v>1</v>
      </c>
      <c r="M625" s="14">
        <v>201905</v>
      </c>
      <c r="N625" s="14">
        <v>20190403</v>
      </c>
      <c r="O625" s="14">
        <v>2449</v>
      </c>
      <c r="P625" s="14">
        <v>20190506</v>
      </c>
      <c r="Q625" s="14">
        <v>2574</v>
      </c>
      <c r="R625" s="14">
        <v>33</v>
      </c>
      <c r="S625" s="14">
        <v>20190531</v>
      </c>
      <c r="T625" s="14">
        <v>20190618</v>
      </c>
      <c r="U625" s="14">
        <v>73.790000000000006</v>
      </c>
      <c r="V625" s="14">
        <v>10.06</v>
      </c>
      <c r="W625" s="14">
        <v>12</v>
      </c>
      <c r="X625" s="14">
        <v>14.45</v>
      </c>
      <c r="Y625" s="14">
        <v>2.5099999999999998</v>
      </c>
      <c r="Z625" s="14">
        <v>1</v>
      </c>
      <c r="AA625" s="14">
        <v>0.83</v>
      </c>
      <c r="AB625" s="14">
        <v>0.54</v>
      </c>
      <c r="AC625" s="14">
        <v>0</v>
      </c>
      <c r="AD625" s="14">
        <v>0</v>
      </c>
      <c r="AE625" s="14">
        <v>0</v>
      </c>
      <c r="AF625" s="14">
        <v>83.85</v>
      </c>
      <c r="AG625" s="14">
        <v>13.11</v>
      </c>
      <c r="AH625" s="14">
        <v>48.35</v>
      </c>
      <c r="AI625" s="14">
        <v>10.46</v>
      </c>
      <c r="AJ625" s="14">
        <v>1.03</v>
      </c>
      <c r="AK625" s="14">
        <v>10.9</v>
      </c>
      <c r="AL625" s="14">
        <v>93.42</v>
      </c>
      <c r="AM625" s="14">
        <v>98.3</v>
      </c>
      <c r="AN625" s="14">
        <v>125</v>
      </c>
      <c r="AO625" s="14">
        <v>125</v>
      </c>
      <c r="AP625" s="14">
        <v>154</v>
      </c>
      <c r="AQ625" s="14" t="s">
        <v>104</v>
      </c>
      <c r="AR625" s="14">
        <v>0</v>
      </c>
      <c r="AS625" s="14">
        <v>0</v>
      </c>
      <c r="AT625" s="14">
        <v>0</v>
      </c>
      <c r="AU625" s="14">
        <v>0</v>
      </c>
      <c r="AV625" s="14">
        <v>0</v>
      </c>
      <c r="AW625" s="14">
        <v>0</v>
      </c>
      <c r="AX625" s="14">
        <v>0</v>
      </c>
      <c r="AY625" s="14" t="s">
        <v>107</v>
      </c>
      <c r="AZ625" s="14" t="s">
        <v>107</v>
      </c>
      <c r="BA625" s="14" t="s">
        <v>107</v>
      </c>
      <c r="BB625" s="14">
        <v>0</v>
      </c>
      <c r="BC625" s="14">
        <v>0</v>
      </c>
      <c r="BD625" s="14">
        <v>0</v>
      </c>
      <c r="BE625" s="14">
        <v>0</v>
      </c>
      <c r="BF625" s="14">
        <v>0</v>
      </c>
      <c r="BG625" s="14">
        <v>0</v>
      </c>
      <c r="BH625" s="14">
        <v>0</v>
      </c>
      <c r="BI625" s="14">
        <v>0</v>
      </c>
      <c r="BJ625" s="14">
        <v>0</v>
      </c>
      <c r="BK625" s="14">
        <v>0</v>
      </c>
      <c r="BL625" s="14">
        <v>0</v>
      </c>
      <c r="BM625" s="14">
        <v>0</v>
      </c>
      <c r="BN625" s="14">
        <v>0</v>
      </c>
      <c r="BO625" s="14">
        <v>0</v>
      </c>
      <c r="BP625" s="14">
        <v>0</v>
      </c>
      <c r="BQ625" s="14">
        <v>0</v>
      </c>
      <c r="BR625" s="14">
        <v>0</v>
      </c>
      <c r="BS625" s="14">
        <v>0</v>
      </c>
      <c r="BT625" s="14">
        <v>0</v>
      </c>
      <c r="BU625" s="14">
        <v>0</v>
      </c>
      <c r="BV625" s="14">
        <v>0</v>
      </c>
      <c r="BW625" s="14">
        <v>0</v>
      </c>
      <c r="BX625" s="14">
        <v>0</v>
      </c>
      <c r="BY625" s="14">
        <v>0</v>
      </c>
      <c r="BZ625" s="14">
        <v>0</v>
      </c>
      <c r="CA625" s="14">
        <v>0</v>
      </c>
      <c r="CB625" s="14">
        <v>0</v>
      </c>
      <c r="CC625" s="14">
        <v>0</v>
      </c>
      <c r="CD625" s="14">
        <v>0</v>
      </c>
      <c r="CE625" s="14">
        <v>0</v>
      </c>
      <c r="CF625" s="14">
        <v>0</v>
      </c>
      <c r="CG625" s="14">
        <v>1645221</v>
      </c>
      <c r="CH625" s="14">
        <v>1</v>
      </c>
      <c r="CI625" s="14">
        <v>0</v>
      </c>
      <c r="CJ625" s="14">
        <v>0</v>
      </c>
      <c r="CK625" s="14">
        <v>0</v>
      </c>
      <c r="CL625" s="14">
        <v>0.69</v>
      </c>
      <c r="CM625" s="14">
        <v>3.21</v>
      </c>
      <c r="CN625" s="14">
        <v>0</v>
      </c>
      <c r="CO625" s="14">
        <v>0.22</v>
      </c>
      <c r="CP625" s="14">
        <v>0</v>
      </c>
      <c r="CQ625" s="14">
        <v>0</v>
      </c>
      <c r="CR625" s="14" t="s">
        <v>108</v>
      </c>
      <c r="CS625" s="14">
        <v>220</v>
      </c>
      <c r="CT625" s="14" t="s">
        <v>109</v>
      </c>
      <c r="CU625" s="14">
        <v>201</v>
      </c>
      <c r="CV625" s="14" t="s">
        <v>109</v>
      </c>
      <c r="CW625" s="14">
        <v>231</v>
      </c>
      <c r="CX625" s="14" t="s">
        <v>109</v>
      </c>
    </row>
    <row r="626" spans="1:102" x14ac:dyDescent="0.25">
      <c r="A626" s="14">
        <v>471553</v>
      </c>
      <c r="B626" s="14">
        <v>23</v>
      </c>
      <c r="C626" s="14" t="s">
        <v>110</v>
      </c>
      <c r="D626" s="14" t="s">
        <v>100</v>
      </c>
      <c r="E626" s="14">
        <v>5302790001</v>
      </c>
      <c r="F626" s="14" t="s">
        <v>113</v>
      </c>
      <c r="G626" s="14" t="s">
        <v>102</v>
      </c>
      <c r="H626" s="14" t="s">
        <v>103</v>
      </c>
      <c r="I626" s="14">
        <v>70362030</v>
      </c>
      <c r="J626" s="14">
        <v>0</v>
      </c>
      <c r="K626" s="14">
        <v>1230287</v>
      </c>
      <c r="L626" s="14">
        <v>40</v>
      </c>
      <c r="M626" s="14">
        <v>201905</v>
      </c>
      <c r="N626" s="14">
        <v>20190403</v>
      </c>
      <c r="O626" s="14">
        <v>20893</v>
      </c>
      <c r="P626" s="14">
        <v>20190506</v>
      </c>
      <c r="Q626" s="14">
        <v>21068</v>
      </c>
      <c r="R626" s="14">
        <v>33</v>
      </c>
      <c r="S626" s="14">
        <v>20190531</v>
      </c>
      <c r="T626" s="14">
        <v>20190618</v>
      </c>
      <c r="U626" s="14">
        <v>4173.1099999999997</v>
      </c>
      <c r="V626" s="14">
        <v>1391.03</v>
      </c>
      <c r="W626" s="14">
        <v>25</v>
      </c>
      <c r="X626" s="14">
        <v>731.78</v>
      </c>
      <c r="Y626" s="14">
        <v>166.92</v>
      </c>
      <c r="Z626" s="14">
        <v>66.760000000000005</v>
      </c>
      <c r="AA626" s="14">
        <v>55.64</v>
      </c>
      <c r="AB626" s="14">
        <v>36.159999999999997</v>
      </c>
      <c r="AC626" s="14">
        <v>0</v>
      </c>
      <c r="AD626" s="14">
        <v>0</v>
      </c>
      <c r="AE626" s="14">
        <v>0</v>
      </c>
      <c r="AF626" s="14">
        <v>5564.14</v>
      </c>
      <c r="AG626" s="14">
        <v>1594.11</v>
      </c>
      <c r="AH626" s="14">
        <v>2712.74</v>
      </c>
      <c r="AI626" s="14">
        <v>587.16</v>
      </c>
      <c r="AJ626" s="14">
        <v>58.35</v>
      </c>
      <c r="AK626" s="14">
        <v>611.78</v>
      </c>
      <c r="AL626" s="14">
        <v>5970.44</v>
      </c>
      <c r="AM626" s="14">
        <v>6295.92</v>
      </c>
      <c r="AN626" s="14">
        <v>7000</v>
      </c>
      <c r="AO626" s="14">
        <v>7000</v>
      </c>
      <c r="AP626" s="14">
        <v>7130</v>
      </c>
      <c r="AQ626" s="14" t="s">
        <v>104</v>
      </c>
      <c r="AR626" s="14">
        <v>0</v>
      </c>
      <c r="AS626" s="14">
        <v>0</v>
      </c>
      <c r="AT626" s="14">
        <v>0</v>
      </c>
      <c r="AU626" s="14">
        <v>0</v>
      </c>
      <c r="AV626" s="14">
        <v>0</v>
      </c>
      <c r="AW626" s="14">
        <v>0</v>
      </c>
      <c r="AX626" s="14">
        <v>0</v>
      </c>
      <c r="AY626" s="14" t="s">
        <v>107</v>
      </c>
      <c r="AZ626" s="14" t="s">
        <v>107</v>
      </c>
      <c r="BA626" s="14" t="s">
        <v>107</v>
      </c>
      <c r="BB626" s="14">
        <v>0</v>
      </c>
      <c r="BC626" s="14">
        <v>0</v>
      </c>
      <c r="BD626" s="14">
        <v>0</v>
      </c>
      <c r="BE626" s="14">
        <v>0</v>
      </c>
      <c r="BF626" s="14">
        <v>0</v>
      </c>
      <c r="BG626" s="14">
        <v>0</v>
      </c>
      <c r="BH626" s="14">
        <v>0</v>
      </c>
      <c r="BI626" s="14">
        <v>0</v>
      </c>
      <c r="BJ626" s="14">
        <v>0</v>
      </c>
      <c r="BK626" s="14">
        <v>0</v>
      </c>
      <c r="BL626" s="14">
        <v>0</v>
      </c>
      <c r="BM626" s="14">
        <v>0</v>
      </c>
      <c r="BN626" s="14">
        <v>0</v>
      </c>
      <c r="BO626" s="14">
        <v>0</v>
      </c>
      <c r="BP626" s="14">
        <v>0</v>
      </c>
      <c r="BQ626" s="14">
        <v>0</v>
      </c>
      <c r="BR626" s="14">
        <v>0</v>
      </c>
      <c r="BS626" s="14">
        <v>0</v>
      </c>
      <c r="BT626" s="14">
        <v>0</v>
      </c>
      <c r="BU626" s="14">
        <v>0</v>
      </c>
      <c r="BV626" s="14">
        <v>0</v>
      </c>
      <c r="BW626" s="14">
        <v>0</v>
      </c>
      <c r="BX626" s="14">
        <v>0</v>
      </c>
      <c r="BY626" s="14">
        <v>0</v>
      </c>
      <c r="BZ626" s="14">
        <v>0</v>
      </c>
      <c r="CA626" s="14">
        <v>0</v>
      </c>
      <c r="CB626" s="14">
        <v>0</v>
      </c>
      <c r="CC626" s="14">
        <v>0</v>
      </c>
      <c r="CD626" s="14">
        <v>0</v>
      </c>
      <c r="CE626" s="14">
        <v>0</v>
      </c>
      <c r="CF626" s="14">
        <v>0</v>
      </c>
      <c r="CG626" s="14">
        <v>1645223</v>
      </c>
      <c r="CH626" s="14">
        <v>40</v>
      </c>
      <c r="CI626" s="14">
        <v>0</v>
      </c>
      <c r="CJ626" s="14">
        <v>40</v>
      </c>
      <c r="CK626" s="14">
        <v>0</v>
      </c>
      <c r="CL626" s="14">
        <v>46.18</v>
      </c>
      <c r="CM626" s="14">
        <v>213.66</v>
      </c>
      <c r="CN626" s="14">
        <v>0</v>
      </c>
      <c r="CO626" s="14">
        <v>12.72</v>
      </c>
      <c r="CP626" s="14">
        <v>0</v>
      </c>
      <c r="CQ626" s="14">
        <v>0</v>
      </c>
      <c r="CR626" s="14" t="s">
        <v>108</v>
      </c>
      <c r="CS626" s="14">
        <v>220</v>
      </c>
      <c r="CT626" s="14">
        <v>380</v>
      </c>
      <c r="CU626" s="14">
        <v>201</v>
      </c>
      <c r="CV626" s="14">
        <v>348</v>
      </c>
      <c r="CW626" s="14">
        <v>231</v>
      </c>
      <c r="CX626" s="14">
        <v>399</v>
      </c>
    </row>
    <row r="627" spans="1:102" x14ac:dyDescent="0.25">
      <c r="A627" s="14">
        <v>471554</v>
      </c>
      <c r="B627" s="14">
        <v>21</v>
      </c>
      <c r="C627" s="14" t="s">
        <v>105</v>
      </c>
      <c r="D627" s="14" t="s">
        <v>100</v>
      </c>
      <c r="E627" s="14">
        <v>5302790001</v>
      </c>
      <c r="F627" s="14" t="s">
        <v>114</v>
      </c>
      <c r="G627" s="14" t="s">
        <v>102</v>
      </c>
      <c r="H627" s="14" t="s">
        <v>103</v>
      </c>
      <c r="I627" s="14">
        <v>70362040</v>
      </c>
      <c r="J627" s="14">
        <v>0</v>
      </c>
      <c r="K627" s="14">
        <v>77130</v>
      </c>
      <c r="L627" s="14">
        <v>1</v>
      </c>
      <c r="M627" s="14">
        <v>201905</v>
      </c>
      <c r="N627" s="14">
        <v>20190403</v>
      </c>
      <c r="O627" s="14">
        <v>2232</v>
      </c>
      <c r="P627" s="14">
        <v>20190506</v>
      </c>
      <c r="Q627" s="14">
        <v>2851</v>
      </c>
      <c r="R627" s="14">
        <v>33</v>
      </c>
      <c r="S627" s="14">
        <v>20190531</v>
      </c>
      <c r="T627" s="14">
        <v>20190618</v>
      </c>
      <c r="U627" s="14">
        <v>369.02</v>
      </c>
      <c r="V627" s="14">
        <v>123</v>
      </c>
      <c r="W627" s="14">
        <v>25</v>
      </c>
      <c r="X627" s="14">
        <v>50.91</v>
      </c>
      <c r="Y627" s="14">
        <v>14.76</v>
      </c>
      <c r="Z627" s="14">
        <v>5.9</v>
      </c>
      <c r="AA627" s="14">
        <v>4.92</v>
      </c>
      <c r="AB627" s="14">
        <v>3.19</v>
      </c>
      <c r="AC627" s="14">
        <v>0</v>
      </c>
      <c r="AD627" s="14">
        <v>0</v>
      </c>
      <c r="AE627" s="14">
        <v>0</v>
      </c>
      <c r="AF627" s="14">
        <v>492.02</v>
      </c>
      <c r="AG627" s="14">
        <v>140.94999999999999</v>
      </c>
      <c r="AH627" s="14">
        <v>239.9</v>
      </c>
      <c r="AI627" s="14">
        <v>51.92</v>
      </c>
      <c r="AJ627" s="14">
        <v>5.16</v>
      </c>
      <c r="AK627" s="14">
        <v>54.09</v>
      </c>
      <c r="AL627" s="14">
        <v>514.16</v>
      </c>
      <c r="AM627" s="14">
        <v>542.92999999999995</v>
      </c>
      <c r="AN627" s="14">
        <v>619</v>
      </c>
      <c r="AO627" s="14">
        <v>619</v>
      </c>
      <c r="AP627" s="14">
        <v>589</v>
      </c>
      <c r="AQ627" s="14" t="s">
        <v>104</v>
      </c>
      <c r="AR627" s="14">
        <v>0</v>
      </c>
      <c r="AS627" s="14">
        <v>0</v>
      </c>
      <c r="AT627" s="14">
        <v>0</v>
      </c>
      <c r="AU627" s="14">
        <v>0</v>
      </c>
      <c r="AV627" s="14">
        <v>0</v>
      </c>
      <c r="AW627" s="14">
        <v>0</v>
      </c>
      <c r="AX627" s="14">
        <v>0</v>
      </c>
      <c r="AY627" s="14" t="s">
        <v>107</v>
      </c>
      <c r="AZ627" s="14" t="s">
        <v>107</v>
      </c>
      <c r="BA627" s="14" t="s">
        <v>107</v>
      </c>
      <c r="BB627" s="14">
        <v>0</v>
      </c>
      <c r="BC627" s="14">
        <v>0</v>
      </c>
      <c r="BD627" s="14">
        <v>0</v>
      </c>
      <c r="BE627" s="14">
        <v>0</v>
      </c>
      <c r="BF627" s="14">
        <v>0</v>
      </c>
      <c r="BG627" s="14">
        <v>0</v>
      </c>
      <c r="BH627" s="14">
        <v>0</v>
      </c>
      <c r="BI627" s="14">
        <v>0</v>
      </c>
      <c r="BJ627" s="14">
        <v>0</v>
      </c>
      <c r="BK627" s="14">
        <v>0</v>
      </c>
      <c r="BL627" s="14">
        <v>0</v>
      </c>
      <c r="BM627" s="14">
        <v>0</v>
      </c>
      <c r="BN627" s="14">
        <v>0</v>
      </c>
      <c r="BO627" s="14">
        <v>0</v>
      </c>
      <c r="BP627" s="14">
        <v>0</v>
      </c>
      <c r="BQ627" s="14">
        <v>0</v>
      </c>
      <c r="BR627" s="14">
        <v>0</v>
      </c>
      <c r="BS627" s="14">
        <v>0</v>
      </c>
      <c r="BT627" s="14">
        <v>0</v>
      </c>
      <c r="BU627" s="14">
        <v>0</v>
      </c>
      <c r="BV627" s="14">
        <v>0</v>
      </c>
      <c r="BW627" s="14">
        <v>0</v>
      </c>
      <c r="BX627" s="14">
        <v>0</v>
      </c>
      <c r="BY627" s="14">
        <v>0</v>
      </c>
      <c r="BZ627" s="14">
        <v>0</v>
      </c>
      <c r="CA627" s="14">
        <v>0</v>
      </c>
      <c r="CB627" s="14">
        <v>0</v>
      </c>
      <c r="CC627" s="14">
        <v>0</v>
      </c>
      <c r="CD627" s="14">
        <v>0</v>
      </c>
      <c r="CE627" s="14">
        <v>0</v>
      </c>
      <c r="CF627" s="14">
        <v>0</v>
      </c>
      <c r="CG627" s="14">
        <v>1645255</v>
      </c>
      <c r="CH627" s="14">
        <v>1</v>
      </c>
      <c r="CI627" s="14">
        <v>0</v>
      </c>
      <c r="CJ627" s="14">
        <v>0</v>
      </c>
      <c r="CK627" s="14">
        <v>0</v>
      </c>
      <c r="CL627" s="14">
        <v>4.08</v>
      </c>
      <c r="CM627" s="14">
        <v>18.89</v>
      </c>
      <c r="CN627" s="14">
        <v>0</v>
      </c>
      <c r="CO627" s="14">
        <v>1.1200000000000001</v>
      </c>
      <c r="CP627" s="14">
        <v>0</v>
      </c>
      <c r="CQ627" s="14">
        <v>0</v>
      </c>
      <c r="CR627" s="14" t="s">
        <v>108</v>
      </c>
      <c r="CS627" s="14">
        <v>220</v>
      </c>
      <c r="CT627" s="14" t="s">
        <v>109</v>
      </c>
      <c r="CU627" s="14">
        <v>201</v>
      </c>
      <c r="CV627" s="14" t="s">
        <v>109</v>
      </c>
      <c r="CW627" s="14">
        <v>231</v>
      </c>
      <c r="CX627" s="14" t="s">
        <v>109</v>
      </c>
    </row>
    <row r="628" spans="1:102" x14ac:dyDescent="0.25">
      <c r="A628" s="14">
        <v>471555</v>
      </c>
      <c r="B628" s="14">
        <v>23</v>
      </c>
      <c r="C628" s="14" t="s">
        <v>110</v>
      </c>
      <c r="D628" s="14" t="s">
        <v>100</v>
      </c>
      <c r="E628" s="14">
        <v>5302790001</v>
      </c>
      <c r="F628" s="14" t="s">
        <v>115</v>
      </c>
      <c r="G628" s="14" t="s">
        <v>102</v>
      </c>
      <c r="H628" s="14" t="s">
        <v>103</v>
      </c>
      <c r="I628" s="14">
        <v>70362040</v>
      </c>
      <c r="J628" s="14">
        <v>0</v>
      </c>
      <c r="K628" s="14">
        <v>1230258</v>
      </c>
      <c r="L628" s="14">
        <v>60</v>
      </c>
      <c r="M628" s="14">
        <v>201905</v>
      </c>
      <c r="N628" s="14">
        <v>20190403</v>
      </c>
      <c r="O628" s="14">
        <v>12178</v>
      </c>
      <c r="P628" s="14">
        <v>20190506</v>
      </c>
      <c r="Q628" s="14">
        <v>12295</v>
      </c>
      <c r="R628" s="14">
        <v>33</v>
      </c>
      <c r="S628" s="14">
        <v>20190531</v>
      </c>
      <c r="T628" s="14">
        <v>20190618</v>
      </c>
      <c r="U628" s="14">
        <v>4185.03</v>
      </c>
      <c r="V628" s="14">
        <v>1395.01</v>
      </c>
      <c r="W628" s="14">
        <v>25</v>
      </c>
      <c r="X628" s="14">
        <v>622.65</v>
      </c>
      <c r="Y628" s="14">
        <v>167.4</v>
      </c>
      <c r="Z628" s="14">
        <v>66.959999999999994</v>
      </c>
      <c r="AA628" s="14">
        <v>55.8</v>
      </c>
      <c r="AB628" s="14">
        <v>36.270000000000003</v>
      </c>
      <c r="AC628" s="14">
        <v>0</v>
      </c>
      <c r="AD628" s="14">
        <v>0</v>
      </c>
      <c r="AE628" s="14">
        <v>0</v>
      </c>
      <c r="AF628" s="14">
        <v>5580.04</v>
      </c>
      <c r="AG628" s="14">
        <v>1598.68</v>
      </c>
      <c r="AH628" s="14">
        <v>2720.48</v>
      </c>
      <c r="AI628" s="14">
        <v>588.84</v>
      </c>
      <c r="AJ628" s="14">
        <v>58.52</v>
      </c>
      <c r="AK628" s="14">
        <v>613.52</v>
      </c>
      <c r="AL628" s="14">
        <v>5876.26</v>
      </c>
      <c r="AM628" s="14">
        <v>6202.69</v>
      </c>
      <c r="AN628" s="14">
        <v>7020</v>
      </c>
      <c r="AO628" s="14">
        <v>7020</v>
      </c>
      <c r="AP628" s="14">
        <v>6455</v>
      </c>
      <c r="AQ628" s="14" t="s">
        <v>104</v>
      </c>
      <c r="AR628" s="14">
        <v>0</v>
      </c>
      <c r="AS628" s="14">
        <v>0</v>
      </c>
      <c r="AT628" s="14">
        <v>0</v>
      </c>
      <c r="AU628" s="14">
        <v>0</v>
      </c>
      <c r="AV628" s="14">
        <v>0</v>
      </c>
      <c r="AW628" s="14">
        <v>0</v>
      </c>
      <c r="AX628" s="14">
        <v>0</v>
      </c>
      <c r="AY628" s="14" t="s">
        <v>107</v>
      </c>
      <c r="AZ628" s="14" t="s">
        <v>107</v>
      </c>
      <c r="BA628" s="14" t="s">
        <v>107</v>
      </c>
      <c r="BB628" s="14">
        <v>0</v>
      </c>
      <c r="BC628" s="14">
        <v>0</v>
      </c>
      <c r="BD628" s="14">
        <v>0</v>
      </c>
      <c r="BE628" s="14">
        <v>0</v>
      </c>
      <c r="BF628" s="14">
        <v>0</v>
      </c>
      <c r="BG628" s="14">
        <v>0</v>
      </c>
      <c r="BH628" s="14">
        <v>0</v>
      </c>
      <c r="BI628" s="14">
        <v>0</v>
      </c>
      <c r="BJ628" s="14">
        <v>0</v>
      </c>
      <c r="BK628" s="14">
        <v>0</v>
      </c>
      <c r="BL628" s="14">
        <v>0</v>
      </c>
      <c r="BM628" s="14">
        <v>0</v>
      </c>
      <c r="BN628" s="14">
        <v>0</v>
      </c>
      <c r="BO628" s="14">
        <v>0</v>
      </c>
      <c r="BP628" s="14">
        <v>0</v>
      </c>
      <c r="BQ628" s="14">
        <v>0</v>
      </c>
      <c r="BR628" s="14">
        <v>0</v>
      </c>
      <c r="BS628" s="14">
        <v>0</v>
      </c>
      <c r="BT628" s="14">
        <v>0</v>
      </c>
      <c r="BU628" s="14">
        <v>0</v>
      </c>
      <c r="BV628" s="14">
        <v>0</v>
      </c>
      <c r="BW628" s="14">
        <v>0</v>
      </c>
      <c r="BX628" s="14">
        <v>0</v>
      </c>
      <c r="BY628" s="14">
        <v>0</v>
      </c>
      <c r="BZ628" s="14">
        <v>0</v>
      </c>
      <c r="CA628" s="14">
        <v>0</v>
      </c>
      <c r="CB628" s="14">
        <v>0</v>
      </c>
      <c r="CC628" s="14">
        <v>0</v>
      </c>
      <c r="CD628" s="14">
        <v>0</v>
      </c>
      <c r="CE628" s="14">
        <v>0</v>
      </c>
      <c r="CF628" s="14">
        <v>0</v>
      </c>
      <c r="CG628" s="14">
        <v>1645256</v>
      </c>
      <c r="CH628" s="14">
        <v>60</v>
      </c>
      <c r="CI628" s="14">
        <v>0</v>
      </c>
      <c r="CJ628" s="14">
        <v>60</v>
      </c>
      <c r="CK628" s="14">
        <v>0</v>
      </c>
      <c r="CL628" s="14">
        <v>46.31</v>
      </c>
      <c r="CM628" s="14">
        <v>214.27</v>
      </c>
      <c r="CN628" s="14">
        <v>0</v>
      </c>
      <c r="CO628" s="14">
        <v>12.76</v>
      </c>
      <c r="CP628" s="14">
        <v>0</v>
      </c>
      <c r="CQ628" s="14">
        <v>0</v>
      </c>
      <c r="CR628" s="14" t="s">
        <v>108</v>
      </c>
      <c r="CS628" s="14">
        <v>220</v>
      </c>
      <c r="CT628" s="14">
        <v>380</v>
      </c>
      <c r="CU628" s="14">
        <v>201</v>
      </c>
      <c r="CV628" s="14">
        <v>348</v>
      </c>
      <c r="CW628" s="14">
        <v>231</v>
      </c>
      <c r="CX628" s="14">
        <v>399</v>
      </c>
    </row>
    <row r="629" spans="1:102" x14ac:dyDescent="0.25">
      <c r="A629" s="14">
        <v>472913</v>
      </c>
      <c r="B629" s="14">
        <v>23</v>
      </c>
      <c r="C629" s="14" t="s">
        <v>110</v>
      </c>
      <c r="D629" s="14" t="s">
        <v>100</v>
      </c>
      <c r="E629" s="14">
        <v>5302790001</v>
      </c>
      <c r="F629" s="14" t="s">
        <v>116</v>
      </c>
      <c r="G629" s="14" t="s">
        <v>102</v>
      </c>
      <c r="H629" s="14" t="s">
        <v>103</v>
      </c>
      <c r="I629" s="14">
        <v>71630315</v>
      </c>
      <c r="J629" s="14">
        <v>0</v>
      </c>
      <c r="K629" s="14">
        <v>147550</v>
      </c>
      <c r="L629" s="14">
        <v>10</v>
      </c>
      <c r="M629" s="14">
        <v>201905</v>
      </c>
      <c r="N629" s="14">
        <v>20190422</v>
      </c>
      <c r="O629" s="14">
        <v>814</v>
      </c>
      <c r="P629" s="14">
        <v>20190522</v>
      </c>
      <c r="Q629" s="14">
        <v>1569</v>
      </c>
      <c r="R629" s="14">
        <v>30</v>
      </c>
      <c r="S629" s="14">
        <v>20190531</v>
      </c>
      <c r="T629" s="14">
        <v>20190618</v>
      </c>
      <c r="U629" s="14">
        <v>4545.3999999999996</v>
      </c>
      <c r="V629" s="14">
        <v>1515.13</v>
      </c>
      <c r="W629" s="14">
        <v>25</v>
      </c>
      <c r="X629" s="14">
        <v>622.65</v>
      </c>
      <c r="Y629" s="14">
        <v>181.81</v>
      </c>
      <c r="Z629" s="14">
        <v>72.72</v>
      </c>
      <c r="AA629" s="14">
        <v>60.6</v>
      </c>
      <c r="AB629" s="14">
        <v>39.39</v>
      </c>
      <c r="AC629" s="14">
        <v>0</v>
      </c>
      <c r="AD629" s="14">
        <v>0</v>
      </c>
      <c r="AE629" s="14">
        <v>0</v>
      </c>
      <c r="AF629" s="14">
        <v>6060.53</v>
      </c>
      <c r="AG629" s="14">
        <v>1736.33</v>
      </c>
      <c r="AH629" s="14">
        <v>2954.75</v>
      </c>
      <c r="AI629" s="14">
        <v>639.54</v>
      </c>
      <c r="AJ629" s="14">
        <v>63.56</v>
      </c>
      <c r="AK629" s="14">
        <v>666.35</v>
      </c>
      <c r="AL629" s="14">
        <v>6328.66</v>
      </c>
      <c r="AM629" s="14">
        <v>6683.18</v>
      </c>
      <c r="AN629" s="14">
        <v>7550</v>
      </c>
      <c r="AO629" s="14">
        <v>7550</v>
      </c>
      <c r="AP629" s="14">
        <v>6310</v>
      </c>
      <c r="AQ629" s="14" t="s">
        <v>104</v>
      </c>
      <c r="AR629" s="14">
        <v>0</v>
      </c>
      <c r="AS629" s="14">
        <v>0</v>
      </c>
      <c r="AT629" s="14">
        <v>0</v>
      </c>
      <c r="AU629" s="14">
        <v>0</v>
      </c>
      <c r="AV629" s="14">
        <v>0</v>
      </c>
      <c r="AW629" s="14">
        <v>0</v>
      </c>
      <c r="AX629" s="14">
        <v>0</v>
      </c>
      <c r="AY629" s="14" t="s">
        <v>107</v>
      </c>
      <c r="AZ629" s="14" t="s">
        <v>107</v>
      </c>
      <c r="BA629" s="14" t="s">
        <v>107</v>
      </c>
      <c r="BB629" s="14">
        <v>0</v>
      </c>
      <c r="BC629" s="14">
        <v>0</v>
      </c>
      <c r="BD629" s="14">
        <v>0</v>
      </c>
      <c r="BE629" s="14">
        <v>0</v>
      </c>
      <c r="BF629" s="14">
        <v>0</v>
      </c>
      <c r="BG629" s="14">
        <v>0</v>
      </c>
      <c r="BH629" s="14">
        <v>0</v>
      </c>
      <c r="BI629" s="14">
        <v>0</v>
      </c>
      <c r="BJ629" s="14">
        <v>0</v>
      </c>
      <c r="BK629" s="14">
        <v>0</v>
      </c>
      <c r="BL629" s="14">
        <v>0</v>
      </c>
      <c r="BM629" s="14">
        <v>0</v>
      </c>
      <c r="BN629" s="14">
        <v>0</v>
      </c>
      <c r="BO629" s="14">
        <v>0</v>
      </c>
      <c r="BP629" s="14">
        <v>0</v>
      </c>
      <c r="BQ629" s="14">
        <v>0</v>
      </c>
      <c r="BR629" s="14">
        <v>0</v>
      </c>
      <c r="BS629" s="14">
        <v>0</v>
      </c>
      <c r="BT629" s="14">
        <v>0</v>
      </c>
      <c r="BU629" s="14">
        <v>0</v>
      </c>
      <c r="BV629" s="14">
        <v>0</v>
      </c>
      <c r="BW629" s="14">
        <v>0</v>
      </c>
      <c r="BX629" s="14">
        <v>0</v>
      </c>
      <c r="BY629" s="14">
        <v>0</v>
      </c>
      <c r="BZ629" s="14">
        <v>0</v>
      </c>
      <c r="CA629" s="14">
        <v>0</v>
      </c>
      <c r="CB629" s="14">
        <v>0</v>
      </c>
      <c r="CC629" s="14">
        <v>0</v>
      </c>
      <c r="CD629" s="14">
        <v>0</v>
      </c>
      <c r="CE629" s="14">
        <v>0</v>
      </c>
      <c r="CF629" s="14">
        <v>0</v>
      </c>
      <c r="CG629" s="14">
        <v>1720370</v>
      </c>
      <c r="CH629" s="14">
        <v>10</v>
      </c>
      <c r="CI629" s="14">
        <v>0</v>
      </c>
      <c r="CJ629" s="14">
        <v>0</v>
      </c>
      <c r="CK629" s="14">
        <v>0</v>
      </c>
      <c r="CL629" s="14">
        <v>50.3</v>
      </c>
      <c r="CM629" s="14">
        <v>232.72</v>
      </c>
      <c r="CN629" s="14">
        <v>0</v>
      </c>
      <c r="CO629" s="14">
        <v>55.36</v>
      </c>
      <c r="CP629" s="14">
        <v>0</v>
      </c>
      <c r="CQ629" s="14">
        <v>0</v>
      </c>
      <c r="CR629" s="14" t="s">
        <v>108</v>
      </c>
      <c r="CS629" s="14">
        <v>220</v>
      </c>
      <c r="CT629" s="14">
        <v>380</v>
      </c>
      <c r="CU629" s="14">
        <v>201</v>
      </c>
      <c r="CV629" s="14">
        <v>348</v>
      </c>
      <c r="CW629" s="14">
        <v>231</v>
      </c>
      <c r="CX629" s="14">
        <v>399</v>
      </c>
    </row>
    <row r="630" spans="1:102" x14ac:dyDescent="0.25">
      <c r="A630" s="14">
        <v>491042</v>
      </c>
      <c r="B630" s="14">
        <v>66</v>
      </c>
      <c r="C630" s="14" t="s">
        <v>117</v>
      </c>
      <c r="D630" s="14" t="s">
        <v>100</v>
      </c>
      <c r="E630" s="14">
        <v>5302790001</v>
      </c>
      <c r="F630" s="14" t="s">
        <v>118</v>
      </c>
      <c r="G630" s="14" t="s">
        <v>102</v>
      </c>
      <c r="H630" s="14" t="s">
        <v>103</v>
      </c>
      <c r="I630" s="14">
        <v>70800000</v>
      </c>
      <c r="J630" s="14">
        <v>0</v>
      </c>
      <c r="K630" s="14">
        <v>1511930</v>
      </c>
      <c r="L630" s="14">
        <v>0</v>
      </c>
      <c r="M630" s="14">
        <v>201905</v>
      </c>
      <c r="N630" s="14">
        <v>20190410</v>
      </c>
      <c r="O630" s="14">
        <v>0</v>
      </c>
      <c r="P630" s="14">
        <v>20190510</v>
      </c>
      <c r="Q630" s="14">
        <v>0</v>
      </c>
      <c r="R630" s="14">
        <v>30</v>
      </c>
      <c r="S630" s="14">
        <v>20190521</v>
      </c>
      <c r="T630" s="14">
        <v>20190618</v>
      </c>
      <c r="U630" s="14">
        <v>195952</v>
      </c>
      <c r="V630" s="14">
        <v>41903.550000000003</v>
      </c>
      <c r="W630" s="14">
        <v>25</v>
      </c>
      <c r="X630" s="14">
        <v>741.75</v>
      </c>
      <c r="Y630" s="14">
        <v>5028.42</v>
      </c>
      <c r="Z630" s="14">
        <v>2011.37</v>
      </c>
      <c r="AA630" s="14">
        <v>1676.14</v>
      </c>
      <c r="AB630" s="14">
        <v>1089.49</v>
      </c>
      <c r="AC630" s="14">
        <v>0</v>
      </c>
      <c r="AD630" s="14">
        <v>0</v>
      </c>
      <c r="AE630" s="14">
        <v>6792.42</v>
      </c>
      <c r="AF630" s="14">
        <v>167614.28</v>
      </c>
      <c r="AG630" s="14">
        <v>48021.46</v>
      </c>
      <c r="AH630" s="14">
        <v>101080.96000000001</v>
      </c>
      <c r="AI630" s="14">
        <v>21878.92</v>
      </c>
      <c r="AJ630" s="14">
        <v>2174.5700000000002</v>
      </c>
      <c r="AK630" s="14">
        <v>22796.09</v>
      </c>
      <c r="AL630" s="14">
        <v>151758.19</v>
      </c>
      <c r="AM630" s="14">
        <v>161563.60999999999</v>
      </c>
      <c r="AN630" s="14">
        <v>0</v>
      </c>
      <c r="AO630" s="14">
        <v>0</v>
      </c>
      <c r="AP630" s="14">
        <v>0</v>
      </c>
      <c r="AQ630" s="14" t="s">
        <v>104</v>
      </c>
      <c r="AR630" s="14">
        <v>0</v>
      </c>
      <c r="AS630" s="14">
        <v>0</v>
      </c>
      <c r="AT630" s="14">
        <v>0</v>
      </c>
      <c r="AU630" s="14">
        <v>0</v>
      </c>
      <c r="AV630" s="14">
        <v>0</v>
      </c>
      <c r="AW630" s="14">
        <v>0</v>
      </c>
      <c r="AX630" s="14">
        <v>0</v>
      </c>
      <c r="AY630" s="14">
        <v>0</v>
      </c>
      <c r="AZ630" s="14">
        <v>0</v>
      </c>
      <c r="BA630" s="14">
        <v>0</v>
      </c>
      <c r="BB630" s="14">
        <v>27054</v>
      </c>
      <c r="BC630" s="14">
        <v>168898</v>
      </c>
      <c r="BD630" s="14">
        <v>0</v>
      </c>
      <c r="BE630" s="14">
        <v>553</v>
      </c>
      <c r="BF630" s="14">
        <v>622</v>
      </c>
      <c r="BG630" s="14">
        <v>0</v>
      </c>
      <c r="BH630" s="14">
        <v>565</v>
      </c>
      <c r="BI630" s="14">
        <v>680</v>
      </c>
      <c r="BJ630" s="14">
        <v>0</v>
      </c>
      <c r="BK630" s="14">
        <v>0</v>
      </c>
      <c r="BL630" s="14">
        <v>0</v>
      </c>
      <c r="BM630" s="14">
        <v>0</v>
      </c>
      <c r="BN630" s="14">
        <v>0</v>
      </c>
      <c r="BO630" s="14">
        <v>0</v>
      </c>
      <c r="BP630" s="14">
        <v>0</v>
      </c>
      <c r="BQ630" s="14">
        <v>0</v>
      </c>
      <c r="BR630" s="14">
        <v>0</v>
      </c>
      <c r="BS630" s="14">
        <v>17343.240000000002</v>
      </c>
      <c r="BT630" s="14">
        <v>75041.070000000007</v>
      </c>
      <c r="BU630" s="14">
        <v>0</v>
      </c>
      <c r="BV630" s="14">
        <v>0</v>
      </c>
      <c r="BW630" s="14">
        <v>0</v>
      </c>
      <c r="BX630" s="14">
        <v>0</v>
      </c>
      <c r="BY630" s="14">
        <v>25124.94</v>
      </c>
      <c r="BZ630" s="14">
        <v>8201.48</v>
      </c>
      <c r="CA630" s="14">
        <v>0</v>
      </c>
      <c r="CB630" s="14">
        <v>0</v>
      </c>
      <c r="CC630" s="14">
        <v>0</v>
      </c>
      <c r="CD630" s="14">
        <v>755</v>
      </c>
      <c r="CE630" s="14">
        <v>565</v>
      </c>
      <c r="CF630" s="14">
        <v>680</v>
      </c>
      <c r="CG630" s="14">
        <v>255715</v>
      </c>
      <c r="CH630" s="14">
        <v>0.09</v>
      </c>
      <c r="CI630" s="14">
        <v>0.36</v>
      </c>
      <c r="CJ630" s="14">
        <v>0.09</v>
      </c>
      <c r="CK630" s="14">
        <v>0</v>
      </c>
      <c r="CL630" s="14">
        <v>1391.19</v>
      </c>
      <c r="CM630" s="14">
        <v>6436.38</v>
      </c>
      <c r="CN630" s="14">
        <v>0</v>
      </c>
      <c r="CO630" s="14">
        <v>653.15</v>
      </c>
      <c r="CP630" s="14">
        <v>0</v>
      </c>
      <c r="CQ630" s="14">
        <v>0</v>
      </c>
      <c r="CR630" s="14" t="s">
        <v>108</v>
      </c>
      <c r="CS630" s="14">
        <v>0</v>
      </c>
      <c r="CT630" s="14">
        <v>0</v>
      </c>
      <c r="CU630" s="14">
        <v>0</v>
      </c>
      <c r="CV630" s="14">
        <v>0</v>
      </c>
      <c r="CW630" s="14">
        <v>0</v>
      </c>
      <c r="CX630" s="14">
        <v>0</v>
      </c>
    </row>
    <row r="631" spans="1:102" x14ac:dyDescent="0.25">
      <c r="A631" s="14">
        <v>491747</v>
      </c>
      <c r="B631" s="14">
        <v>76</v>
      </c>
      <c r="C631" s="14" t="s">
        <v>117</v>
      </c>
      <c r="D631" s="14" t="s">
        <v>100</v>
      </c>
      <c r="E631" s="14">
        <v>5302790001</v>
      </c>
      <c r="F631" s="14" t="s">
        <v>119</v>
      </c>
      <c r="G631" s="14" t="s">
        <v>102</v>
      </c>
      <c r="H631" s="14" t="s">
        <v>103</v>
      </c>
      <c r="I631" s="14">
        <v>70800000</v>
      </c>
      <c r="J631" s="14">
        <v>0</v>
      </c>
      <c r="K631" s="14">
        <v>53166065</v>
      </c>
      <c r="L631" s="14">
        <v>0</v>
      </c>
      <c r="M631" s="14">
        <v>201905</v>
      </c>
      <c r="N631" s="14">
        <v>20190410</v>
      </c>
      <c r="O631" s="14">
        <v>0</v>
      </c>
      <c r="P631" s="14">
        <v>20190510</v>
      </c>
      <c r="Q631" s="14">
        <v>0</v>
      </c>
      <c r="R631" s="14">
        <v>30</v>
      </c>
      <c r="S631" s="14">
        <v>20190521</v>
      </c>
      <c r="T631" s="14">
        <v>20190618</v>
      </c>
      <c r="U631" s="14">
        <v>84770</v>
      </c>
      <c r="V631" s="14">
        <v>19039.900000000001</v>
      </c>
      <c r="W631" s="14">
        <v>25</v>
      </c>
      <c r="X631" s="14">
        <v>741.75</v>
      </c>
      <c r="Y631" s="14">
        <v>2284.79</v>
      </c>
      <c r="Z631" s="14">
        <v>913.91</v>
      </c>
      <c r="AA631" s="14">
        <v>761.59</v>
      </c>
      <c r="AB631" s="14">
        <v>495.03</v>
      </c>
      <c r="AC631" s="14">
        <v>0</v>
      </c>
      <c r="AD631" s="14">
        <v>0</v>
      </c>
      <c r="AE631" s="14">
        <v>0</v>
      </c>
      <c r="AF631" s="14">
        <v>76159.679999999993</v>
      </c>
      <c r="AG631" s="14">
        <v>21819.72</v>
      </c>
      <c r="AH631" s="14">
        <v>47848.82</v>
      </c>
      <c r="AI631" s="14">
        <v>10356.85</v>
      </c>
      <c r="AJ631" s="14">
        <v>1029.3800000000001</v>
      </c>
      <c r="AK631" s="14">
        <v>10791.01</v>
      </c>
      <c r="AL631" s="14">
        <v>72446.11</v>
      </c>
      <c r="AM631" s="14">
        <v>76901.429999999993</v>
      </c>
      <c r="AN631" s="14">
        <v>0</v>
      </c>
      <c r="AO631" s="14">
        <v>0</v>
      </c>
      <c r="AP631" s="14">
        <v>0</v>
      </c>
      <c r="AQ631" s="14" t="s">
        <v>104</v>
      </c>
      <c r="AR631" s="14">
        <v>0</v>
      </c>
      <c r="AS631" s="14">
        <v>0</v>
      </c>
      <c r="AT631" s="14">
        <v>0</v>
      </c>
      <c r="AU631" s="14">
        <v>0</v>
      </c>
      <c r="AV631" s="14">
        <v>0</v>
      </c>
      <c r="AW631" s="14">
        <v>0</v>
      </c>
      <c r="AX631" s="14">
        <v>0</v>
      </c>
      <c r="AY631" s="14">
        <v>0</v>
      </c>
      <c r="AZ631" s="14">
        <v>0</v>
      </c>
      <c r="BA631" s="14">
        <v>0</v>
      </c>
      <c r="BB631" s="14">
        <v>10862</v>
      </c>
      <c r="BC631" s="14">
        <v>73908</v>
      </c>
      <c r="BD631" s="14">
        <v>0</v>
      </c>
      <c r="BE631" s="14">
        <v>0</v>
      </c>
      <c r="BF631" s="14">
        <v>319</v>
      </c>
      <c r="BG631" s="14">
        <v>440</v>
      </c>
      <c r="BH631" s="14">
        <v>0</v>
      </c>
      <c r="BI631" s="14">
        <v>0</v>
      </c>
      <c r="BJ631" s="14">
        <v>0</v>
      </c>
      <c r="BK631" s="14">
        <v>155</v>
      </c>
      <c r="BL631" s="14">
        <v>909</v>
      </c>
      <c r="BM631" s="14">
        <v>0</v>
      </c>
      <c r="BN631" s="14">
        <v>0</v>
      </c>
      <c r="BO631" s="14">
        <v>0</v>
      </c>
      <c r="BP631" s="14">
        <v>0</v>
      </c>
      <c r="BQ631" s="14">
        <v>53.19</v>
      </c>
      <c r="BR631" s="14">
        <v>311.95</v>
      </c>
      <c r="BS631" s="14">
        <v>18610.61</v>
      </c>
      <c r="BT631" s="14">
        <v>32837.19</v>
      </c>
      <c r="BU631" s="14">
        <v>0</v>
      </c>
      <c r="BV631" s="14">
        <v>0</v>
      </c>
      <c r="BW631" s="14">
        <v>0</v>
      </c>
      <c r="BX631" s="14">
        <v>5306.84</v>
      </c>
      <c r="BY631" s="14">
        <v>0</v>
      </c>
      <c r="BZ631" s="14">
        <v>0</v>
      </c>
      <c r="CA631" s="14">
        <v>0</v>
      </c>
      <c r="CB631" s="14">
        <v>0</v>
      </c>
      <c r="CC631" s="14">
        <v>0</v>
      </c>
      <c r="CD631" s="14">
        <v>440</v>
      </c>
      <c r="CE631" s="14">
        <v>410</v>
      </c>
      <c r="CF631" s="14">
        <v>450</v>
      </c>
      <c r="CG631" s="14">
        <v>255776</v>
      </c>
      <c r="CH631" s="14">
        <v>0.09</v>
      </c>
      <c r="CI631" s="14">
        <v>0.36</v>
      </c>
      <c r="CJ631" s="14">
        <v>0.09</v>
      </c>
      <c r="CK631" s="14">
        <v>0</v>
      </c>
      <c r="CL631" s="14">
        <v>632.12</v>
      </c>
      <c r="CM631" s="14">
        <v>2924.53</v>
      </c>
      <c r="CN631" s="14">
        <v>0</v>
      </c>
      <c r="CO631" s="14">
        <v>282.55</v>
      </c>
      <c r="CP631" s="14">
        <v>0</v>
      </c>
      <c r="CQ631" s="14">
        <v>0</v>
      </c>
      <c r="CR631" s="14" t="s">
        <v>108</v>
      </c>
      <c r="CS631" s="14">
        <v>0</v>
      </c>
      <c r="CT631" s="14">
        <v>0</v>
      </c>
      <c r="CU631" s="14">
        <v>0</v>
      </c>
      <c r="CV631" s="14">
        <v>0</v>
      </c>
      <c r="CW631" s="14">
        <v>0</v>
      </c>
      <c r="CX631" s="14">
        <v>0</v>
      </c>
    </row>
    <row r="632" spans="1:102" x14ac:dyDescent="0.25">
      <c r="A632" s="14">
        <v>491750</v>
      </c>
      <c r="B632" s="14">
        <v>66</v>
      </c>
      <c r="C632" s="14" t="s">
        <v>117</v>
      </c>
      <c r="D632" s="14" t="s">
        <v>100</v>
      </c>
      <c r="E632" s="14">
        <v>5302790001</v>
      </c>
      <c r="F632" s="14" t="s">
        <v>120</v>
      </c>
      <c r="G632" s="14" t="s">
        <v>102</v>
      </c>
      <c r="H632" s="14" t="s">
        <v>103</v>
      </c>
      <c r="I632" s="14">
        <v>70800000</v>
      </c>
      <c r="J632" s="14">
        <v>0</v>
      </c>
      <c r="K632" s="14">
        <v>1512222</v>
      </c>
      <c r="L632" s="14">
        <v>0</v>
      </c>
      <c r="M632" s="14">
        <v>201905</v>
      </c>
      <c r="N632" s="14">
        <v>20190410</v>
      </c>
      <c r="O632" s="14">
        <v>0</v>
      </c>
      <c r="P632" s="14">
        <v>20190510</v>
      </c>
      <c r="Q632" s="14">
        <v>0</v>
      </c>
      <c r="R632" s="14">
        <v>30</v>
      </c>
      <c r="S632" s="14">
        <v>20190521</v>
      </c>
      <c r="T632" s="14">
        <v>20190618</v>
      </c>
      <c r="U632" s="14">
        <v>324129</v>
      </c>
      <c r="V632" s="14">
        <v>66243.73</v>
      </c>
      <c r="W632" s="14">
        <v>25</v>
      </c>
      <c r="X632" s="14">
        <v>741.75</v>
      </c>
      <c r="Y632" s="14">
        <v>7949.25</v>
      </c>
      <c r="Z632" s="14">
        <v>3179.7</v>
      </c>
      <c r="AA632" s="14">
        <v>2649.75</v>
      </c>
      <c r="AB632" s="14">
        <v>1722.33</v>
      </c>
      <c r="AC632" s="14">
        <v>0</v>
      </c>
      <c r="AD632" s="14">
        <v>0</v>
      </c>
      <c r="AE632" s="14">
        <v>0</v>
      </c>
      <c r="AF632" s="14">
        <v>264975.02</v>
      </c>
      <c r="AG632" s="14">
        <v>75915.31</v>
      </c>
      <c r="AH632" s="14">
        <v>169604.43</v>
      </c>
      <c r="AI632" s="14">
        <v>36710.800000000003</v>
      </c>
      <c r="AJ632" s="14">
        <v>3648.74</v>
      </c>
      <c r="AK632" s="14">
        <v>38249.72</v>
      </c>
      <c r="AL632" s="14">
        <v>250215.74</v>
      </c>
      <c r="AM632" s="14">
        <v>265716.77</v>
      </c>
      <c r="AN632" s="14">
        <v>0</v>
      </c>
      <c r="AO632" s="14">
        <v>0</v>
      </c>
      <c r="AP632" s="14">
        <v>0</v>
      </c>
      <c r="AQ632" s="14" t="s">
        <v>104</v>
      </c>
      <c r="AR632" s="14">
        <v>0</v>
      </c>
      <c r="AS632" s="14">
        <v>0</v>
      </c>
      <c r="AT632" s="14">
        <v>0</v>
      </c>
      <c r="AU632" s="14">
        <v>0</v>
      </c>
      <c r="AV632" s="14">
        <v>0</v>
      </c>
      <c r="AW632" s="14">
        <v>0</v>
      </c>
      <c r="AX632" s="14">
        <v>0</v>
      </c>
      <c r="AY632" s="14">
        <v>0</v>
      </c>
      <c r="AZ632" s="14">
        <v>0</v>
      </c>
      <c r="BA632" s="14">
        <v>0</v>
      </c>
      <c r="BB632" s="14">
        <v>32219</v>
      </c>
      <c r="BC632" s="14">
        <v>291910</v>
      </c>
      <c r="BD632" s="14">
        <v>0</v>
      </c>
      <c r="BE632" s="14">
        <v>781</v>
      </c>
      <c r="BF632" s="14">
        <v>792</v>
      </c>
      <c r="BG632" s="14">
        <v>0</v>
      </c>
      <c r="BH632" s="14">
        <v>781</v>
      </c>
      <c r="BI632" s="14">
        <v>825</v>
      </c>
      <c r="BJ632" s="14">
        <v>0</v>
      </c>
      <c r="BK632" s="14">
        <v>0</v>
      </c>
      <c r="BL632" s="14">
        <v>160</v>
      </c>
      <c r="BM632" s="14">
        <v>0</v>
      </c>
      <c r="BN632" s="14">
        <v>0</v>
      </c>
      <c r="BO632" s="14">
        <v>0</v>
      </c>
      <c r="BP632" s="14">
        <v>0</v>
      </c>
      <c r="BQ632" s="14">
        <v>0</v>
      </c>
      <c r="BR632" s="14">
        <v>54.91</v>
      </c>
      <c r="BS632" s="14">
        <v>20654.310000000001</v>
      </c>
      <c r="BT632" s="14">
        <v>129695.07</v>
      </c>
      <c r="BU632" s="14">
        <v>0</v>
      </c>
      <c r="BV632" s="14">
        <v>0</v>
      </c>
      <c r="BW632" s="14">
        <v>0</v>
      </c>
      <c r="BX632" s="14">
        <v>0</v>
      </c>
      <c r="BY632" s="14">
        <v>34730.230000000003</v>
      </c>
      <c r="BZ632" s="14">
        <v>9950.32</v>
      </c>
      <c r="CA632" s="14">
        <v>0</v>
      </c>
      <c r="CB632" s="14">
        <v>3646.45</v>
      </c>
      <c r="CC632" s="14">
        <v>0</v>
      </c>
      <c r="CD632" s="14">
        <v>0</v>
      </c>
      <c r="CE632" s="14">
        <v>740</v>
      </c>
      <c r="CF632" s="14">
        <v>825</v>
      </c>
      <c r="CG632" s="14">
        <v>255793</v>
      </c>
      <c r="CH632" s="14">
        <v>0.09</v>
      </c>
      <c r="CI632" s="14">
        <v>0.36</v>
      </c>
      <c r="CJ632" s="14">
        <v>0.09</v>
      </c>
      <c r="CK632" s="14">
        <v>0</v>
      </c>
      <c r="CL632" s="14">
        <v>2199.29</v>
      </c>
      <c r="CM632" s="14">
        <v>10175.040000000001</v>
      </c>
      <c r="CN632" s="14">
        <v>0</v>
      </c>
      <c r="CO632" s="14">
        <v>1080.4000000000001</v>
      </c>
      <c r="CP632" s="14">
        <v>0</v>
      </c>
      <c r="CQ632" s="14">
        <v>0</v>
      </c>
      <c r="CR632" s="14" t="s">
        <v>108</v>
      </c>
      <c r="CS632" s="14">
        <v>0</v>
      </c>
      <c r="CT632" s="14">
        <v>0</v>
      </c>
      <c r="CU632" s="14">
        <v>0</v>
      </c>
      <c r="CV632" s="14">
        <v>0</v>
      </c>
      <c r="CW632" s="14">
        <v>0</v>
      </c>
      <c r="CX632" s="14">
        <v>0</v>
      </c>
    </row>
    <row r="633" spans="1:102" x14ac:dyDescent="0.25">
      <c r="A633" s="14">
        <v>493169</v>
      </c>
      <c r="B633" s="14">
        <v>76</v>
      </c>
      <c r="C633" s="14" t="s">
        <v>117</v>
      </c>
      <c r="D633" s="14" t="s">
        <v>100</v>
      </c>
      <c r="E633" s="14">
        <v>5302790001</v>
      </c>
      <c r="F633" s="14" t="s">
        <v>121</v>
      </c>
      <c r="G633" s="14" t="s">
        <v>102</v>
      </c>
      <c r="H633" s="14" t="s">
        <v>103</v>
      </c>
      <c r="I633" s="14">
        <v>70800000</v>
      </c>
      <c r="J633" s="14">
        <v>0</v>
      </c>
      <c r="K633" s="14">
        <v>1578591</v>
      </c>
      <c r="L633" s="14">
        <v>0</v>
      </c>
      <c r="M633" s="14">
        <v>201905</v>
      </c>
      <c r="N633" s="14">
        <v>20190410</v>
      </c>
      <c r="O633" s="14">
        <v>0</v>
      </c>
      <c r="P633" s="14">
        <v>20190510</v>
      </c>
      <c r="Q633" s="14">
        <v>0</v>
      </c>
      <c r="R633" s="14">
        <v>30</v>
      </c>
      <c r="S633" s="14">
        <v>20190521</v>
      </c>
      <c r="T633" s="14">
        <v>20190618</v>
      </c>
      <c r="U633" s="14">
        <v>156980</v>
      </c>
      <c r="V633" s="14">
        <v>32101.14</v>
      </c>
      <c r="W633" s="14">
        <v>25</v>
      </c>
      <c r="X633" s="14">
        <v>741.75</v>
      </c>
      <c r="Y633" s="14">
        <v>3852.13</v>
      </c>
      <c r="Z633" s="14">
        <v>1540.85</v>
      </c>
      <c r="AA633" s="14">
        <v>1284.04</v>
      </c>
      <c r="AB633" s="14">
        <v>834.62</v>
      </c>
      <c r="AC633" s="14">
        <v>0</v>
      </c>
      <c r="AD633" s="14">
        <v>0</v>
      </c>
      <c r="AE633" s="14">
        <v>71.849999999999994</v>
      </c>
      <c r="AF633" s="14">
        <v>128404.58</v>
      </c>
      <c r="AG633" s="14">
        <v>36787.89</v>
      </c>
      <c r="AH633" s="14">
        <v>87181.93</v>
      </c>
      <c r="AI633" s="14">
        <v>18870.490000000002</v>
      </c>
      <c r="AJ633" s="14">
        <v>1875.56</v>
      </c>
      <c r="AK633" s="14">
        <v>19661.54</v>
      </c>
      <c r="AL633" s="14">
        <v>121562.84</v>
      </c>
      <c r="AM633" s="14">
        <v>129074.48</v>
      </c>
      <c r="AN633" s="14">
        <v>0</v>
      </c>
      <c r="AO633" s="14">
        <v>0</v>
      </c>
      <c r="AP633" s="14">
        <v>0</v>
      </c>
      <c r="AQ633" s="14" t="s">
        <v>104</v>
      </c>
      <c r="AR633" s="14">
        <v>0</v>
      </c>
      <c r="AS633" s="14">
        <v>0</v>
      </c>
      <c r="AT633" s="14">
        <v>0</v>
      </c>
      <c r="AU633" s="14">
        <v>0</v>
      </c>
      <c r="AV633" s="14">
        <v>0</v>
      </c>
      <c r="AW633" s="14">
        <v>0</v>
      </c>
      <c r="AX633" s="14">
        <v>0</v>
      </c>
      <c r="AY633" s="14">
        <v>0</v>
      </c>
      <c r="AZ633" s="14">
        <v>0</v>
      </c>
      <c r="BA633" s="14">
        <v>0</v>
      </c>
      <c r="BB633" s="14">
        <v>16555</v>
      </c>
      <c r="BC633" s="14">
        <v>140425</v>
      </c>
      <c r="BD633" s="14">
        <v>0</v>
      </c>
      <c r="BE633" s="14">
        <v>0</v>
      </c>
      <c r="BF633" s="14">
        <v>0</v>
      </c>
      <c r="BG633" s="14">
        <v>460</v>
      </c>
      <c r="BH633" s="14">
        <v>0</v>
      </c>
      <c r="BI633" s="14">
        <v>0</v>
      </c>
      <c r="BJ633" s="14">
        <v>0</v>
      </c>
      <c r="BK633" s="14">
        <v>0</v>
      </c>
      <c r="BL633" s="14">
        <v>0</v>
      </c>
      <c r="BM633" s="14">
        <v>0</v>
      </c>
      <c r="BN633" s="14">
        <v>0</v>
      </c>
      <c r="BO633" s="14">
        <v>0</v>
      </c>
      <c r="BP633" s="14">
        <v>0</v>
      </c>
      <c r="BQ633" s="14">
        <v>0</v>
      </c>
      <c r="BR633" s="14">
        <v>0</v>
      </c>
      <c r="BS633" s="14">
        <v>28364.82</v>
      </c>
      <c r="BT633" s="14">
        <v>62390.559999999998</v>
      </c>
      <c r="BU633" s="14">
        <v>0</v>
      </c>
      <c r="BV633" s="14">
        <v>0</v>
      </c>
      <c r="BW633" s="14">
        <v>0</v>
      </c>
      <c r="BX633" s="14">
        <v>5548.06</v>
      </c>
      <c r="BY633" s="14">
        <v>0</v>
      </c>
      <c r="BZ633" s="14">
        <v>0</v>
      </c>
      <c r="CA633" s="14">
        <v>0</v>
      </c>
      <c r="CB633" s="14">
        <v>0</v>
      </c>
      <c r="CC633" s="14">
        <v>0</v>
      </c>
      <c r="CD633" s="14">
        <v>460</v>
      </c>
      <c r="CE633" s="14">
        <v>380</v>
      </c>
      <c r="CF633" s="14">
        <v>410</v>
      </c>
      <c r="CG633" s="14">
        <v>255701</v>
      </c>
      <c r="CH633" s="14">
        <v>0.1</v>
      </c>
      <c r="CI633" s="14">
        <v>0.4</v>
      </c>
      <c r="CJ633" s="14">
        <v>0.1</v>
      </c>
      <c r="CK633" s="14">
        <v>0</v>
      </c>
      <c r="CL633" s="14">
        <v>1065.75</v>
      </c>
      <c r="CM633" s="14">
        <v>4930.7299999999996</v>
      </c>
      <c r="CN633" s="14">
        <v>0</v>
      </c>
      <c r="CO633" s="14">
        <v>523.25</v>
      </c>
      <c r="CP633" s="14">
        <v>0</v>
      </c>
      <c r="CQ633" s="14">
        <v>0</v>
      </c>
      <c r="CR633" s="14" t="s">
        <v>108</v>
      </c>
      <c r="CS633" s="14">
        <v>0</v>
      </c>
      <c r="CT633" s="14">
        <v>0</v>
      </c>
      <c r="CU633" s="14">
        <v>0</v>
      </c>
      <c r="CV633" s="14">
        <v>0</v>
      </c>
      <c r="CW633" s="14">
        <v>0</v>
      </c>
      <c r="CX633" s="14">
        <v>0</v>
      </c>
    </row>
    <row r="634" spans="1:102" x14ac:dyDescent="0.25">
      <c r="A634" s="14">
        <v>510213</v>
      </c>
      <c r="B634" s="14">
        <v>23</v>
      </c>
      <c r="C634" s="14" t="s">
        <v>110</v>
      </c>
      <c r="D634" s="14" t="s">
        <v>100</v>
      </c>
      <c r="E634" s="14">
        <v>5302790001</v>
      </c>
      <c r="F634" s="14" t="s">
        <v>122</v>
      </c>
      <c r="G634" s="14" t="s">
        <v>102</v>
      </c>
      <c r="H634" s="14" t="s">
        <v>103</v>
      </c>
      <c r="I634" s="14">
        <v>70070000</v>
      </c>
      <c r="J634" s="14">
        <v>0</v>
      </c>
      <c r="K634" s="14">
        <v>671714</v>
      </c>
      <c r="L634" s="14">
        <v>1</v>
      </c>
      <c r="M634" s="14">
        <v>201905</v>
      </c>
      <c r="N634" s="14">
        <v>20190403</v>
      </c>
      <c r="O634" s="14">
        <v>19768</v>
      </c>
      <c r="P634" s="14">
        <v>20190506</v>
      </c>
      <c r="Q634" s="14">
        <v>33197</v>
      </c>
      <c r="R634" s="14">
        <v>33</v>
      </c>
      <c r="S634" s="14">
        <v>20190531</v>
      </c>
      <c r="T634" s="14">
        <v>20190618</v>
      </c>
      <c r="U634" s="14">
        <v>8005.82</v>
      </c>
      <c r="V634" s="14">
        <v>2668.6</v>
      </c>
      <c r="W634" s="14">
        <v>25</v>
      </c>
      <c r="X634" s="14">
        <v>741.75</v>
      </c>
      <c r="Y634" s="14">
        <v>320.23</v>
      </c>
      <c r="Z634" s="14">
        <v>128.09</v>
      </c>
      <c r="AA634" s="14">
        <v>106.74</v>
      </c>
      <c r="AB634" s="14">
        <v>69.38</v>
      </c>
      <c r="AC634" s="14">
        <v>0</v>
      </c>
      <c r="AD634" s="14">
        <v>0</v>
      </c>
      <c r="AE634" s="14">
        <v>0</v>
      </c>
      <c r="AF634" s="14">
        <v>10674.42</v>
      </c>
      <c r="AG634" s="14">
        <v>3058.21</v>
      </c>
      <c r="AH634" s="14">
        <v>5204.18</v>
      </c>
      <c r="AI634" s="14">
        <v>1126.43</v>
      </c>
      <c r="AJ634" s="14">
        <v>111.95</v>
      </c>
      <c r="AK634" s="14">
        <v>1173.6500000000001</v>
      </c>
      <c r="AL634" s="14">
        <v>10791.73</v>
      </c>
      <c r="AM634" s="14">
        <v>11416.17</v>
      </c>
      <c r="AN634" s="14">
        <v>13429</v>
      </c>
      <c r="AO634" s="14">
        <v>13429</v>
      </c>
      <c r="AP634" s="14">
        <v>18181</v>
      </c>
      <c r="AQ634" s="14" t="s">
        <v>104</v>
      </c>
      <c r="AR634" s="14">
        <v>0</v>
      </c>
      <c r="AS634" s="14">
        <v>0</v>
      </c>
      <c r="AT634" s="14">
        <v>0</v>
      </c>
      <c r="AU634" s="14">
        <v>0</v>
      </c>
      <c r="AV634" s="14">
        <v>0</v>
      </c>
      <c r="AW634" s="14">
        <v>0</v>
      </c>
      <c r="AX634" s="14">
        <v>0</v>
      </c>
      <c r="AY634" s="14" t="s">
        <v>107</v>
      </c>
      <c r="AZ634" s="14" t="s">
        <v>107</v>
      </c>
      <c r="BA634" s="14" t="s">
        <v>107</v>
      </c>
      <c r="BB634" s="14">
        <v>0</v>
      </c>
      <c r="BC634" s="14">
        <v>0</v>
      </c>
      <c r="BD634" s="14">
        <v>0</v>
      </c>
      <c r="BE634" s="14">
        <v>0</v>
      </c>
      <c r="BF634" s="14">
        <v>0</v>
      </c>
      <c r="BG634" s="14">
        <v>0</v>
      </c>
      <c r="BH634" s="14">
        <v>0</v>
      </c>
      <c r="BI634" s="14">
        <v>0</v>
      </c>
      <c r="BJ634" s="14">
        <v>0</v>
      </c>
      <c r="BK634" s="14">
        <v>0</v>
      </c>
      <c r="BL634" s="14">
        <v>0</v>
      </c>
      <c r="BM634" s="14">
        <v>0</v>
      </c>
      <c r="BN634" s="14">
        <v>0</v>
      </c>
      <c r="BO634" s="14">
        <v>0</v>
      </c>
      <c r="BP634" s="14">
        <v>0</v>
      </c>
      <c r="BQ634" s="14">
        <v>0</v>
      </c>
      <c r="BR634" s="14">
        <v>0</v>
      </c>
      <c r="BS634" s="14">
        <v>0</v>
      </c>
      <c r="BT634" s="14">
        <v>0</v>
      </c>
      <c r="BU634" s="14">
        <v>0</v>
      </c>
      <c r="BV634" s="14">
        <v>0</v>
      </c>
      <c r="BW634" s="14">
        <v>0</v>
      </c>
      <c r="BX634" s="14">
        <v>0</v>
      </c>
      <c r="BY634" s="14">
        <v>0</v>
      </c>
      <c r="BZ634" s="14">
        <v>0</v>
      </c>
      <c r="CA634" s="14">
        <v>0</v>
      </c>
      <c r="CB634" s="14">
        <v>0</v>
      </c>
      <c r="CC634" s="14">
        <v>0</v>
      </c>
      <c r="CD634" s="14">
        <v>0</v>
      </c>
      <c r="CE634" s="14">
        <v>0</v>
      </c>
      <c r="CF634" s="14">
        <v>0</v>
      </c>
      <c r="CG634" s="14">
        <v>1645918</v>
      </c>
      <c r="CH634" s="14">
        <v>1</v>
      </c>
      <c r="CI634" s="14">
        <v>0</v>
      </c>
      <c r="CJ634" s="14">
        <v>0</v>
      </c>
      <c r="CK634" s="14">
        <v>0</v>
      </c>
      <c r="CL634" s="14">
        <v>88.59</v>
      </c>
      <c r="CM634" s="14">
        <v>409.89</v>
      </c>
      <c r="CN634" s="14">
        <v>0</v>
      </c>
      <c r="CO634" s="14">
        <v>24.41</v>
      </c>
      <c r="CP634" s="14">
        <v>0</v>
      </c>
      <c r="CQ634" s="14">
        <v>0</v>
      </c>
      <c r="CR634" s="14" t="s">
        <v>108</v>
      </c>
      <c r="CS634" s="14">
        <v>220</v>
      </c>
      <c r="CT634" s="14">
        <v>380</v>
      </c>
      <c r="CU634" s="14">
        <v>201</v>
      </c>
      <c r="CV634" s="14">
        <v>348</v>
      </c>
      <c r="CW634" s="14">
        <v>231</v>
      </c>
      <c r="CX634" s="14">
        <v>399</v>
      </c>
    </row>
    <row r="635" spans="1:102" x14ac:dyDescent="0.25">
      <c r="A635" s="14">
        <v>605120</v>
      </c>
      <c r="B635" s="14">
        <v>75</v>
      </c>
      <c r="C635" s="14" t="s">
        <v>99</v>
      </c>
      <c r="D635" s="14" t="s">
        <v>100</v>
      </c>
      <c r="E635" s="14">
        <v>5302790001</v>
      </c>
      <c r="F635" s="14" t="s">
        <v>303</v>
      </c>
      <c r="G635" s="14" t="s">
        <v>102</v>
      </c>
      <c r="H635" s="14" t="s">
        <v>103</v>
      </c>
      <c r="I635" s="14">
        <v>70800000</v>
      </c>
      <c r="J635" s="14">
        <v>0</v>
      </c>
      <c r="K635" s="14">
        <v>1167030</v>
      </c>
      <c r="L635" s="14">
        <v>0</v>
      </c>
      <c r="M635" s="14">
        <v>201905</v>
      </c>
      <c r="N635" s="14">
        <v>20190410</v>
      </c>
      <c r="O635" s="14">
        <v>0</v>
      </c>
      <c r="P635" s="14">
        <v>20190510</v>
      </c>
      <c r="Q635" s="14">
        <v>0</v>
      </c>
      <c r="R635" s="14">
        <v>30</v>
      </c>
      <c r="S635" s="14">
        <v>20190521</v>
      </c>
      <c r="T635" s="14">
        <v>20190618</v>
      </c>
      <c r="U635" s="14">
        <v>261996</v>
      </c>
      <c r="V635" s="14">
        <v>45424.74</v>
      </c>
      <c r="W635" s="14">
        <v>25</v>
      </c>
      <c r="X635" s="14">
        <v>741.75</v>
      </c>
      <c r="Y635" s="14">
        <v>5450.96</v>
      </c>
      <c r="Z635" s="14">
        <v>2180.38</v>
      </c>
      <c r="AA635" s="14">
        <v>1816.98</v>
      </c>
      <c r="AB635" s="14">
        <v>1181.04</v>
      </c>
      <c r="AC635" s="14">
        <v>0</v>
      </c>
      <c r="AD635" s="14">
        <v>0</v>
      </c>
      <c r="AE635" s="14">
        <v>0</v>
      </c>
      <c r="AF635" s="14">
        <v>181698.99</v>
      </c>
      <c r="AG635" s="14">
        <v>52056.74</v>
      </c>
      <c r="AH635" s="14">
        <v>151004.14000000001</v>
      </c>
      <c r="AI635" s="14">
        <v>32684.78</v>
      </c>
      <c r="AJ635" s="14">
        <v>3248.58</v>
      </c>
      <c r="AK635" s="14">
        <v>34054.93</v>
      </c>
      <c r="AL635" s="14">
        <v>171811.38</v>
      </c>
      <c r="AM635" s="14">
        <v>182440.74</v>
      </c>
      <c r="AN635" s="14">
        <v>0</v>
      </c>
      <c r="AO635" s="14">
        <v>0</v>
      </c>
      <c r="AP635" s="14">
        <v>0</v>
      </c>
      <c r="AQ635" s="14" t="s">
        <v>104</v>
      </c>
      <c r="AR635" s="14">
        <v>0</v>
      </c>
      <c r="AS635" s="14">
        <v>0</v>
      </c>
      <c r="AT635" s="14">
        <v>0</v>
      </c>
      <c r="AU635" s="14">
        <v>0</v>
      </c>
      <c r="AV635" s="14">
        <v>0</v>
      </c>
      <c r="AW635" s="14">
        <v>0</v>
      </c>
      <c r="AX635" s="14">
        <v>0</v>
      </c>
      <c r="AY635" s="14">
        <v>0</v>
      </c>
      <c r="AZ635" s="14">
        <v>0</v>
      </c>
      <c r="BA635" s="14">
        <v>0</v>
      </c>
      <c r="BB635" s="14">
        <v>24692</v>
      </c>
      <c r="BC635" s="14">
        <v>237304</v>
      </c>
      <c r="BD635" s="14">
        <v>0</v>
      </c>
      <c r="BE635" s="14">
        <v>0</v>
      </c>
      <c r="BF635" s="14">
        <v>832</v>
      </c>
      <c r="BG635" s="14">
        <v>955</v>
      </c>
      <c r="BH635" s="14">
        <v>0</v>
      </c>
      <c r="BI635" s="14">
        <v>0</v>
      </c>
      <c r="BJ635" s="14">
        <v>0</v>
      </c>
      <c r="BK635" s="14">
        <v>0</v>
      </c>
      <c r="BL635" s="14">
        <v>0</v>
      </c>
      <c r="BM635" s="14">
        <v>0</v>
      </c>
      <c r="BN635" s="14">
        <v>0</v>
      </c>
      <c r="BO635" s="14">
        <v>0</v>
      </c>
      <c r="BP635" s="14">
        <v>0</v>
      </c>
      <c r="BQ635" s="14">
        <v>0</v>
      </c>
      <c r="BR635" s="14">
        <v>0</v>
      </c>
      <c r="BS635" s="14">
        <v>28897.41</v>
      </c>
      <c r="BT635" s="14">
        <v>99086.96</v>
      </c>
      <c r="BU635" s="14">
        <v>0</v>
      </c>
      <c r="BV635" s="14">
        <v>0</v>
      </c>
      <c r="BW635" s="14">
        <v>0</v>
      </c>
      <c r="BX635" s="14">
        <v>8289.8799999999992</v>
      </c>
      <c r="BY635" s="14">
        <v>0</v>
      </c>
      <c r="BZ635" s="14">
        <v>0</v>
      </c>
      <c r="CA635" s="14">
        <v>0</v>
      </c>
      <c r="CB635" s="14">
        <v>0</v>
      </c>
      <c r="CC635" s="14">
        <v>0</v>
      </c>
      <c r="CD635" s="14">
        <v>955</v>
      </c>
      <c r="CE635" s="14">
        <v>870</v>
      </c>
      <c r="CF635" s="14">
        <v>990</v>
      </c>
      <c r="CG635" s="14">
        <v>255784</v>
      </c>
      <c r="CH635" s="14">
        <v>0.36</v>
      </c>
      <c r="CI635" s="14">
        <v>1.44</v>
      </c>
      <c r="CJ635" s="14">
        <v>0.36</v>
      </c>
      <c r="CK635" s="14">
        <v>0</v>
      </c>
      <c r="CL635" s="14">
        <v>1508.1</v>
      </c>
      <c r="CM635" s="14">
        <v>6977.24</v>
      </c>
      <c r="CN635" s="14">
        <v>0</v>
      </c>
      <c r="CO635" s="14">
        <v>873.3</v>
      </c>
      <c r="CP635" s="14">
        <v>0</v>
      </c>
      <c r="CQ635" s="14">
        <v>0</v>
      </c>
      <c r="CR635" s="14">
        <v>8289.8799999999992</v>
      </c>
      <c r="CS635" s="14">
        <v>0</v>
      </c>
      <c r="CT635" s="14">
        <v>0</v>
      </c>
      <c r="CU635" s="14">
        <v>0</v>
      </c>
      <c r="CV635" s="14">
        <v>0</v>
      </c>
      <c r="CW635" s="14">
        <v>0</v>
      </c>
      <c r="CX635" s="14">
        <v>0</v>
      </c>
    </row>
    <row r="636" spans="1:102" x14ac:dyDescent="0.25">
      <c r="A636" s="14">
        <v>623849</v>
      </c>
      <c r="B636" s="14">
        <v>76</v>
      </c>
      <c r="C636" s="14" t="s">
        <v>117</v>
      </c>
      <c r="D636" s="14" t="s">
        <v>100</v>
      </c>
      <c r="E636" s="14">
        <v>5302790001</v>
      </c>
      <c r="F636" s="14" t="s">
        <v>124</v>
      </c>
      <c r="G636" s="14" t="s">
        <v>102</v>
      </c>
      <c r="H636" s="14" t="s">
        <v>103</v>
      </c>
      <c r="I636" s="14">
        <v>70800000</v>
      </c>
      <c r="J636" s="14">
        <v>0</v>
      </c>
      <c r="K636" s="14">
        <v>1512297</v>
      </c>
      <c r="L636" s="14">
        <v>0</v>
      </c>
      <c r="M636" s="14">
        <v>201905</v>
      </c>
      <c r="N636" s="14">
        <v>20190410</v>
      </c>
      <c r="O636" s="14">
        <v>0</v>
      </c>
      <c r="P636" s="14">
        <v>20190510</v>
      </c>
      <c r="Q636" s="14">
        <v>0</v>
      </c>
      <c r="R636" s="14">
        <v>30</v>
      </c>
      <c r="S636" s="14">
        <v>20190521</v>
      </c>
      <c r="T636" s="14">
        <v>20190618</v>
      </c>
      <c r="U636" s="14">
        <v>168936</v>
      </c>
      <c r="V636" s="14">
        <v>41066.69</v>
      </c>
      <c r="W636" s="14">
        <v>25</v>
      </c>
      <c r="X636" s="14">
        <v>741.75</v>
      </c>
      <c r="Y636" s="14">
        <v>4928</v>
      </c>
      <c r="Z636" s="14">
        <v>1971.2</v>
      </c>
      <c r="AA636" s="14">
        <v>1642.66</v>
      </c>
      <c r="AB636" s="14">
        <v>1067.73</v>
      </c>
      <c r="AC636" s="14">
        <v>0</v>
      </c>
      <c r="AD636" s="14">
        <v>0</v>
      </c>
      <c r="AE636" s="14">
        <v>0</v>
      </c>
      <c r="AF636" s="14">
        <v>164266.85</v>
      </c>
      <c r="AG636" s="14">
        <v>47062.42</v>
      </c>
      <c r="AH636" s="14">
        <v>93143.78</v>
      </c>
      <c r="AI636" s="14">
        <v>20160.93</v>
      </c>
      <c r="AJ636" s="14">
        <v>2003.82</v>
      </c>
      <c r="AK636" s="14">
        <v>21006.080000000002</v>
      </c>
      <c r="AL636" s="14">
        <v>155399.01</v>
      </c>
      <c r="AM636" s="14">
        <v>165008.6</v>
      </c>
      <c r="AN636" s="14">
        <v>0</v>
      </c>
      <c r="AO636" s="14">
        <v>0</v>
      </c>
      <c r="AP636" s="14">
        <v>0</v>
      </c>
      <c r="AQ636" s="14" t="s">
        <v>104</v>
      </c>
      <c r="AR636" s="14">
        <v>0</v>
      </c>
      <c r="AS636" s="14">
        <v>0</v>
      </c>
      <c r="AT636" s="14">
        <v>0</v>
      </c>
      <c r="AU636" s="14">
        <v>0</v>
      </c>
      <c r="AV636" s="14">
        <v>0</v>
      </c>
      <c r="AW636" s="14">
        <v>0</v>
      </c>
      <c r="AX636" s="14">
        <v>0</v>
      </c>
      <c r="AY636" s="14">
        <v>0</v>
      </c>
      <c r="AZ636" s="14">
        <v>0</v>
      </c>
      <c r="BA636" s="14">
        <v>0</v>
      </c>
      <c r="BB636" s="14">
        <v>28583</v>
      </c>
      <c r="BC636" s="14">
        <v>140353</v>
      </c>
      <c r="BD636" s="14">
        <v>0</v>
      </c>
      <c r="BE636" s="14">
        <v>0</v>
      </c>
      <c r="BF636" s="14">
        <v>898</v>
      </c>
      <c r="BG636" s="14">
        <v>898</v>
      </c>
      <c r="BH636" s="14">
        <v>0</v>
      </c>
      <c r="BI636" s="14">
        <v>0</v>
      </c>
      <c r="BJ636" s="14">
        <v>0</v>
      </c>
      <c r="BK636" s="14">
        <v>0</v>
      </c>
      <c r="BL636" s="14">
        <v>1</v>
      </c>
      <c r="BM636" s="14">
        <v>0</v>
      </c>
      <c r="BN636" s="14">
        <v>0</v>
      </c>
      <c r="BO636" s="14">
        <v>0</v>
      </c>
      <c r="BP636" s="14">
        <v>0</v>
      </c>
      <c r="BQ636" s="14">
        <v>0</v>
      </c>
      <c r="BR636" s="14">
        <v>0.34</v>
      </c>
      <c r="BS636" s="14">
        <v>48973.22</v>
      </c>
      <c r="BT636" s="14">
        <v>62358.57</v>
      </c>
      <c r="BU636" s="14">
        <v>0</v>
      </c>
      <c r="BV636" s="14">
        <v>0</v>
      </c>
      <c r="BW636" s="14">
        <v>0</v>
      </c>
      <c r="BX636" s="14">
        <v>10830.78</v>
      </c>
      <c r="BY636" s="14">
        <v>0</v>
      </c>
      <c r="BZ636" s="14">
        <v>0</v>
      </c>
      <c r="CA636" s="14">
        <v>1037.25</v>
      </c>
      <c r="CB636" s="14">
        <v>0</v>
      </c>
      <c r="CC636" s="14">
        <v>0</v>
      </c>
      <c r="CD636" s="14">
        <v>855</v>
      </c>
      <c r="CE636" s="14">
        <v>730</v>
      </c>
      <c r="CF636" s="14">
        <v>850</v>
      </c>
      <c r="CG636" s="14">
        <v>255718</v>
      </c>
      <c r="CH636" s="14">
        <v>0.15</v>
      </c>
      <c r="CI636" s="14">
        <v>0.6</v>
      </c>
      <c r="CJ636" s="14">
        <v>0.15</v>
      </c>
      <c r="CK636" s="14">
        <v>0</v>
      </c>
      <c r="CL636" s="14">
        <v>1363.41</v>
      </c>
      <c r="CM636" s="14">
        <v>6307.84</v>
      </c>
      <c r="CN636" s="14">
        <v>0</v>
      </c>
      <c r="CO636" s="14">
        <v>563.1</v>
      </c>
      <c r="CP636" s="14">
        <v>0</v>
      </c>
      <c r="CQ636" s="14">
        <v>0</v>
      </c>
      <c r="CR636" s="14" t="s">
        <v>108</v>
      </c>
      <c r="CS636" s="14">
        <v>0</v>
      </c>
      <c r="CT636" s="14">
        <v>0</v>
      </c>
      <c r="CU636" s="14">
        <v>0</v>
      </c>
      <c r="CV636" s="14">
        <v>0</v>
      </c>
      <c r="CW636" s="14">
        <v>0</v>
      </c>
      <c r="CX636" s="14">
        <v>0</v>
      </c>
    </row>
    <row r="637" spans="1:102" x14ac:dyDescent="0.25">
      <c r="A637" s="14">
        <v>675051</v>
      </c>
      <c r="B637" s="14">
        <v>66</v>
      </c>
      <c r="C637" s="14" t="s">
        <v>117</v>
      </c>
      <c r="D637" s="14" t="s">
        <v>100</v>
      </c>
      <c r="E637" s="14">
        <v>5302790001</v>
      </c>
      <c r="F637" s="14" t="s">
        <v>125</v>
      </c>
      <c r="G637" s="14" t="s">
        <v>102</v>
      </c>
      <c r="H637" s="14" t="s">
        <v>103</v>
      </c>
      <c r="I637" s="14">
        <v>70800000</v>
      </c>
      <c r="J637" s="14">
        <v>0</v>
      </c>
      <c r="K637" s="14">
        <v>1159616</v>
      </c>
      <c r="L637" s="14">
        <v>0</v>
      </c>
      <c r="M637" s="14">
        <v>201905</v>
      </c>
      <c r="N637" s="14">
        <v>20190410</v>
      </c>
      <c r="O637" s="14">
        <v>0</v>
      </c>
      <c r="P637" s="14">
        <v>20190510</v>
      </c>
      <c r="Q637" s="14">
        <v>0</v>
      </c>
      <c r="R637" s="14">
        <v>30</v>
      </c>
      <c r="S637" s="14">
        <v>20190521</v>
      </c>
      <c r="T637" s="14">
        <v>20190618</v>
      </c>
      <c r="U637" s="14">
        <v>204333</v>
      </c>
      <c r="V637" s="14">
        <v>39775.199999999997</v>
      </c>
      <c r="W637" s="14">
        <v>25</v>
      </c>
      <c r="X637" s="14">
        <v>741.75</v>
      </c>
      <c r="Y637" s="14">
        <v>4773.0200000000004</v>
      </c>
      <c r="Z637" s="14">
        <v>1909.21</v>
      </c>
      <c r="AA637" s="14">
        <v>1591</v>
      </c>
      <c r="AB637" s="14">
        <v>1034.1500000000001</v>
      </c>
      <c r="AC637" s="14">
        <v>0</v>
      </c>
      <c r="AD637" s="14">
        <v>0</v>
      </c>
      <c r="AE637" s="14">
        <v>0</v>
      </c>
      <c r="AF637" s="14">
        <v>159100.85999999999</v>
      </c>
      <c r="AG637" s="14">
        <v>45582.37</v>
      </c>
      <c r="AH637" s="14">
        <v>108474.32</v>
      </c>
      <c r="AI637" s="14">
        <v>23479.21</v>
      </c>
      <c r="AJ637" s="14">
        <v>2333.63</v>
      </c>
      <c r="AK637" s="14">
        <v>24463.47</v>
      </c>
      <c r="AL637" s="14">
        <v>150535.23000000001</v>
      </c>
      <c r="AM637" s="14">
        <v>159842.60999999999</v>
      </c>
      <c r="AN637" s="14">
        <v>0</v>
      </c>
      <c r="AO637" s="14">
        <v>0</v>
      </c>
      <c r="AP637" s="14">
        <v>0</v>
      </c>
      <c r="AQ637" s="14" t="s">
        <v>104</v>
      </c>
      <c r="AR637" s="14">
        <v>0</v>
      </c>
      <c r="AS637" s="14">
        <v>0</v>
      </c>
      <c r="AT637" s="14">
        <v>0</v>
      </c>
      <c r="AU637" s="14">
        <v>0</v>
      </c>
      <c r="AV637" s="14">
        <v>0</v>
      </c>
      <c r="AW637" s="14">
        <v>0</v>
      </c>
      <c r="AX637" s="14">
        <v>0</v>
      </c>
      <c r="AY637" s="14">
        <v>0</v>
      </c>
      <c r="AZ637" s="14">
        <v>0</v>
      </c>
      <c r="BA637" s="14">
        <v>0</v>
      </c>
      <c r="BB637" s="14">
        <v>18851</v>
      </c>
      <c r="BC637" s="14">
        <v>185482</v>
      </c>
      <c r="BD637" s="14">
        <v>0</v>
      </c>
      <c r="BE637" s="14">
        <v>404</v>
      </c>
      <c r="BF637" s="14">
        <v>421</v>
      </c>
      <c r="BG637" s="14">
        <v>0</v>
      </c>
      <c r="BH637" s="14">
        <v>435</v>
      </c>
      <c r="BI637" s="14">
        <v>455</v>
      </c>
      <c r="BJ637" s="14">
        <v>0</v>
      </c>
      <c r="BK637" s="14">
        <v>0</v>
      </c>
      <c r="BL637" s="14">
        <v>0</v>
      </c>
      <c r="BM637" s="14">
        <v>0</v>
      </c>
      <c r="BN637" s="14">
        <v>0</v>
      </c>
      <c r="BO637" s="14">
        <v>0</v>
      </c>
      <c r="BP637" s="14">
        <v>0</v>
      </c>
      <c r="BQ637" s="14">
        <v>0</v>
      </c>
      <c r="BR637" s="14">
        <v>0</v>
      </c>
      <c r="BS637" s="14">
        <v>12084.62</v>
      </c>
      <c r="BT637" s="14">
        <v>82409.31</v>
      </c>
      <c r="BU637" s="14">
        <v>0</v>
      </c>
      <c r="BV637" s="14">
        <v>0</v>
      </c>
      <c r="BW637" s="14">
        <v>0</v>
      </c>
      <c r="BX637" s="14">
        <v>0</v>
      </c>
      <c r="BY637" s="14">
        <v>19343.98</v>
      </c>
      <c r="BZ637" s="14">
        <v>5487.75</v>
      </c>
      <c r="CA637" s="14">
        <v>0</v>
      </c>
      <c r="CB637" s="14">
        <v>0</v>
      </c>
      <c r="CC637" s="14">
        <v>0</v>
      </c>
      <c r="CD637" s="14">
        <v>0</v>
      </c>
      <c r="CE637" s="14">
        <v>435</v>
      </c>
      <c r="CF637" s="14">
        <v>455</v>
      </c>
      <c r="CG637" s="14">
        <v>255755</v>
      </c>
      <c r="CH637" s="14">
        <v>0.06</v>
      </c>
      <c r="CI637" s="14">
        <v>0.24</v>
      </c>
      <c r="CJ637" s="14">
        <v>0.06</v>
      </c>
      <c r="CK637" s="14">
        <v>0</v>
      </c>
      <c r="CL637" s="14">
        <v>1320.53</v>
      </c>
      <c r="CM637" s="14">
        <v>6109.47</v>
      </c>
      <c r="CN637" s="14">
        <v>0</v>
      </c>
      <c r="CO637" s="14">
        <v>681.09</v>
      </c>
      <c r="CP637" s="14">
        <v>0</v>
      </c>
      <c r="CQ637" s="14">
        <v>0</v>
      </c>
      <c r="CR637" s="14" t="s">
        <v>108</v>
      </c>
      <c r="CS637" s="14">
        <v>0</v>
      </c>
      <c r="CT637" s="14">
        <v>0</v>
      </c>
      <c r="CU637" s="14">
        <v>0</v>
      </c>
      <c r="CV637" s="14">
        <v>0</v>
      </c>
      <c r="CW637" s="14">
        <v>0</v>
      </c>
      <c r="CX637" s="14">
        <v>0</v>
      </c>
    </row>
    <row r="638" spans="1:102" x14ac:dyDescent="0.25">
      <c r="A638" s="14">
        <v>856960</v>
      </c>
      <c r="B638" s="14">
        <v>23</v>
      </c>
      <c r="C638" s="14" t="s">
        <v>110</v>
      </c>
      <c r="D638" s="14" t="s">
        <v>100</v>
      </c>
      <c r="E638" s="14">
        <v>5302790001</v>
      </c>
      <c r="F638" s="14" t="s">
        <v>126</v>
      </c>
      <c r="G638" s="14" t="s">
        <v>102</v>
      </c>
      <c r="H638" s="14" t="s">
        <v>103</v>
      </c>
      <c r="I638" s="14">
        <v>70362030</v>
      </c>
      <c r="J638" s="14">
        <v>0</v>
      </c>
      <c r="K638" s="14">
        <v>1010284</v>
      </c>
      <c r="L638" s="14">
        <v>1</v>
      </c>
      <c r="M638" s="14">
        <v>201905</v>
      </c>
      <c r="N638" s="14">
        <v>20190403</v>
      </c>
      <c r="O638" s="14">
        <v>458</v>
      </c>
      <c r="P638" s="14">
        <v>20190506</v>
      </c>
      <c r="Q638" s="14">
        <v>469</v>
      </c>
      <c r="R638" s="14">
        <v>33</v>
      </c>
      <c r="S638" s="14">
        <v>20190531</v>
      </c>
      <c r="T638" s="14">
        <v>20190618</v>
      </c>
      <c r="U638" s="14">
        <v>59.04</v>
      </c>
      <c r="V638" s="14">
        <v>8.0399999999999991</v>
      </c>
      <c r="W638" s="14">
        <v>12</v>
      </c>
      <c r="X638" s="14">
        <v>2.4900000000000002</v>
      </c>
      <c r="Y638" s="14">
        <v>2.0099999999999998</v>
      </c>
      <c r="Z638" s="14">
        <v>0.8</v>
      </c>
      <c r="AA638" s="14">
        <v>0.67</v>
      </c>
      <c r="AB638" s="14">
        <v>0.43</v>
      </c>
      <c r="AC638" s="14">
        <v>0</v>
      </c>
      <c r="AD638" s="14">
        <v>0</v>
      </c>
      <c r="AE638" s="14">
        <v>0</v>
      </c>
      <c r="AF638" s="14">
        <v>67.08</v>
      </c>
      <c r="AG638" s="14">
        <v>10.48</v>
      </c>
      <c r="AH638" s="14">
        <v>38.68</v>
      </c>
      <c r="AI638" s="14">
        <v>8.3699999999999992</v>
      </c>
      <c r="AJ638" s="14">
        <v>0.83</v>
      </c>
      <c r="AK638" s="14">
        <v>8.7200000000000006</v>
      </c>
      <c r="AL638" s="14">
        <v>65.66</v>
      </c>
      <c r="AM638" s="14">
        <v>69.569999999999993</v>
      </c>
      <c r="AN638" s="14">
        <v>11</v>
      </c>
      <c r="AO638" s="14">
        <v>100</v>
      </c>
      <c r="AP638" s="14">
        <v>5</v>
      </c>
      <c r="AQ638" s="14" t="s">
        <v>104</v>
      </c>
      <c r="AR638" s="14">
        <v>0</v>
      </c>
      <c r="AS638" s="14">
        <v>0</v>
      </c>
      <c r="AT638" s="14">
        <v>0</v>
      </c>
      <c r="AU638" s="14">
        <v>0</v>
      </c>
      <c r="AV638" s="14">
        <v>0</v>
      </c>
      <c r="AW638" s="14">
        <v>0</v>
      </c>
      <c r="AX638" s="14">
        <v>0</v>
      </c>
      <c r="AY638" s="14" t="s">
        <v>107</v>
      </c>
      <c r="AZ638" s="14" t="s">
        <v>107</v>
      </c>
      <c r="BA638" s="14" t="s">
        <v>107</v>
      </c>
      <c r="BB638" s="14">
        <v>0</v>
      </c>
      <c r="BC638" s="14">
        <v>0</v>
      </c>
      <c r="BD638" s="14">
        <v>0</v>
      </c>
      <c r="BE638" s="14">
        <v>0</v>
      </c>
      <c r="BF638" s="14">
        <v>0</v>
      </c>
      <c r="BG638" s="14">
        <v>0</v>
      </c>
      <c r="BH638" s="14">
        <v>0</v>
      </c>
      <c r="BI638" s="14">
        <v>0</v>
      </c>
      <c r="BJ638" s="14">
        <v>0</v>
      </c>
      <c r="BK638" s="14">
        <v>0</v>
      </c>
      <c r="BL638" s="14">
        <v>0</v>
      </c>
      <c r="BM638" s="14">
        <v>0</v>
      </c>
      <c r="BN638" s="14">
        <v>0</v>
      </c>
      <c r="BO638" s="14">
        <v>0</v>
      </c>
      <c r="BP638" s="14">
        <v>0</v>
      </c>
      <c r="BQ638" s="14">
        <v>0</v>
      </c>
      <c r="BR638" s="14">
        <v>0</v>
      </c>
      <c r="BS638" s="14">
        <v>0</v>
      </c>
      <c r="BT638" s="14">
        <v>0</v>
      </c>
      <c r="BU638" s="14">
        <v>0</v>
      </c>
      <c r="BV638" s="14">
        <v>0</v>
      </c>
      <c r="BW638" s="14">
        <v>0</v>
      </c>
      <c r="BX638" s="14">
        <v>0</v>
      </c>
      <c r="BY638" s="14">
        <v>0</v>
      </c>
      <c r="BZ638" s="14">
        <v>0</v>
      </c>
      <c r="CA638" s="14">
        <v>0</v>
      </c>
      <c r="CB638" s="14">
        <v>0</v>
      </c>
      <c r="CC638" s="14">
        <v>0</v>
      </c>
      <c r="CD638" s="14">
        <v>0</v>
      </c>
      <c r="CE638" s="14">
        <v>0</v>
      </c>
      <c r="CF638" s="14">
        <v>0</v>
      </c>
      <c r="CG638" s="14">
        <v>1645220</v>
      </c>
      <c r="CH638" s="14">
        <v>1</v>
      </c>
      <c r="CI638" s="14">
        <v>0</v>
      </c>
      <c r="CJ638" s="14">
        <v>0</v>
      </c>
      <c r="CK638" s="14">
        <v>0</v>
      </c>
      <c r="CL638" s="14">
        <v>0.55000000000000004</v>
      </c>
      <c r="CM638" s="14">
        <v>2.57</v>
      </c>
      <c r="CN638" s="14">
        <v>0</v>
      </c>
      <c r="CO638" s="14">
        <v>0.18</v>
      </c>
      <c r="CP638" s="14">
        <v>0</v>
      </c>
      <c r="CQ638" s="14">
        <v>0</v>
      </c>
      <c r="CR638" s="14" t="s">
        <v>108</v>
      </c>
      <c r="CS638" s="14">
        <v>220</v>
      </c>
      <c r="CT638" s="14">
        <v>380</v>
      </c>
      <c r="CU638" s="14">
        <v>201</v>
      </c>
      <c r="CV638" s="14">
        <v>348</v>
      </c>
      <c r="CW638" s="14">
        <v>231</v>
      </c>
      <c r="CX638" s="14">
        <v>399</v>
      </c>
    </row>
    <row r="639" spans="1:102" x14ac:dyDescent="0.25">
      <c r="A639" s="14">
        <v>856967</v>
      </c>
      <c r="B639" s="14">
        <v>23</v>
      </c>
      <c r="C639" s="14" t="s">
        <v>110</v>
      </c>
      <c r="D639" s="14" t="s">
        <v>100</v>
      </c>
      <c r="E639" s="14">
        <v>5302790001</v>
      </c>
      <c r="F639" s="14" t="s">
        <v>127</v>
      </c>
      <c r="G639" s="14" t="s">
        <v>102</v>
      </c>
      <c r="H639" s="14" t="s">
        <v>103</v>
      </c>
      <c r="I639" s="14">
        <v>70362040</v>
      </c>
      <c r="J639" s="14">
        <v>0</v>
      </c>
      <c r="K639" s="14">
        <v>1010286</v>
      </c>
      <c r="L639" s="14">
        <v>1</v>
      </c>
      <c r="M639" s="14">
        <v>201905</v>
      </c>
      <c r="N639" s="14">
        <v>20190403</v>
      </c>
      <c r="O639" s="14">
        <v>94</v>
      </c>
      <c r="P639" s="14">
        <v>20190506</v>
      </c>
      <c r="Q639" s="14">
        <v>95</v>
      </c>
      <c r="R639" s="14">
        <v>33</v>
      </c>
      <c r="S639" s="14">
        <v>20190531</v>
      </c>
      <c r="T639" s="14">
        <v>20190618</v>
      </c>
      <c r="U639" s="14">
        <v>59.04</v>
      </c>
      <c r="V639" s="14">
        <v>8.0399999999999991</v>
      </c>
      <c r="W639" s="14">
        <v>12</v>
      </c>
      <c r="X639" s="14">
        <v>2.4900000000000002</v>
      </c>
      <c r="Y639" s="14">
        <v>2.0099999999999998</v>
      </c>
      <c r="Z639" s="14">
        <v>0.8</v>
      </c>
      <c r="AA639" s="14">
        <v>0.67</v>
      </c>
      <c r="AB639" s="14">
        <v>0.43</v>
      </c>
      <c r="AC639" s="14">
        <v>0</v>
      </c>
      <c r="AD639" s="14">
        <v>0</v>
      </c>
      <c r="AE639" s="14">
        <v>0</v>
      </c>
      <c r="AF639" s="14">
        <v>67.08</v>
      </c>
      <c r="AG639" s="14">
        <v>10.48</v>
      </c>
      <c r="AH639" s="14">
        <v>38.68</v>
      </c>
      <c r="AI639" s="14">
        <v>8.3699999999999992</v>
      </c>
      <c r="AJ639" s="14">
        <v>0.83</v>
      </c>
      <c r="AK639" s="14">
        <v>8.7200000000000006</v>
      </c>
      <c r="AL639" s="14">
        <v>65.66</v>
      </c>
      <c r="AM639" s="14">
        <v>69.569999999999993</v>
      </c>
      <c r="AN639" s="14">
        <v>1</v>
      </c>
      <c r="AO639" s="14">
        <v>100</v>
      </c>
      <c r="AP639" s="14">
        <v>1</v>
      </c>
      <c r="AQ639" s="14" t="s">
        <v>104</v>
      </c>
      <c r="AR639" s="14">
        <v>0</v>
      </c>
      <c r="AS639" s="14">
        <v>0</v>
      </c>
      <c r="AT639" s="14">
        <v>0</v>
      </c>
      <c r="AU639" s="14">
        <v>0</v>
      </c>
      <c r="AV639" s="14">
        <v>0</v>
      </c>
      <c r="AW639" s="14">
        <v>0</v>
      </c>
      <c r="AX639" s="14">
        <v>0</v>
      </c>
      <c r="AY639" s="14" t="s">
        <v>107</v>
      </c>
      <c r="AZ639" s="14" t="s">
        <v>107</v>
      </c>
      <c r="BA639" s="14" t="s">
        <v>107</v>
      </c>
      <c r="BB639" s="14">
        <v>0</v>
      </c>
      <c r="BC639" s="14">
        <v>0</v>
      </c>
      <c r="BD639" s="14">
        <v>0</v>
      </c>
      <c r="BE639" s="14">
        <v>0</v>
      </c>
      <c r="BF639" s="14">
        <v>0</v>
      </c>
      <c r="BG639" s="14">
        <v>0</v>
      </c>
      <c r="BH639" s="14">
        <v>0</v>
      </c>
      <c r="BI639" s="14">
        <v>0</v>
      </c>
      <c r="BJ639" s="14">
        <v>0</v>
      </c>
      <c r="BK639" s="14">
        <v>0</v>
      </c>
      <c r="BL639" s="14">
        <v>0</v>
      </c>
      <c r="BM639" s="14">
        <v>0</v>
      </c>
      <c r="BN639" s="14">
        <v>0</v>
      </c>
      <c r="BO639" s="14">
        <v>0</v>
      </c>
      <c r="BP639" s="14">
        <v>0</v>
      </c>
      <c r="BQ639" s="14">
        <v>0</v>
      </c>
      <c r="BR639" s="14">
        <v>0</v>
      </c>
      <c r="BS639" s="14">
        <v>0</v>
      </c>
      <c r="BT639" s="14">
        <v>0</v>
      </c>
      <c r="BU639" s="14">
        <v>0</v>
      </c>
      <c r="BV639" s="14">
        <v>0</v>
      </c>
      <c r="BW639" s="14">
        <v>0</v>
      </c>
      <c r="BX639" s="14">
        <v>0</v>
      </c>
      <c r="BY639" s="14">
        <v>0</v>
      </c>
      <c r="BZ639" s="14">
        <v>0</v>
      </c>
      <c r="CA639" s="14">
        <v>0</v>
      </c>
      <c r="CB639" s="14">
        <v>0</v>
      </c>
      <c r="CC639" s="14">
        <v>0</v>
      </c>
      <c r="CD639" s="14">
        <v>0</v>
      </c>
      <c r="CE639" s="14">
        <v>0</v>
      </c>
      <c r="CF639" s="14">
        <v>0</v>
      </c>
      <c r="CG639" s="14">
        <v>1645254</v>
      </c>
      <c r="CH639" s="14">
        <v>1</v>
      </c>
      <c r="CI639" s="14">
        <v>0</v>
      </c>
      <c r="CJ639" s="14">
        <v>0</v>
      </c>
      <c r="CK639" s="14">
        <v>0</v>
      </c>
      <c r="CL639" s="14">
        <v>0.55000000000000004</v>
      </c>
      <c r="CM639" s="14">
        <v>2.57</v>
      </c>
      <c r="CN639" s="14">
        <v>0</v>
      </c>
      <c r="CO639" s="14">
        <v>0.18</v>
      </c>
      <c r="CP639" s="14">
        <v>0</v>
      </c>
      <c r="CQ639" s="14">
        <v>0</v>
      </c>
      <c r="CR639" s="14" t="s">
        <v>108</v>
      </c>
      <c r="CS639" s="14">
        <v>220</v>
      </c>
      <c r="CT639" s="14">
        <v>380</v>
      </c>
      <c r="CU639" s="14">
        <v>201</v>
      </c>
      <c r="CV639" s="14">
        <v>348</v>
      </c>
      <c r="CW639" s="14">
        <v>231</v>
      </c>
      <c r="CX639" s="14">
        <v>399</v>
      </c>
    </row>
    <row r="640" spans="1:102" x14ac:dyDescent="0.25">
      <c r="A640" s="14">
        <v>856969</v>
      </c>
      <c r="B640" s="14">
        <v>23</v>
      </c>
      <c r="C640" s="14" t="s">
        <v>110</v>
      </c>
      <c r="D640" s="14" t="s">
        <v>100</v>
      </c>
      <c r="E640" s="14">
        <v>5302790001</v>
      </c>
      <c r="F640" s="14" t="s">
        <v>128</v>
      </c>
      <c r="G640" s="14" t="s">
        <v>102</v>
      </c>
      <c r="H640" s="14" t="s">
        <v>103</v>
      </c>
      <c r="I640" s="14">
        <v>70362070</v>
      </c>
      <c r="J640" s="14">
        <v>0</v>
      </c>
      <c r="K640" s="14">
        <v>1116288</v>
      </c>
      <c r="L640" s="14">
        <v>1</v>
      </c>
      <c r="M640" s="14">
        <v>201905</v>
      </c>
      <c r="N640" s="14">
        <v>20190403</v>
      </c>
      <c r="O640" s="14">
        <v>12279</v>
      </c>
      <c r="P640" s="14">
        <v>20190506</v>
      </c>
      <c r="Q640" s="14">
        <v>12280</v>
      </c>
      <c r="R640" s="14">
        <v>33</v>
      </c>
      <c r="S640" s="14">
        <v>20190531</v>
      </c>
      <c r="T640" s="14">
        <v>20190618</v>
      </c>
      <c r="U640" s="14">
        <v>59.04</v>
      </c>
      <c r="V640" s="14">
        <v>8.0399999999999991</v>
      </c>
      <c r="W640" s="14">
        <v>12</v>
      </c>
      <c r="X640" s="14">
        <v>2.4900000000000002</v>
      </c>
      <c r="Y640" s="14">
        <v>2.0099999999999998</v>
      </c>
      <c r="Z640" s="14">
        <v>0.8</v>
      </c>
      <c r="AA640" s="14">
        <v>0.67</v>
      </c>
      <c r="AB640" s="14">
        <v>0.43</v>
      </c>
      <c r="AC640" s="14">
        <v>0</v>
      </c>
      <c r="AD640" s="14">
        <v>0</v>
      </c>
      <c r="AE640" s="14">
        <v>0</v>
      </c>
      <c r="AF640" s="14">
        <v>67.08</v>
      </c>
      <c r="AG640" s="14">
        <v>10.48</v>
      </c>
      <c r="AH640" s="14">
        <v>38.68</v>
      </c>
      <c r="AI640" s="14">
        <v>8.3699999999999992</v>
      </c>
      <c r="AJ640" s="14">
        <v>0.83</v>
      </c>
      <c r="AK640" s="14">
        <v>8.7200000000000006</v>
      </c>
      <c r="AL640" s="14">
        <v>65.66</v>
      </c>
      <c r="AM640" s="14">
        <v>69.569999999999993</v>
      </c>
      <c r="AN640" s="14">
        <v>1</v>
      </c>
      <c r="AO640" s="14">
        <v>100</v>
      </c>
      <c r="AP640" s="14">
        <v>0</v>
      </c>
      <c r="AQ640" s="14" t="s">
        <v>104</v>
      </c>
      <c r="AR640" s="14">
        <v>0</v>
      </c>
      <c r="AS640" s="14">
        <v>0</v>
      </c>
      <c r="AT640" s="14">
        <v>0</v>
      </c>
      <c r="AU640" s="14">
        <v>0</v>
      </c>
      <c r="AV640" s="14">
        <v>0</v>
      </c>
      <c r="AW640" s="14">
        <v>0</v>
      </c>
      <c r="AX640" s="14">
        <v>0</v>
      </c>
      <c r="AY640" s="14" t="s">
        <v>107</v>
      </c>
      <c r="AZ640" s="14" t="s">
        <v>107</v>
      </c>
      <c r="BA640" s="14" t="s">
        <v>107</v>
      </c>
      <c r="BB640" s="14">
        <v>0</v>
      </c>
      <c r="BC640" s="14">
        <v>0</v>
      </c>
      <c r="BD640" s="14">
        <v>0</v>
      </c>
      <c r="BE640" s="14">
        <v>0</v>
      </c>
      <c r="BF640" s="14">
        <v>0</v>
      </c>
      <c r="BG640" s="14">
        <v>0</v>
      </c>
      <c r="BH640" s="14">
        <v>0</v>
      </c>
      <c r="BI640" s="14">
        <v>0</v>
      </c>
      <c r="BJ640" s="14">
        <v>0</v>
      </c>
      <c r="BK640" s="14">
        <v>0</v>
      </c>
      <c r="BL640" s="14">
        <v>0</v>
      </c>
      <c r="BM640" s="14">
        <v>0</v>
      </c>
      <c r="BN640" s="14">
        <v>0</v>
      </c>
      <c r="BO640" s="14">
        <v>0</v>
      </c>
      <c r="BP640" s="14">
        <v>0</v>
      </c>
      <c r="BQ640" s="14">
        <v>0</v>
      </c>
      <c r="BR640" s="14">
        <v>0</v>
      </c>
      <c r="BS640" s="14">
        <v>0</v>
      </c>
      <c r="BT640" s="14">
        <v>0</v>
      </c>
      <c r="BU640" s="14">
        <v>0</v>
      </c>
      <c r="BV640" s="14">
        <v>0</v>
      </c>
      <c r="BW640" s="14">
        <v>0</v>
      </c>
      <c r="BX640" s="14">
        <v>0</v>
      </c>
      <c r="BY640" s="14">
        <v>0</v>
      </c>
      <c r="BZ640" s="14">
        <v>0</v>
      </c>
      <c r="CA640" s="14">
        <v>0</v>
      </c>
      <c r="CB640" s="14">
        <v>0</v>
      </c>
      <c r="CC640" s="14">
        <v>0</v>
      </c>
      <c r="CD640" s="14">
        <v>0</v>
      </c>
      <c r="CE640" s="14">
        <v>0</v>
      </c>
      <c r="CF640" s="14">
        <v>0</v>
      </c>
      <c r="CG640" s="14">
        <v>1645192</v>
      </c>
      <c r="CH640" s="14">
        <v>1</v>
      </c>
      <c r="CI640" s="14">
        <v>0</v>
      </c>
      <c r="CJ640" s="14">
        <v>0</v>
      </c>
      <c r="CK640" s="14">
        <v>0</v>
      </c>
      <c r="CL640" s="14">
        <v>0.55000000000000004</v>
      </c>
      <c r="CM640" s="14">
        <v>2.57</v>
      </c>
      <c r="CN640" s="14">
        <v>0</v>
      </c>
      <c r="CO640" s="14">
        <v>0.18</v>
      </c>
      <c r="CP640" s="14">
        <v>0</v>
      </c>
      <c r="CQ640" s="14">
        <v>0</v>
      </c>
      <c r="CR640" s="14" t="s">
        <v>108</v>
      </c>
      <c r="CS640" s="14">
        <v>220</v>
      </c>
      <c r="CT640" s="14">
        <v>380</v>
      </c>
      <c r="CU640" s="14">
        <v>201</v>
      </c>
      <c r="CV640" s="14">
        <v>348</v>
      </c>
      <c r="CW640" s="14">
        <v>231</v>
      </c>
      <c r="CX640" s="14">
        <v>399</v>
      </c>
    </row>
    <row r="641" spans="1:102" x14ac:dyDescent="0.25">
      <c r="A641" s="14">
        <v>966027</v>
      </c>
      <c r="B641" s="14">
        <v>76</v>
      </c>
      <c r="C641" s="14" t="s">
        <v>117</v>
      </c>
      <c r="D641" s="14" t="s">
        <v>100</v>
      </c>
      <c r="E641" s="14">
        <v>5302790001</v>
      </c>
      <c r="F641" s="14" t="s">
        <v>129</v>
      </c>
      <c r="G641" s="14" t="s">
        <v>102</v>
      </c>
      <c r="H641" s="14" t="s">
        <v>103</v>
      </c>
      <c r="I641" s="14">
        <v>70000000</v>
      </c>
      <c r="J641" s="14">
        <v>0</v>
      </c>
      <c r="K641" s="14">
        <v>53155342</v>
      </c>
      <c r="L641" s="14">
        <v>0</v>
      </c>
      <c r="M641" s="14">
        <v>201905</v>
      </c>
      <c r="N641" s="14">
        <v>20190410</v>
      </c>
      <c r="O641" s="14">
        <v>0</v>
      </c>
      <c r="P641" s="14">
        <v>20190510</v>
      </c>
      <c r="Q641" s="14">
        <v>0</v>
      </c>
      <c r="R641" s="14">
        <v>30</v>
      </c>
      <c r="S641" s="14">
        <v>20190521</v>
      </c>
      <c r="T641" s="14">
        <v>20190618</v>
      </c>
      <c r="U641" s="14">
        <v>62687</v>
      </c>
      <c r="V641" s="14">
        <v>13530.61</v>
      </c>
      <c r="W641" s="14">
        <v>25</v>
      </c>
      <c r="X641" s="14">
        <v>741.75</v>
      </c>
      <c r="Y641" s="14">
        <v>1623.67</v>
      </c>
      <c r="Z641" s="14">
        <v>649.46</v>
      </c>
      <c r="AA641" s="14">
        <v>541.22</v>
      </c>
      <c r="AB641" s="14">
        <v>351.79</v>
      </c>
      <c r="AC641" s="14">
        <v>0</v>
      </c>
      <c r="AD641" s="14">
        <v>0</v>
      </c>
      <c r="AE641" s="14">
        <v>0</v>
      </c>
      <c r="AF641" s="14">
        <v>54122.47</v>
      </c>
      <c r="AG641" s="14">
        <v>15506.07</v>
      </c>
      <c r="AH641" s="14">
        <v>34985.839999999997</v>
      </c>
      <c r="AI641" s="14">
        <v>7572.66</v>
      </c>
      <c r="AJ641" s="14">
        <v>752.65</v>
      </c>
      <c r="AK641" s="14">
        <v>7890.11</v>
      </c>
      <c r="AL641" s="14">
        <v>51698.080000000002</v>
      </c>
      <c r="AM641" s="14">
        <v>54864.22</v>
      </c>
      <c r="AN641" s="14">
        <v>0</v>
      </c>
      <c r="AO641" s="14">
        <v>0</v>
      </c>
      <c r="AP641" s="14">
        <v>0</v>
      </c>
      <c r="AQ641" s="14" t="s">
        <v>104</v>
      </c>
      <c r="AR641" s="14">
        <v>0</v>
      </c>
      <c r="AS641" s="14">
        <v>0</v>
      </c>
      <c r="AT641" s="14">
        <v>0</v>
      </c>
      <c r="AU641" s="14">
        <v>0</v>
      </c>
      <c r="AV641" s="14">
        <v>0</v>
      </c>
      <c r="AW641" s="14">
        <v>0</v>
      </c>
      <c r="AX641" s="14">
        <v>0</v>
      </c>
      <c r="AY641" s="14">
        <v>0</v>
      </c>
      <c r="AZ641" s="14">
        <v>0</v>
      </c>
      <c r="BA641" s="14">
        <v>0</v>
      </c>
      <c r="BB641" s="14">
        <v>7663</v>
      </c>
      <c r="BC641" s="14">
        <v>55024</v>
      </c>
      <c r="BD641" s="14">
        <v>0</v>
      </c>
      <c r="BE641" s="14">
        <v>0</v>
      </c>
      <c r="BF641" s="14">
        <v>216</v>
      </c>
      <c r="BG641" s="14">
        <v>250</v>
      </c>
      <c r="BH641" s="14">
        <v>0</v>
      </c>
      <c r="BI641" s="14">
        <v>0</v>
      </c>
      <c r="BJ641" s="14">
        <v>0</v>
      </c>
      <c r="BK641" s="14">
        <v>0</v>
      </c>
      <c r="BL641" s="14">
        <v>0</v>
      </c>
      <c r="BM641" s="14">
        <v>0</v>
      </c>
      <c r="BN641" s="14">
        <v>0</v>
      </c>
      <c r="BO641" s="14">
        <v>0</v>
      </c>
      <c r="BP641" s="14">
        <v>0</v>
      </c>
      <c r="BQ641" s="14">
        <v>0</v>
      </c>
      <c r="BR641" s="14">
        <v>0</v>
      </c>
      <c r="BS641" s="14">
        <v>13129.55</v>
      </c>
      <c r="BT641" s="14">
        <v>24447.06</v>
      </c>
      <c r="BU641" s="14">
        <v>0</v>
      </c>
      <c r="BV641" s="14">
        <v>0</v>
      </c>
      <c r="BW641" s="14">
        <v>0</v>
      </c>
      <c r="BX641" s="14">
        <v>3015.25</v>
      </c>
      <c r="BY641" s="14">
        <v>0</v>
      </c>
      <c r="BZ641" s="14">
        <v>0</v>
      </c>
      <c r="CA641" s="14">
        <v>0</v>
      </c>
      <c r="CB641" s="14">
        <v>0</v>
      </c>
      <c r="CC641" s="14">
        <v>0</v>
      </c>
      <c r="CD641" s="14">
        <v>250</v>
      </c>
      <c r="CE641" s="14">
        <v>245</v>
      </c>
      <c r="CF641" s="14">
        <v>230</v>
      </c>
      <c r="CG641" s="14">
        <v>255749</v>
      </c>
      <c r="CH641" s="14">
        <v>0.09</v>
      </c>
      <c r="CI641" s="14">
        <v>0.36</v>
      </c>
      <c r="CJ641" s="14">
        <v>0.09</v>
      </c>
      <c r="CK641" s="14">
        <v>0</v>
      </c>
      <c r="CL641" s="14">
        <v>449.21</v>
      </c>
      <c r="CM641" s="14">
        <v>2078.3000000000002</v>
      </c>
      <c r="CN641" s="14">
        <v>0</v>
      </c>
      <c r="CO641" s="14">
        <v>208.94</v>
      </c>
      <c r="CP641" s="14">
        <v>0</v>
      </c>
      <c r="CQ641" s="14">
        <v>0</v>
      </c>
      <c r="CR641" s="14" t="s">
        <v>108</v>
      </c>
      <c r="CS641" s="14">
        <v>0</v>
      </c>
      <c r="CT641" s="14">
        <v>0</v>
      </c>
      <c r="CU641" s="14">
        <v>0</v>
      </c>
      <c r="CV641" s="14">
        <v>0</v>
      </c>
      <c r="CW641" s="14">
        <v>0</v>
      </c>
      <c r="CX641" s="14">
        <v>0</v>
      </c>
    </row>
    <row r="642" spans="1:102" x14ac:dyDescent="0.25">
      <c r="A642" s="14">
        <v>1089425</v>
      </c>
      <c r="B642" s="14">
        <v>65</v>
      </c>
      <c r="C642" s="14" t="s">
        <v>99</v>
      </c>
      <c r="D642" s="14" t="s">
        <v>100</v>
      </c>
      <c r="E642" s="14">
        <v>5302790001</v>
      </c>
      <c r="F642" s="14" t="s">
        <v>130</v>
      </c>
      <c r="G642" s="14" t="s">
        <v>102</v>
      </c>
      <c r="H642" s="14" t="s">
        <v>103</v>
      </c>
      <c r="I642" s="14">
        <v>73007990</v>
      </c>
      <c r="J642" s="14">
        <v>0</v>
      </c>
      <c r="K642" s="14">
        <v>1159901</v>
      </c>
      <c r="L642" s="14">
        <v>0</v>
      </c>
      <c r="M642" s="14">
        <v>201905</v>
      </c>
      <c r="N642" s="14">
        <v>20190414</v>
      </c>
      <c r="O642" s="14">
        <v>0</v>
      </c>
      <c r="P642" s="14">
        <v>20190514</v>
      </c>
      <c r="Q642" s="14">
        <v>0</v>
      </c>
      <c r="R642" s="14">
        <v>30</v>
      </c>
      <c r="S642" s="14">
        <v>20190527</v>
      </c>
      <c r="T642" s="14">
        <v>20190618</v>
      </c>
      <c r="U642" s="14">
        <v>135058</v>
      </c>
      <c r="V642" s="14">
        <v>21808.03</v>
      </c>
      <c r="W642" s="14">
        <v>25</v>
      </c>
      <c r="X642" s="14">
        <v>741.75</v>
      </c>
      <c r="Y642" s="14">
        <v>2616.96</v>
      </c>
      <c r="Z642" s="14">
        <v>1046.78</v>
      </c>
      <c r="AA642" s="14">
        <v>872.32</v>
      </c>
      <c r="AB642" s="14">
        <v>567</v>
      </c>
      <c r="AC642" s="14">
        <v>0</v>
      </c>
      <c r="AD642" s="14">
        <v>0</v>
      </c>
      <c r="AE642" s="14">
        <v>0</v>
      </c>
      <c r="AF642" s="14">
        <v>87232.2</v>
      </c>
      <c r="AG642" s="14">
        <v>24991.99</v>
      </c>
      <c r="AH642" s="14">
        <v>75208.11</v>
      </c>
      <c r="AI642" s="14">
        <v>16278.76</v>
      </c>
      <c r="AJ642" s="14">
        <v>1617.97</v>
      </c>
      <c r="AK642" s="14">
        <v>16961.169999999998</v>
      </c>
      <c r="AL642" s="14">
        <v>82870.89</v>
      </c>
      <c r="AM642" s="14">
        <v>87973.95</v>
      </c>
      <c r="AN642" s="14">
        <v>0</v>
      </c>
      <c r="AO642" s="14">
        <v>0</v>
      </c>
      <c r="AP642" s="14">
        <v>0</v>
      </c>
      <c r="AQ642" s="14" t="s">
        <v>104</v>
      </c>
      <c r="AR642" s="14">
        <v>0</v>
      </c>
      <c r="AS642" s="14">
        <v>0</v>
      </c>
      <c r="AT642" s="14">
        <v>0</v>
      </c>
      <c r="AU642" s="14">
        <v>0</v>
      </c>
      <c r="AV642" s="14">
        <v>0</v>
      </c>
      <c r="AW642" s="14">
        <v>0</v>
      </c>
      <c r="AX642" s="14">
        <v>0</v>
      </c>
      <c r="AY642" s="14">
        <v>0</v>
      </c>
      <c r="AZ642" s="14">
        <v>0</v>
      </c>
      <c r="BA642" s="14">
        <v>0</v>
      </c>
      <c r="BB642" s="14">
        <v>11036</v>
      </c>
      <c r="BC642" s="14">
        <v>124022</v>
      </c>
      <c r="BD642" s="14">
        <v>0</v>
      </c>
      <c r="BE642" s="14">
        <v>207</v>
      </c>
      <c r="BF642" s="14">
        <v>209</v>
      </c>
      <c r="BG642" s="14">
        <v>0</v>
      </c>
      <c r="BH642" s="14">
        <v>210</v>
      </c>
      <c r="BI642" s="14">
        <v>210</v>
      </c>
      <c r="BJ642" s="14">
        <v>0</v>
      </c>
      <c r="BK642" s="14">
        <v>0</v>
      </c>
      <c r="BL642" s="14">
        <v>0</v>
      </c>
      <c r="BM642" s="14">
        <v>0</v>
      </c>
      <c r="BN642" s="14">
        <v>0</v>
      </c>
      <c r="BO642" s="14">
        <v>0</v>
      </c>
      <c r="BP642" s="14">
        <v>0</v>
      </c>
      <c r="BQ642" s="14">
        <v>0</v>
      </c>
      <c r="BR642" s="14">
        <v>0</v>
      </c>
      <c r="BS642" s="14">
        <v>6795.27</v>
      </c>
      <c r="BT642" s="14">
        <v>51962.07</v>
      </c>
      <c r="BU642" s="14">
        <v>0</v>
      </c>
      <c r="BV642" s="14">
        <v>0</v>
      </c>
      <c r="BW642" s="14">
        <v>0</v>
      </c>
      <c r="BX642" s="14">
        <v>0</v>
      </c>
      <c r="BY642" s="14">
        <v>4843.92</v>
      </c>
      <c r="BZ642" s="14">
        <v>1822.91</v>
      </c>
      <c r="CA642" s="14">
        <v>0</v>
      </c>
      <c r="CB642" s="14">
        <v>0</v>
      </c>
      <c r="CC642" s="14">
        <v>0</v>
      </c>
      <c r="CD642" s="14">
        <v>0</v>
      </c>
      <c r="CE642" s="14">
        <v>210</v>
      </c>
      <c r="CF642" s="14">
        <v>210</v>
      </c>
      <c r="CG642" s="14">
        <v>258103</v>
      </c>
      <c r="CH642" s="14">
        <v>9.6000000000000002E-2</v>
      </c>
      <c r="CI642" s="14">
        <v>0.38400000000000001</v>
      </c>
      <c r="CJ642" s="14">
        <v>9.6000000000000002E-2</v>
      </c>
      <c r="CK642" s="14">
        <v>0</v>
      </c>
      <c r="CL642" s="14">
        <v>724.02</v>
      </c>
      <c r="CM642" s="14">
        <v>3349.71</v>
      </c>
      <c r="CN642" s="14">
        <v>0</v>
      </c>
      <c r="CO642" s="14">
        <v>630.25</v>
      </c>
      <c r="CP642" s="14">
        <v>0</v>
      </c>
      <c r="CQ642" s="14">
        <v>0</v>
      </c>
      <c r="CR642" s="14" t="s">
        <v>108</v>
      </c>
      <c r="CS642" s="14">
        <v>0</v>
      </c>
      <c r="CT642" s="14">
        <v>0</v>
      </c>
      <c r="CU642" s="14">
        <v>0</v>
      </c>
      <c r="CV642" s="14">
        <v>0</v>
      </c>
      <c r="CW642" s="14">
        <v>0</v>
      </c>
      <c r="CX642" s="14">
        <v>0</v>
      </c>
    </row>
    <row r="643" spans="1:102" x14ac:dyDescent="0.25">
      <c r="A643" s="14">
        <v>1100496</v>
      </c>
      <c r="B643" s="14">
        <v>21</v>
      </c>
      <c r="C643" s="14" t="s">
        <v>105</v>
      </c>
      <c r="D643" s="14" t="s">
        <v>100</v>
      </c>
      <c r="E643" s="14">
        <v>5302790001</v>
      </c>
      <c r="F643" s="14" t="s">
        <v>131</v>
      </c>
      <c r="G643" s="14" t="s">
        <v>102</v>
      </c>
      <c r="H643" s="14" t="s">
        <v>103</v>
      </c>
      <c r="I643" s="14">
        <v>70300000</v>
      </c>
      <c r="J643" s="14">
        <v>0</v>
      </c>
      <c r="K643" s="14">
        <v>98380</v>
      </c>
      <c r="L643" s="14">
        <v>1</v>
      </c>
      <c r="M643" s="14">
        <v>201905</v>
      </c>
      <c r="N643" s="14">
        <v>20190409</v>
      </c>
      <c r="O643" s="14">
        <v>1841</v>
      </c>
      <c r="P643" s="14">
        <v>20190510</v>
      </c>
      <c r="Q643" s="14">
        <v>1841</v>
      </c>
      <c r="R643" s="14">
        <v>31</v>
      </c>
      <c r="S643" s="14">
        <v>20190531</v>
      </c>
      <c r="T643" s="14">
        <v>20190618</v>
      </c>
      <c r="U643" s="14">
        <v>17.75</v>
      </c>
      <c r="V643" s="14">
        <v>2.42</v>
      </c>
      <c r="W643" s="14">
        <v>12</v>
      </c>
      <c r="X643" s="14">
        <v>2.4900000000000002</v>
      </c>
      <c r="Y643" s="14">
        <v>0.6</v>
      </c>
      <c r="Z643" s="14">
        <v>0.24</v>
      </c>
      <c r="AA643" s="14">
        <v>0.2</v>
      </c>
      <c r="AB643" s="14">
        <v>0.13</v>
      </c>
      <c r="AC643" s="14">
        <v>0</v>
      </c>
      <c r="AD643" s="14">
        <v>0</v>
      </c>
      <c r="AE643" s="14">
        <v>0</v>
      </c>
      <c r="AF643" s="14">
        <v>20.170000000000002</v>
      </c>
      <c r="AG643" s="14">
        <v>3.15</v>
      </c>
      <c r="AH643" s="14">
        <v>11.64</v>
      </c>
      <c r="AI643" s="14">
        <v>2.5099999999999998</v>
      </c>
      <c r="AJ643" s="14">
        <v>0.25</v>
      </c>
      <c r="AK643" s="14">
        <v>2.62</v>
      </c>
      <c r="AL643" s="14">
        <v>21.49</v>
      </c>
      <c r="AM643" s="14">
        <v>22.66</v>
      </c>
      <c r="AN643" s="14">
        <v>0</v>
      </c>
      <c r="AO643" s="14">
        <v>30</v>
      </c>
      <c r="AP643" s="14">
        <v>8</v>
      </c>
      <c r="AQ643" s="14" t="s">
        <v>104</v>
      </c>
      <c r="AR643" s="14">
        <v>0</v>
      </c>
      <c r="AS643" s="14">
        <v>0</v>
      </c>
      <c r="AT643" s="14">
        <v>0</v>
      </c>
      <c r="AU643" s="14">
        <v>0</v>
      </c>
      <c r="AV643" s="14">
        <v>0</v>
      </c>
      <c r="AW643" s="14">
        <v>0</v>
      </c>
      <c r="AX643" s="14">
        <v>0</v>
      </c>
      <c r="AY643" s="14" t="s">
        <v>107</v>
      </c>
      <c r="AZ643" s="14" t="s">
        <v>107</v>
      </c>
      <c r="BA643" s="14" t="s">
        <v>107</v>
      </c>
      <c r="BB643" s="14">
        <v>0</v>
      </c>
      <c r="BC643" s="14">
        <v>0</v>
      </c>
      <c r="BD643" s="14">
        <v>0</v>
      </c>
      <c r="BE643" s="14">
        <v>0</v>
      </c>
      <c r="BF643" s="14">
        <v>0</v>
      </c>
      <c r="BG643" s="14">
        <v>0</v>
      </c>
      <c r="BH643" s="14">
        <v>0</v>
      </c>
      <c r="BI643" s="14">
        <v>0</v>
      </c>
      <c r="BJ643" s="14">
        <v>0</v>
      </c>
      <c r="BK643" s="14">
        <v>0</v>
      </c>
      <c r="BL643" s="14">
        <v>0</v>
      </c>
      <c r="BM643" s="14">
        <v>0</v>
      </c>
      <c r="BN643" s="14">
        <v>0</v>
      </c>
      <c r="BO643" s="14">
        <v>0</v>
      </c>
      <c r="BP643" s="14">
        <v>0</v>
      </c>
      <c r="BQ643" s="14">
        <v>0</v>
      </c>
      <c r="BR643" s="14">
        <v>0</v>
      </c>
      <c r="BS643" s="14">
        <v>0</v>
      </c>
      <c r="BT643" s="14">
        <v>0</v>
      </c>
      <c r="BU643" s="14">
        <v>0</v>
      </c>
      <c r="BV643" s="14">
        <v>0</v>
      </c>
      <c r="BW643" s="14">
        <v>0</v>
      </c>
      <c r="BX643" s="14">
        <v>0</v>
      </c>
      <c r="BY643" s="14">
        <v>0</v>
      </c>
      <c r="BZ643" s="14">
        <v>0</v>
      </c>
      <c r="CA643" s="14">
        <v>0</v>
      </c>
      <c r="CB643" s="14">
        <v>0</v>
      </c>
      <c r="CC643" s="14">
        <v>0</v>
      </c>
      <c r="CD643" s="14">
        <v>0</v>
      </c>
      <c r="CE643" s="14">
        <v>0</v>
      </c>
      <c r="CF643" s="14">
        <v>0</v>
      </c>
      <c r="CG643" s="14">
        <v>1667732</v>
      </c>
      <c r="CH643" s="14">
        <v>1</v>
      </c>
      <c r="CI643" s="14">
        <v>0</v>
      </c>
      <c r="CJ643" s="14">
        <v>0</v>
      </c>
      <c r="CK643" s="14">
        <v>0</v>
      </c>
      <c r="CL643" s="14">
        <v>0.16</v>
      </c>
      <c r="CM643" s="14">
        <v>0.77</v>
      </c>
      <c r="CN643" s="14">
        <v>0</v>
      </c>
      <c r="CO643" s="14">
        <v>0.09</v>
      </c>
      <c r="CP643" s="14">
        <v>0</v>
      </c>
      <c r="CQ643" s="14">
        <v>0</v>
      </c>
      <c r="CR643" s="14" t="s">
        <v>108</v>
      </c>
      <c r="CS643" s="14">
        <v>220</v>
      </c>
      <c r="CT643" s="14" t="s">
        <v>109</v>
      </c>
      <c r="CU643" s="14">
        <v>201</v>
      </c>
      <c r="CV643" s="14" t="s">
        <v>109</v>
      </c>
      <c r="CW643" s="14">
        <v>231</v>
      </c>
      <c r="CX643" s="14" t="s">
        <v>109</v>
      </c>
    </row>
    <row r="644" spans="1:102" x14ac:dyDescent="0.25">
      <c r="A644" s="14">
        <v>1951042</v>
      </c>
      <c r="B644" s="14">
        <v>23</v>
      </c>
      <c r="C644" s="14" t="s">
        <v>110</v>
      </c>
      <c r="D644" s="14" t="s">
        <v>100</v>
      </c>
      <c r="E644" s="14">
        <v>5302790001</v>
      </c>
      <c r="F644" s="14" t="s">
        <v>336</v>
      </c>
      <c r="G644" s="14" t="s">
        <v>102</v>
      </c>
      <c r="H644" s="14" t="s">
        <v>103</v>
      </c>
      <c r="I644" s="14">
        <v>70800000</v>
      </c>
      <c r="J644" s="14">
        <v>0</v>
      </c>
      <c r="K644" s="14">
        <v>1546373</v>
      </c>
      <c r="L644" s="14">
        <v>1</v>
      </c>
      <c r="M644" s="14">
        <v>201905</v>
      </c>
      <c r="N644" s="14">
        <v>20190411</v>
      </c>
      <c r="O644" s="14">
        <v>400</v>
      </c>
      <c r="P644" s="14">
        <v>20190514</v>
      </c>
      <c r="Q644" s="14">
        <v>500</v>
      </c>
      <c r="R644" s="14">
        <v>33</v>
      </c>
      <c r="S644" s="14">
        <v>20190531</v>
      </c>
      <c r="T644" s="14">
        <v>20190618</v>
      </c>
      <c r="U644" s="14">
        <v>59.29</v>
      </c>
      <c r="V644" s="14">
        <v>8.08</v>
      </c>
      <c r="W644" s="14">
        <v>12</v>
      </c>
      <c r="X644" s="14">
        <v>8.0500000000000007</v>
      </c>
      <c r="Y644" s="14">
        <v>2.02</v>
      </c>
      <c r="Z644" s="14">
        <v>0.8</v>
      </c>
      <c r="AA644" s="14">
        <v>0.67</v>
      </c>
      <c r="AB644" s="14">
        <v>0.43</v>
      </c>
      <c r="AC644" s="14">
        <v>0</v>
      </c>
      <c r="AD644" s="14">
        <v>0</v>
      </c>
      <c r="AE644" s="14">
        <v>0</v>
      </c>
      <c r="AF644" s="14">
        <v>67.37</v>
      </c>
      <c r="AG644" s="14">
        <v>10.53</v>
      </c>
      <c r="AH644" s="14">
        <v>38.86</v>
      </c>
      <c r="AI644" s="14">
        <v>8.4</v>
      </c>
      <c r="AJ644" s="14">
        <v>0.83</v>
      </c>
      <c r="AK644" s="14">
        <v>8.75</v>
      </c>
      <c r="AL644" s="14">
        <v>71.5</v>
      </c>
      <c r="AM644" s="14">
        <v>75.42</v>
      </c>
      <c r="AN644" s="14">
        <v>100</v>
      </c>
      <c r="AO644" s="14">
        <v>100</v>
      </c>
      <c r="AP644" s="14">
        <v>100</v>
      </c>
      <c r="AQ644" s="14" t="s">
        <v>104</v>
      </c>
      <c r="AR644" s="14">
        <v>0</v>
      </c>
      <c r="AS644" s="14">
        <v>0</v>
      </c>
      <c r="AT644" s="14">
        <v>0</v>
      </c>
      <c r="AU644" s="14">
        <v>0</v>
      </c>
      <c r="AV644" s="14">
        <v>0</v>
      </c>
      <c r="AW644" s="14">
        <v>0</v>
      </c>
      <c r="AX644" s="14">
        <v>0</v>
      </c>
      <c r="AY644" s="14" t="s">
        <v>107</v>
      </c>
      <c r="AZ644" s="14" t="s">
        <v>107</v>
      </c>
      <c r="BA644" s="14" t="s">
        <v>107</v>
      </c>
      <c r="BB644" s="14">
        <v>0</v>
      </c>
      <c r="BC644" s="14">
        <v>0</v>
      </c>
      <c r="BD644" s="14">
        <v>0</v>
      </c>
      <c r="BE644" s="14">
        <v>0</v>
      </c>
      <c r="BF644" s="14">
        <v>0</v>
      </c>
      <c r="BG644" s="14">
        <v>0</v>
      </c>
      <c r="BH644" s="14">
        <v>0</v>
      </c>
      <c r="BI644" s="14">
        <v>0</v>
      </c>
      <c r="BJ644" s="14">
        <v>0</v>
      </c>
      <c r="BK644" s="14">
        <v>0</v>
      </c>
      <c r="BL644" s="14">
        <v>0</v>
      </c>
      <c r="BM644" s="14">
        <v>0</v>
      </c>
      <c r="BN644" s="14">
        <v>0</v>
      </c>
      <c r="BO644" s="14">
        <v>0</v>
      </c>
      <c r="BP644" s="14">
        <v>0</v>
      </c>
      <c r="BQ644" s="14">
        <v>0</v>
      </c>
      <c r="BR644" s="14">
        <v>0</v>
      </c>
      <c r="BS644" s="14">
        <v>0</v>
      </c>
      <c r="BT644" s="14">
        <v>0</v>
      </c>
      <c r="BU644" s="14">
        <v>0</v>
      </c>
      <c r="BV644" s="14">
        <v>0</v>
      </c>
      <c r="BW644" s="14">
        <v>0</v>
      </c>
      <c r="BX644" s="14">
        <v>0</v>
      </c>
      <c r="BY644" s="14">
        <v>0</v>
      </c>
      <c r="BZ644" s="14">
        <v>0</v>
      </c>
      <c r="CA644" s="14">
        <v>0</v>
      </c>
      <c r="CB644" s="14">
        <v>0</v>
      </c>
      <c r="CC644" s="14">
        <v>0</v>
      </c>
      <c r="CD644" s="14">
        <v>0</v>
      </c>
      <c r="CE644" s="14">
        <v>0</v>
      </c>
      <c r="CF644" s="14">
        <v>0</v>
      </c>
      <c r="CG644" s="14">
        <v>1680009</v>
      </c>
      <c r="CH644" s="14">
        <v>1</v>
      </c>
      <c r="CI644" s="14">
        <v>0</v>
      </c>
      <c r="CJ644" s="14">
        <v>0</v>
      </c>
      <c r="CK644" s="14">
        <v>0</v>
      </c>
      <c r="CL644" s="14">
        <v>0.55000000000000004</v>
      </c>
      <c r="CM644" s="14">
        <v>2.58</v>
      </c>
      <c r="CN644" s="14">
        <v>0</v>
      </c>
      <c r="CO644" s="14">
        <v>0.42</v>
      </c>
      <c r="CP644" s="14">
        <v>0</v>
      </c>
      <c r="CQ644" s="14">
        <v>0</v>
      </c>
      <c r="CR644" s="14" t="s">
        <v>108</v>
      </c>
      <c r="CS644" s="14">
        <v>220</v>
      </c>
      <c r="CT644" s="14">
        <v>380</v>
      </c>
      <c r="CU644" s="14">
        <v>201</v>
      </c>
      <c r="CV644" s="14">
        <v>348</v>
      </c>
      <c r="CW644" s="14">
        <v>231</v>
      </c>
      <c r="CX644" s="14">
        <v>399</v>
      </c>
    </row>
    <row r="645" spans="1:102" x14ac:dyDescent="0.25">
      <c r="A645" s="14">
        <v>466453</v>
      </c>
      <c r="B645" s="14">
        <v>75</v>
      </c>
      <c r="C645" s="14" t="s">
        <v>99</v>
      </c>
      <c r="D645" s="14" t="s">
        <v>100</v>
      </c>
      <c r="E645" s="14">
        <v>5302790001</v>
      </c>
      <c r="F645" s="14" t="s">
        <v>101</v>
      </c>
      <c r="G645" s="14" t="s">
        <v>102</v>
      </c>
      <c r="H645" s="14" t="s">
        <v>103</v>
      </c>
      <c r="I645" s="14">
        <v>70610000</v>
      </c>
      <c r="J645" s="14">
        <v>0</v>
      </c>
      <c r="K645" s="14">
        <v>1211223</v>
      </c>
      <c r="L645" s="14">
        <v>0</v>
      </c>
      <c r="M645" s="14">
        <v>201906</v>
      </c>
      <c r="N645" s="14">
        <v>20190510</v>
      </c>
      <c r="O645" s="14">
        <v>0</v>
      </c>
      <c r="P645" s="14">
        <v>20190610</v>
      </c>
      <c r="Q645" s="14">
        <v>0</v>
      </c>
      <c r="R645" s="14">
        <v>31</v>
      </c>
      <c r="S645" s="14">
        <v>20190619</v>
      </c>
      <c r="T645" s="14">
        <v>20190718</v>
      </c>
      <c r="U645" s="14">
        <v>15508</v>
      </c>
      <c r="V645" s="14">
        <v>2804.38</v>
      </c>
      <c r="W645" s="14">
        <v>25</v>
      </c>
      <c r="X645" s="14">
        <v>741.75</v>
      </c>
      <c r="Y645" s="14">
        <v>336.52</v>
      </c>
      <c r="Z645" s="14">
        <v>134.61000000000001</v>
      </c>
      <c r="AA645" s="14">
        <v>112.17</v>
      </c>
      <c r="AB645" s="14">
        <v>72.91</v>
      </c>
      <c r="AC645" s="14">
        <v>0</v>
      </c>
      <c r="AD645" s="14">
        <v>0</v>
      </c>
      <c r="AE645" s="14">
        <v>0</v>
      </c>
      <c r="AF645" s="14">
        <v>11217.58</v>
      </c>
      <c r="AG645" s="14">
        <v>3213.81</v>
      </c>
      <c r="AH645" s="14">
        <v>8835.5300000000007</v>
      </c>
      <c r="AI645" s="14">
        <v>1912.44</v>
      </c>
      <c r="AJ645" s="14">
        <v>190.08</v>
      </c>
      <c r="AK645" s="14">
        <v>1992.61</v>
      </c>
      <c r="AL645" s="14">
        <v>11303.12</v>
      </c>
      <c r="AM645" s="14">
        <v>11959.33</v>
      </c>
      <c r="AN645" s="14">
        <v>0</v>
      </c>
      <c r="AO645" s="14">
        <v>0</v>
      </c>
      <c r="AP645" s="14">
        <v>0</v>
      </c>
      <c r="AQ645" s="14" t="s">
        <v>104</v>
      </c>
      <c r="AR645" s="14">
        <v>0</v>
      </c>
      <c r="AS645" s="14">
        <v>0</v>
      </c>
      <c r="AT645" s="14">
        <v>0</v>
      </c>
      <c r="AU645" s="14">
        <v>0</v>
      </c>
      <c r="AV645" s="14">
        <v>0</v>
      </c>
      <c r="AW645" s="14">
        <v>0</v>
      </c>
      <c r="AX645" s="14">
        <v>0</v>
      </c>
      <c r="AY645" s="14">
        <v>0</v>
      </c>
      <c r="AZ645" s="14">
        <v>0</v>
      </c>
      <c r="BA645" s="14">
        <v>0</v>
      </c>
      <c r="BB645" s="14">
        <v>1866</v>
      </c>
      <c r="BC645" s="14">
        <v>13642</v>
      </c>
      <c r="BD645" s="14">
        <v>0</v>
      </c>
      <c r="BE645" s="14">
        <v>0</v>
      </c>
      <c r="BF645" s="14">
        <v>45</v>
      </c>
      <c r="BG645" s="14">
        <v>55</v>
      </c>
      <c r="BH645" s="14">
        <v>0</v>
      </c>
      <c r="BI645" s="14">
        <v>0</v>
      </c>
      <c r="BJ645" s="14">
        <v>0</v>
      </c>
      <c r="BK645" s="14">
        <v>0</v>
      </c>
      <c r="BL645" s="14">
        <v>0</v>
      </c>
      <c r="BM645" s="14">
        <v>0</v>
      </c>
      <c r="BN645" s="14">
        <v>0</v>
      </c>
      <c r="BO645" s="14">
        <v>0</v>
      </c>
      <c r="BP645" s="14">
        <v>0</v>
      </c>
      <c r="BQ645" s="14">
        <v>0</v>
      </c>
      <c r="BR645" s="14">
        <v>0</v>
      </c>
      <c r="BS645" s="14">
        <v>2190.34</v>
      </c>
      <c r="BT645" s="14">
        <v>5745.5</v>
      </c>
      <c r="BU645" s="14">
        <v>0</v>
      </c>
      <c r="BV645" s="14">
        <v>0</v>
      </c>
      <c r="BW645" s="14">
        <v>0</v>
      </c>
      <c r="BX645" s="14">
        <v>477.36</v>
      </c>
      <c r="BY645" s="14">
        <v>0</v>
      </c>
      <c r="BZ645" s="14">
        <v>0</v>
      </c>
      <c r="CA645" s="14">
        <v>0</v>
      </c>
      <c r="CB645" s="14">
        <v>0</v>
      </c>
      <c r="CC645" s="14">
        <v>0</v>
      </c>
      <c r="CD645" s="14">
        <v>55</v>
      </c>
      <c r="CE645" s="14">
        <v>0</v>
      </c>
      <c r="CF645" s="14">
        <v>0</v>
      </c>
      <c r="CG645" s="14">
        <v>269813</v>
      </c>
      <c r="CH645" s="14">
        <v>7.1999999999999995E-2</v>
      </c>
      <c r="CI645" s="14">
        <v>0.28799999999999998</v>
      </c>
      <c r="CJ645" s="14">
        <v>7.1999999999999995E-2</v>
      </c>
      <c r="CK645" s="14">
        <v>0</v>
      </c>
      <c r="CL645" s="14">
        <v>93.1</v>
      </c>
      <c r="CM645" s="14">
        <v>429.63</v>
      </c>
      <c r="CN645" s="14">
        <v>0</v>
      </c>
      <c r="CO645" s="14">
        <v>105.05</v>
      </c>
      <c r="CP645" s="14">
        <v>0</v>
      </c>
      <c r="CQ645" s="14">
        <v>0</v>
      </c>
      <c r="CR645" s="14">
        <v>477.36</v>
      </c>
      <c r="CS645" s="14">
        <v>0</v>
      </c>
      <c r="CT645" s="14">
        <v>0</v>
      </c>
      <c r="CU645" s="14">
        <v>0</v>
      </c>
      <c r="CV645" s="14">
        <v>0</v>
      </c>
      <c r="CW645" s="14">
        <v>0</v>
      </c>
      <c r="CX645" s="14">
        <v>0</v>
      </c>
    </row>
    <row r="646" spans="1:102" x14ac:dyDescent="0.25">
      <c r="A646" s="14">
        <v>471550</v>
      </c>
      <c r="B646" s="14">
        <v>21</v>
      </c>
      <c r="C646" s="14" t="s">
        <v>105</v>
      </c>
      <c r="D646" s="14" t="s">
        <v>100</v>
      </c>
      <c r="E646" s="14">
        <v>5302790001</v>
      </c>
      <c r="F646" s="14" t="s">
        <v>106</v>
      </c>
      <c r="G646" s="14" t="s">
        <v>102</v>
      </c>
      <c r="H646" s="14" t="s">
        <v>103</v>
      </c>
      <c r="I646" s="14">
        <v>70362070</v>
      </c>
      <c r="J646" s="14">
        <v>0</v>
      </c>
      <c r="K646" s="14">
        <v>76645</v>
      </c>
      <c r="L646" s="14">
        <v>1</v>
      </c>
      <c r="M646" s="14">
        <v>201906</v>
      </c>
      <c r="N646" s="14">
        <v>20190506</v>
      </c>
      <c r="O646" s="14">
        <v>8201</v>
      </c>
      <c r="P646" s="14">
        <v>20190605</v>
      </c>
      <c r="Q646" s="14">
        <v>8804</v>
      </c>
      <c r="R646" s="14">
        <v>30</v>
      </c>
      <c r="S646" s="14">
        <v>20190701</v>
      </c>
      <c r="T646" s="14">
        <v>20190718</v>
      </c>
      <c r="U646" s="14">
        <v>363.62</v>
      </c>
      <c r="V646" s="14">
        <v>121.2</v>
      </c>
      <c r="W646" s="14">
        <v>25</v>
      </c>
      <c r="X646" s="14">
        <v>76.27</v>
      </c>
      <c r="Y646" s="14">
        <v>14.54</v>
      </c>
      <c r="Z646" s="14">
        <v>5.81</v>
      </c>
      <c r="AA646" s="14">
        <v>4.84</v>
      </c>
      <c r="AB646" s="14">
        <v>3.15</v>
      </c>
      <c r="AC646" s="14">
        <v>0</v>
      </c>
      <c r="AD646" s="14">
        <v>0</v>
      </c>
      <c r="AE646" s="14">
        <v>0</v>
      </c>
      <c r="AF646" s="14">
        <v>484.82</v>
      </c>
      <c r="AG646" s="14">
        <v>138.88999999999999</v>
      </c>
      <c r="AH646" s="14">
        <v>236.39</v>
      </c>
      <c r="AI646" s="14">
        <v>51.16</v>
      </c>
      <c r="AJ646" s="14">
        <v>5.08</v>
      </c>
      <c r="AK646" s="14">
        <v>53.3</v>
      </c>
      <c r="AL646" s="14">
        <v>532.75</v>
      </c>
      <c r="AM646" s="14">
        <v>561.09</v>
      </c>
      <c r="AN646" s="14">
        <v>603</v>
      </c>
      <c r="AO646" s="14">
        <v>603</v>
      </c>
      <c r="AP646" s="14">
        <v>796</v>
      </c>
      <c r="AQ646" s="14" t="s">
        <v>104</v>
      </c>
      <c r="AR646" s="14">
        <v>0</v>
      </c>
      <c r="AS646" s="14">
        <v>0</v>
      </c>
      <c r="AT646" s="14">
        <v>0</v>
      </c>
      <c r="AU646" s="14">
        <v>0</v>
      </c>
      <c r="AV646" s="14">
        <v>0</v>
      </c>
      <c r="AW646" s="14">
        <v>0</v>
      </c>
      <c r="AX646" s="14">
        <v>0</v>
      </c>
      <c r="AY646" s="14" t="s">
        <v>107</v>
      </c>
      <c r="AZ646" s="14" t="s">
        <v>107</v>
      </c>
      <c r="BA646" s="14" t="s">
        <v>107</v>
      </c>
      <c r="BB646" s="14">
        <v>0</v>
      </c>
      <c r="BC646" s="14">
        <v>0</v>
      </c>
      <c r="BD646" s="14">
        <v>0</v>
      </c>
      <c r="BE646" s="14">
        <v>0</v>
      </c>
      <c r="BF646" s="14">
        <v>0</v>
      </c>
      <c r="BG646" s="14">
        <v>0</v>
      </c>
      <c r="BH646" s="14">
        <v>0</v>
      </c>
      <c r="BI646" s="14">
        <v>0</v>
      </c>
      <c r="BJ646" s="14">
        <v>0</v>
      </c>
      <c r="BK646" s="14">
        <v>0</v>
      </c>
      <c r="BL646" s="14">
        <v>0</v>
      </c>
      <c r="BM646" s="14">
        <v>0</v>
      </c>
      <c r="BN646" s="14">
        <v>0</v>
      </c>
      <c r="BO646" s="14">
        <v>0</v>
      </c>
      <c r="BP646" s="14">
        <v>0</v>
      </c>
      <c r="BQ646" s="14">
        <v>0</v>
      </c>
      <c r="BR646" s="14">
        <v>0</v>
      </c>
      <c r="BS646" s="14">
        <v>0</v>
      </c>
      <c r="BT646" s="14">
        <v>0</v>
      </c>
      <c r="BU646" s="14">
        <v>0</v>
      </c>
      <c r="BV646" s="14">
        <v>0</v>
      </c>
      <c r="BW646" s="14">
        <v>0</v>
      </c>
      <c r="BX646" s="14">
        <v>0</v>
      </c>
      <c r="BY646" s="14">
        <v>0</v>
      </c>
      <c r="BZ646" s="14">
        <v>0</v>
      </c>
      <c r="CA646" s="14">
        <v>0</v>
      </c>
      <c r="CB646" s="14">
        <v>0</v>
      </c>
      <c r="CC646" s="14">
        <v>0</v>
      </c>
      <c r="CD646" s="14">
        <v>0</v>
      </c>
      <c r="CE646" s="14">
        <v>0</v>
      </c>
      <c r="CF646" s="14">
        <v>0</v>
      </c>
      <c r="CG646" s="14">
        <v>1750443</v>
      </c>
      <c r="CH646" s="14">
        <v>1</v>
      </c>
      <c r="CI646" s="14">
        <v>0</v>
      </c>
      <c r="CJ646" s="14">
        <v>0</v>
      </c>
      <c r="CK646" s="14">
        <v>0</v>
      </c>
      <c r="CL646" s="14">
        <v>4.0199999999999996</v>
      </c>
      <c r="CM646" s="14">
        <v>18.559999999999999</v>
      </c>
      <c r="CN646" s="14">
        <v>0</v>
      </c>
      <c r="CO646" s="14">
        <v>5.0199999999999996</v>
      </c>
      <c r="CP646" s="14">
        <v>0</v>
      </c>
      <c r="CQ646" s="14">
        <v>0</v>
      </c>
      <c r="CR646" s="14" t="s">
        <v>108</v>
      </c>
      <c r="CS646" s="14">
        <v>220</v>
      </c>
      <c r="CT646" s="14" t="s">
        <v>109</v>
      </c>
      <c r="CU646" s="14">
        <v>201</v>
      </c>
      <c r="CV646" s="14" t="s">
        <v>109</v>
      </c>
      <c r="CW646" s="14">
        <v>231</v>
      </c>
      <c r="CX646" s="14" t="s">
        <v>109</v>
      </c>
    </row>
    <row r="647" spans="1:102" x14ac:dyDescent="0.25">
      <c r="A647" s="14">
        <v>471551</v>
      </c>
      <c r="B647" s="14">
        <v>23</v>
      </c>
      <c r="C647" s="14" t="s">
        <v>110</v>
      </c>
      <c r="D647" s="14" t="s">
        <v>100</v>
      </c>
      <c r="E647" s="14">
        <v>5302790001</v>
      </c>
      <c r="F647" s="14" t="s">
        <v>111</v>
      </c>
      <c r="G647" s="14" t="s">
        <v>102</v>
      </c>
      <c r="H647" s="14" t="s">
        <v>103</v>
      </c>
      <c r="I647" s="14">
        <v>70362070</v>
      </c>
      <c r="J647" s="14">
        <v>0</v>
      </c>
      <c r="K647" s="14">
        <v>1229984</v>
      </c>
      <c r="L647" s="14">
        <v>40</v>
      </c>
      <c r="M647" s="14">
        <v>201906</v>
      </c>
      <c r="N647" s="14">
        <v>20190506</v>
      </c>
      <c r="O647" s="14">
        <v>21181</v>
      </c>
      <c r="P647" s="14">
        <v>20190605</v>
      </c>
      <c r="Q647" s="14">
        <v>21338</v>
      </c>
      <c r="R647" s="14">
        <v>30</v>
      </c>
      <c r="S647" s="14">
        <v>20190701</v>
      </c>
      <c r="T647" s="14">
        <v>20190718</v>
      </c>
      <c r="U647" s="14">
        <v>3786.97</v>
      </c>
      <c r="V647" s="14">
        <v>1262.32</v>
      </c>
      <c r="W647" s="14">
        <v>25</v>
      </c>
      <c r="X647" s="14">
        <v>731.78</v>
      </c>
      <c r="Y647" s="14">
        <v>151.47</v>
      </c>
      <c r="Z647" s="14">
        <v>60.59</v>
      </c>
      <c r="AA647" s="14">
        <v>50.49</v>
      </c>
      <c r="AB647" s="14">
        <v>32.82</v>
      </c>
      <c r="AC647" s="14">
        <v>0</v>
      </c>
      <c r="AD647" s="14">
        <v>0</v>
      </c>
      <c r="AE647" s="14">
        <v>0</v>
      </c>
      <c r="AF647" s="14">
        <v>5049.29</v>
      </c>
      <c r="AG647" s="14">
        <v>1446.61</v>
      </c>
      <c r="AH647" s="14">
        <v>2461.73</v>
      </c>
      <c r="AI647" s="14">
        <v>532.83000000000004</v>
      </c>
      <c r="AJ647" s="14">
        <v>52.95</v>
      </c>
      <c r="AK647" s="14">
        <v>555.16999999999996</v>
      </c>
      <c r="AL647" s="14">
        <v>5485.7</v>
      </c>
      <c r="AM647" s="14">
        <v>5781.07</v>
      </c>
      <c r="AN647" s="14">
        <v>6280</v>
      </c>
      <c r="AO647" s="14">
        <v>6280</v>
      </c>
      <c r="AP647" s="14">
        <v>7153</v>
      </c>
      <c r="AQ647" s="14" t="s">
        <v>104</v>
      </c>
      <c r="AR647" s="14">
        <v>0</v>
      </c>
      <c r="AS647" s="14">
        <v>0</v>
      </c>
      <c r="AT647" s="14">
        <v>0</v>
      </c>
      <c r="AU647" s="14">
        <v>0</v>
      </c>
      <c r="AV647" s="14">
        <v>0</v>
      </c>
      <c r="AW647" s="14">
        <v>0</v>
      </c>
      <c r="AX647" s="14">
        <v>0</v>
      </c>
      <c r="AY647" s="14" t="s">
        <v>107</v>
      </c>
      <c r="AZ647" s="14" t="s">
        <v>107</v>
      </c>
      <c r="BA647" s="14" t="s">
        <v>107</v>
      </c>
      <c r="BB647" s="14">
        <v>0</v>
      </c>
      <c r="BC647" s="14">
        <v>0</v>
      </c>
      <c r="BD647" s="14">
        <v>0</v>
      </c>
      <c r="BE647" s="14">
        <v>0</v>
      </c>
      <c r="BF647" s="14">
        <v>0</v>
      </c>
      <c r="BG647" s="14">
        <v>0</v>
      </c>
      <c r="BH647" s="14">
        <v>0</v>
      </c>
      <c r="BI647" s="14">
        <v>0</v>
      </c>
      <c r="BJ647" s="14">
        <v>0</v>
      </c>
      <c r="BK647" s="14">
        <v>0</v>
      </c>
      <c r="BL647" s="14">
        <v>0</v>
      </c>
      <c r="BM647" s="14">
        <v>0</v>
      </c>
      <c r="BN647" s="14">
        <v>0</v>
      </c>
      <c r="BO647" s="14">
        <v>0</v>
      </c>
      <c r="BP647" s="14">
        <v>0</v>
      </c>
      <c r="BQ647" s="14">
        <v>0</v>
      </c>
      <c r="BR647" s="14">
        <v>0</v>
      </c>
      <c r="BS647" s="14">
        <v>0</v>
      </c>
      <c r="BT647" s="14">
        <v>0</v>
      </c>
      <c r="BU647" s="14">
        <v>0</v>
      </c>
      <c r="BV647" s="14">
        <v>0</v>
      </c>
      <c r="BW647" s="14">
        <v>0</v>
      </c>
      <c r="BX647" s="14">
        <v>0</v>
      </c>
      <c r="BY647" s="14">
        <v>0</v>
      </c>
      <c r="BZ647" s="14">
        <v>0</v>
      </c>
      <c r="CA647" s="14">
        <v>0</v>
      </c>
      <c r="CB647" s="14">
        <v>0</v>
      </c>
      <c r="CC647" s="14">
        <v>0</v>
      </c>
      <c r="CD647" s="14">
        <v>0</v>
      </c>
      <c r="CE647" s="14">
        <v>0</v>
      </c>
      <c r="CF647" s="14">
        <v>0</v>
      </c>
      <c r="CG647" s="14">
        <v>1750444</v>
      </c>
      <c r="CH647" s="14">
        <v>40</v>
      </c>
      <c r="CI647" s="14">
        <v>0</v>
      </c>
      <c r="CJ647" s="14">
        <v>40</v>
      </c>
      <c r="CK647" s="14">
        <v>0</v>
      </c>
      <c r="CL647" s="14">
        <v>41.9</v>
      </c>
      <c r="CM647" s="14">
        <v>193.38</v>
      </c>
      <c r="CN647" s="14">
        <v>0</v>
      </c>
      <c r="CO647" s="14">
        <v>52.33</v>
      </c>
      <c r="CP647" s="14">
        <v>0</v>
      </c>
      <c r="CQ647" s="14">
        <v>0</v>
      </c>
      <c r="CR647" s="14" t="s">
        <v>108</v>
      </c>
      <c r="CS647" s="14">
        <v>220</v>
      </c>
      <c r="CT647" s="14">
        <v>380</v>
      </c>
      <c r="CU647" s="14">
        <v>201</v>
      </c>
      <c r="CV647" s="14">
        <v>348</v>
      </c>
      <c r="CW647" s="14">
        <v>231</v>
      </c>
      <c r="CX647" s="14">
        <v>399</v>
      </c>
    </row>
    <row r="648" spans="1:102" x14ac:dyDescent="0.25">
      <c r="A648" s="14">
        <v>471552</v>
      </c>
      <c r="B648" s="14">
        <v>21</v>
      </c>
      <c r="C648" s="14" t="s">
        <v>105</v>
      </c>
      <c r="D648" s="14" t="s">
        <v>100</v>
      </c>
      <c r="E648" s="14">
        <v>5302790001</v>
      </c>
      <c r="F648" s="14" t="s">
        <v>112</v>
      </c>
      <c r="G648" s="14" t="s">
        <v>102</v>
      </c>
      <c r="H648" s="14" t="s">
        <v>103</v>
      </c>
      <c r="I648" s="14">
        <v>70362030</v>
      </c>
      <c r="J648" s="14">
        <v>0</v>
      </c>
      <c r="K648" s="14">
        <v>525960</v>
      </c>
      <c r="L648" s="14">
        <v>1</v>
      </c>
      <c r="M648" s="14">
        <v>201906</v>
      </c>
      <c r="N648" s="14">
        <v>20190506</v>
      </c>
      <c r="O648" s="14">
        <v>2574</v>
      </c>
      <c r="P648" s="14">
        <v>20190605</v>
      </c>
      <c r="Q648" s="14">
        <v>2667</v>
      </c>
      <c r="R648" s="14">
        <v>30</v>
      </c>
      <c r="S648" s="14">
        <v>20190701</v>
      </c>
      <c r="T648" s="14">
        <v>20190718</v>
      </c>
      <c r="U648" s="14">
        <v>55.54</v>
      </c>
      <c r="V648" s="14">
        <v>7.57</v>
      </c>
      <c r="W648" s="14">
        <v>12</v>
      </c>
      <c r="X648" s="14">
        <v>14.45</v>
      </c>
      <c r="Y648" s="14">
        <v>1.89</v>
      </c>
      <c r="Z648" s="14">
        <v>0.75</v>
      </c>
      <c r="AA648" s="14">
        <v>0.63</v>
      </c>
      <c r="AB648" s="14">
        <v>0.41</v>
      </c>
      <c r="AC648" s="14">
        <v>0</v>
      </c>
      <c r="AD648" s="14">
        <v>0</v>
      </c>
      <c r="AE648" s="14">
        <v>0</v>
      </c>
      <c r="AF648" s="14">
        <v>63.11</v>
      </c>
      <c r="AG648" s="14">
        <v>9.8699999999999992</v>
      </c>
      <c r="AH648" s="14">
        <v>36.39</v>
      </c>
      <c r="AI648" s="14">
        <v>7.87</v>
      </c>
      <c r="AJ648" s="14">
        <v>0.78</v>
      </c>
      <c r="AK648" s="14">
        <v>8.1999999999999993</v>
      </c>
      <c r="AL648" s="14">
        <v>73.88</v>
      </c>
      <c r="AM648" s="14">
        <v>77.56</v>
      </c>
      <c r="AN648" s="14">
        <v>93</v>
      </c>
      <c r="AO648" s="14">
        <v>93</v>
      </c>
      <c r="AP648" s="14">
        <v>131</v>
      </c>
      <c r="AQ648" s="14" t="s">
        <v>104</v>
      </c>
      <c r="AR648" s="14">
        <v>0</v>
      </c>
      <c r="AS648" s="14">
        <v>0</v>
      </c>
      <c r="AT648" s="14">
        <v>0</v>
      </c>
      <c r="AU648" s="14">
        <v>0</v>
      </c>
      <c r="AV648" s="14">
        <v>0</v>
      </c>
      <c r="AW648" s="14">
        <v>0</v>
      </c>
      <c r="AX648" s="14">
        <v>0</v>
      </c>
      <c r="AY648" s="14" t="s">
        <v>107</v>
      </c>
      <c r="AZ648" s="14" t="s">
        <v>107</v>
      </c>
      <c r="BA648" s="14" t="s">
        <v>107</v>
      </c>
      <c r="BB648" s="14">
        <v>0</v>
      </c>
      <c r="BC648" s="14">
        <v>0</v>
      </c>
      <c r="BD648" s="14">
        <v>0</v>
      </c>
      <c r="BE648" s="14">
        <v>0</v>
      </c>
      <c r="BF648" s="14">
        <v>0</v>
      </c>
      <c r="BG648" s="14">
        <v>0</v>
      </c>
      <c r="BH648" s="14">
        <v>0</v>
      </c>
      <c r="BI648" s="14">
        <v>0</v>
      </c>
      <c r="BJ648" s="14">
        <v>0</v>
      </c>
      <c r="BK648" s="14">
        <v>0</v>
      </c>
      <c r="BL648" s="14">
        <v>0</v>
      </c>
      <c r="BM648" s="14">
        <v>0</v>
      </c>
      <c r="BN648" s="14">
        <v>0</v>
      </c>
      <c r="BO648" s="14">
        <v>0</v>
      </c>
      <c r="BP648" s="14">
        <v>0</v>
      </c>
      <c r="BQ648" s="14">
        <v>0</v>
      </c>
      <c r="BR648" s="14">
        <v>0</v>
      </c>
      <c r="BS648" s="14">
        <v>0</v>
      </c>
      <c r="BT648" s="14">
        <v>0</v>
      </c>
      <c r="BU648" s="14">
        <v>0</v>
      </c>
      <c r="BV648" s="14">
        <v>0</v>
      </c>
      <c r="BW648" s="14">
        <v>0</v>
      </c>
      <c r="BX648" s="14">
        <v>0</v>
      </c>
      <c r="BY648" s="14">
        <v>0</v>
      </c>
      <c r="BZ648" s="14">
        <v>0</v>
      </c>
      <c r="CA648" s="14">
        <v>0</v>
      </c>
      <c r="CB648" s="14">
        <v>0</v>
      </c>
      <c r="CC648" s="14">
        <v>0</v>
      </c>
      <c r="CD648" s="14">
        <v>0</v>
      </c>
      <c r="CE648" s="14">
        <v>0</v>
      </c>
      <c r="CF648" s="14">
        <v>0</v>
      </c>
      <c r="CG648" s="14">
        <v>1750470</v>
      </c>
      <c r="CH648" s="14">
        <v>1</v>
      </c>
      <c r="CI648" s="14">
        <v>0</v>
      </c>
      <c r="CJ648" s="14">
        <v>0</v>
      </c>
      <c r="CK648" s="14">
        <v>0</v>
      </c>
      <c r="CL648" s="14">
        <v>0.52</v>
      </c>
      <c r="CM648" s="14">
        <v>2.41</v>
      </c>
      <c r="CN648" s="14">
        <v>0</v>
      </c>
      <c r="CO648" s="14">
        <v>0.77</v>
      </c>
      <c r="CP648" s="14">
        <v>0</v>
      </c>
      <c r="CQ648" s="14">
        <v>0</v>
      </c>
      <c r="CR648" s="14" t="s">
        <v>108</v>
      </c>
      <c r="CS648" s="14">
        <v>220</v>
      </c>
      <c r="CT648" s="14" t="s">
        <v>109</v>
      </c>
      <c r="CU648" s="14">
        <v>201</v>
      </c>
      <c r="CV648" s="14" t="s">
        <v>109</v>
      </c>
      <c r="CW648" s="14">
        <v>231</v>
      </c>
      <c r="CX648" s="14" t="s">
        <v>109</v>
      </c>
    </row>
    <row r="649" spans="1:102" x14ac:dyDescent="0.25">
      <c r="A649" s="14">
        <v>471553</v>
      </c>
      <c r="B649" s="14">
        <v>23</v>
      </c>
      <c r="C649" s="14" t="s">
        <v>110</v>
      </c>
      <c r="D649" s="14" t="s">
        <v>100</v>
      </c>
      <c r="E649" s="14">
        <v>5302790001</v>
      </c>
      <c r="F649" s="14" t="s">
        <v>113</v>
      </c>
      <c r="G649" s="14" t="s">
        <v>102</v>
      </c>
      <c r="H649" s="14" t="s">
        <v>103</v>
      </c>
      <c r="I649" s="14">
        <v>70362030</v>
      </c>
      <c r="J649" s="14">
        <v>0</v>
      </c>
      <c r="K649" s="14">
        <v>1230287</v>
      </c>
      <c r="L649" s="14">
        <v>40</v>
      </c>
      <c r="M649" s="14">
        <v>201906</v>
      </c>
      <c r="N649" s="14">
        <v>20190506</v>
      </c>
      <c r="O649" s="14">
        <v>21068</v>
      </c>
      <c r="P649" s="14">
        <v>20190605</v>
      </c>
      <c r="Q649" s="14">
        <v>21226</v>
      </c>
      <c r="R649" s="14">
        <v>30</v>
      </c>
      <c r="S649" s="14">
        <v>20190701</v>
      </c>
      <c r="T649" s="14">
        <v>20190718</v>
      </c>
      <c r="U649" s="14">
        <v>3811.09</v>
      </c>
      <c r="V649" s="14">
        <v>1270.3599999999999</v>
      </c>
      <c r="W649" s="14">
        <v>25</v>
      </c>
      <c r="X649" s="14">
        <v>731.78</v>
      </c>
      <c r="Y649" s="14">
        <v>152.44</v>
      </c>
      <c r="Z649" s="14">
        <v>60.97</v>
      </c>
      <c r="AA649" s="14">
        <v>50.81</v>
      </c>
      <c r="AB649" s="14">
        <v>33.020000000000003</v>
      </c>
      <c r="AC649" s="14">
        <v>0</v>
      </c>
      <c r="AD649" s="14">
        <v>0</v>
      </c>
      <c r="AE649" s="14">
        <v>0</v>
      </c>
      <c r="AF649" s="14">
        <v>5081.45</v>
      </c>
      <c r="AG649" s="14">
        <v>1455.82</v>
      </c>
      <c r="AH649" s="14">
        <v>2477.41</v>
      </c>
      <c r="AI649" s="14">
        <v>536.23</v>
      </c>
      <c r="AJ649" s="14">
        <v>53.29</v>
      </c>
      <c r="AK649" s="14">
        <v>558.70000000000005</v>
      </c>
      <c r="AL649" s="14">
        <v>5515.99</v>
      </c>
      <c r="AM649" s="14">
        <v>5813.23</v>
      </c>
      <c r="AN649" s="14">
        <v>6320</v>
      </c>
      <c r="AO649" s="14">
        <v>6320</v>
      </c>
      <c r="AP649" s="14">
        <v>7080</v>
      </c>
      <c r="AQ649" s="14" t="s">
        <v>104</v>
      </c>
      <c r="AR649" s="14">
        <v>0</v>
      </c>
      <c r="AS649" s="14">
        <v>0</v>
      </c>
      <c r="AT649" s="14">
        <v>0</v>
      </c>
      <c r="AU649" s="14">
        <v>0</v>
      </c>
      <c r="AV649" s="14">
        <v>0</v>
      </c>
      <c r="AW649" s="14">
        <v>0</v>
      </c>
      <c r="AX649" s="14">
        <v>0</v>
      </c>
      <c r="AY649" s="14" t="s">
        <v>107</v>
      </c>
      <c r="AZ649" s="14" t="s">
        <v>107</v>
      </c>
      <c r="BA649" s="14" t="s">
        <v>107</v>
      </c>
      <c r="BB649" s="14">
        <v>0</v>
      </c>
      <c r="BC649" s="14">
        <v>0</v>
      </c>
      <c r="BD649" s="14">
        <v>0</v>
      </c>
      <c r="BE649" s="14">
        <v>0</v>
      </c>
      <c r="BF649" s="14">
        <v>0</v>
      </c>
      <c r="BG649" s="14">
        <v>0</v>
      </c>
      <c r="BH649" s="14">
        <v>0</v>
      </c>
      <c r="BI649" s="14">
        <v>0</v>
      </c>
      <c r="BJ649" s="14">
        <v>0</v>
      </c>
      <c r="BK649" s="14">
        <v>0</v>
      </c>
      <c r="BL649" s="14">
        <v>0</v>
      </c>
      <c r="BM649" s="14">
        <v>0</v>
      </c>
      <c r="BN649" s="14">
        <v>0</v>
      </c>
      <c r="BO649" s="14">
        <v>0</v>
      </c>
      <c r="BP649" s="14">
        <v>0</v>
      </c>
      <c r="BQ649" s="14">
        <v>0</v>
      </c>
      <c r="BR649" s="14">
        <v>0</v>
      </c>
      <c r="BS649" s="14">
        <v>0</v>
      </c>
      <c r="BT649" s="14">
        <v>0</v>
      </c>
      <c r="BU649" s="14">
        <v>0</v>
      </c>
      <c r="BV649" s="14">
        <v>0</v>
      </c>
      <c r="BW649" s="14">
        <v>0</v>
      </c>
      <c r="BX649" s="14">
        <v>0</v>
      </c>
      <c r="BY649" s="14">
        <v>0</v>
      </c>
      <c r="BZ649" s="14">
        <v>0</v>
      </c>
      <c r="CA649" s="14">
        <v>0</v>
      </c>
      <c r="CB649" s="14">
        <v>0</v>
      </c>
      <c r="CC649" s="14">
        <v>0</v>
      </c>
      <c r="CD649" s="14">
        <v>0</v>
      </c>
      <c r="CE649" s="14">
        <v>0</v>
      </c>
      <c r="CF649" s="14">
        <v>0</v>
      </c>
      <c r="CG649" s="14">
        <v>1750472</v>
      </c>
      <c r="CH649" s="14">
        <v>40</v>
      </c>
      <c r="CI649" s="14">
        <v>0</v>
      </c>
      <c r="CJ649" s="14">
        <v>40</v>
      </c>
      <c r="CK649" s="14">
        <v>0</v>
      </c>
      <c r="CL649" s="14">
        <v>42.17</v>
      </c>
      <c r="CM649" s="14">
        <v>194.61</v>
      </c>
      <c r="CN649" s="14">
        <v>0</v>
      </c>
      <c r="CO649" s="14">
        <v>52.66</v>
      </c>
      <c r="CP649" s="14">
        <v>0</v>
      </c>
      <c r="CQ649" s="14">
        <v>0</v>
      </c>
      <c r="CR649" s="14" t="s">
        <v>108</v>
      </c>
      <c r="CS649" s="14">
        <v>220</v>
      </c>
      <c r="CT649" s="14">
        <v>380</v>
      </c>
      <c r="CU649" s="14">
        <v>201</v>
      </c>
      <c r="CV649" s="14">
        <v>348</v>
      </c>
      <c r="CW649" s="14">
        <v>231</v>
      </c>
      <c r="CX649" s="14">
        <v>399</v>
      </c>
    </row>
    <row r="650" spans="1:102" x14ac:dyDescent="0.25">
      <c r="A650" s="14">
        <v>471554</v>
      </c>
      <c r="B650" s="14">
        <v>21</v>
      </c>
      <c r="C650" s="14" t="s">
        <v>105</v>
      </c>
      <c r="D650" s="14" t="s">
        <v>100</v>
      </c>
      <c r="E650" s="14">
        <v>5302790001</v>
      </c>
      <c r="F650" s="14" t="s">
        <v>114</v>
      </c>
      <c r="G650" s="14" t="s">
        <v>102</v>
      </c>
      <c r="H650" s="14" t="s">
        <v>103</v>
      </c>
      <c r="I650" s="14">
        <v>70362040</v>
      </c>
      <c r="J650" s="14">
        <v>0</v>
      </c>
      <c r="K650" s="14">
        <v>77130</v>
      </c>
      <c r="L650" s="14">
        <v>1</v>
      </c>
      <c r="M650" s="14">
        <v>201906</v>
      </c>
      <c r="N650" s="14">
        <v>20190506</v>
      </c>
      <c r="O650" s="14">
        <v>2851</v>
      </c>
      <c r="P650" s="14">
        <v>20190605</v>
      </c>
      <c r="Q650" s="14">
        <v>3459</v>
      </c>
      <c r="R650" s="14">
        <v>30</v>
      </c>
      <c r="S650" s="14">
        <v>20190701</v>
      </c>
      <c r="T650" s="14">
        <v>20190718</v>
      </c>
      <c r="U650" s="14">
        <v>366.63</v>
      </c>
      <c r="V650" s="14">
        <v>122.21</v>
      </c>
      <c r="W650" s="14">
        <v>25</v>
      </c>
      <c r="X650" s="14">
        <v>50.91</v>
      </c>
      <c r="Y650" s="14">
        <v>14.66</v>
      </c>
      <c r="Z650" s="14">
        <v>5.86</v>
      </c>
      <c r="AA650" s="14">
        <v>4.88</v>
      </c>
      <c r="AB650" s="14">
        <v>3.17</v>
      </c>
      <c r="AC650" s="14">
        <v>0</v>
      </c>
      <c r="AD650" s="14">
        <v>0</v>
      </c>
      <c r="AE650" s="14">
        <v>0</v>
      </c>
      <c r="AF650" s="14">
        <v>488.84</v>
      </c>
      <c r="AG650" s="14">
        <v>140.04</v>
      </c>
      <c r="AH650" s="14">
        <v>238.35</v>
      </c>
      <c r="AI650" s="14">
        <v>51.58</v>
      </c>
      <c r="AJ650" s="14">
        <v>5.12</v>
      </c>
      <c r="AK650" s="14">
        <v>53.75</v>
      </c>
      <c r="AL650" s="14">
        <v>511.18</v>
      </c>
      <c r="AM650" s="14">
        <v>539.75</v>
      </c>
      <c r="AN650" s="14">
        <v>608</v>
      </c>
      <c r="AO650" s="14">
        <v>608</v>
      </c>
      <c r="AP650" s="14">
        <v>588</v>
      </c>
      <c r="AQ650" s="14" t="s">
        <v>104</v>
      </c>
      <c r="AR650" s="14">
        <v>0</v>
      </c>
      <c r="AS650" s="14">
        <v>0</v>
      </c>
      <c r="AT650" s="14">
        <v>0</v>
      </c>
      <c r="AU650" s="14">
        <v>0</v>
      </c>
      <c r="AV650" s="14">
        <v>0</v>
      </c>
      <c r="AW650" s="14">
        <v>0</v>
      </c>
      <c r="AX650" s="14">
        <v>0</v>
      </c>
      <c r="AY650" s="14" t="s">
        <v>107</v>
      </c>
      <c r="AZ650" s="14" t="s">
        <v>107</v>
      </c>
      <c r="BA650" s="14" t="s">
        <v>107</v>
      </c>
      <c r="BB650" s="14">
        <v>0</v>
      </c>
      <c r="BC650" s="14">
        <v>0</v>
      </c>
      <c r="BD650" s="14">
        <v>0</v>
      </c>
      <c r="BE650" s="14">
        <v>0</v>
      </c>
      <c r="BF650" s="14">
        <v>0</v>
      </c>
      <c r="BG650" s="14">
        <v>0</v>
      </c>
      <c r="BH650" s="14">
        <v>0</v>
      </c>
      <c r="BI650" s="14">
        <v>0</v>
      </c>
      <c r="BJ650" s="14">
        <v>0</v>
      </c>
      <c r="BK650" s="14">
        <v>0</v>
      </c>
      <c r="BL650" s="14">
        <v>0</v>
      </c>
      <c r="BM650" s="14">
        <v>0</v>
      </c>
      <c r="BN650" s="14">
        <v>0</v>
      </c>
      <c r="BO650" s="14">
        <v>0</v>
      </c>
      <c r="BP650" s="14">
        <v>0</v>
      </c>
      <c r="BQ650" s="14">
        <v>0</v>
      </c>
      <c r="BR650" s="14">
        <v>0</v>
      </c>
      <c r="BS650" s="14">
        <v>0</v>
      </c>
      <c r="BT650" s="14">
        <v>0</v>
      </c>
      <c r="BU650" s="14">
        <v>0</v>
      </c>
      <c r="BV650" s="14">
        <v>0</v>
      </c>
      <c r="BW650" s="14">
        <v>0</v>
      </c>
      <c r="BX650" s="14">
        <v>0</v>
      </c>
      <c r="BY650" s="14">
        <v>0</v>
      </c>
      <c r="BZ650" s="14">
        <v>0</v>
      </c>
      <c r="CA650" s="14">
        <v>0</v>
      </c>
      <c r="CB650" s="14">
        <v>0</v>
      </c>
      <c r="CC650" s="14">
        <v>0</v>
      </c>
      <c r="CD650" s="14">
        <v>0</v>
      </c>
      <c r="CE650" s="14">
        <v>0</v>
      </c>
      <c r="CF650" s="14">
        <v>0</v>
      </c>
      <c r="CG650" s="14">
        <v>1750501</v>
      </c>
      <c r="CH650" s="14">
        <v>1</v>
      </c>
      <c r="CI650" s="14">
        <v>0</v>
      </c>
      <c r="CJ650" s="14">
        <v>0</v>
      </c>
      <c r="CK650" s="14">
        <v>0</v>
      </c>
      <c r="CL650" s="14">
        <v>4.05</v>
      </c>
      <c r="CM650" s="14">
        <v>18.72</v>
      </c>
      <c r="CN650" s="14">
        <v>0</v>
      </c>
      <c r="CO650" s="14">
        <v>5.0599999999999996</v>
      </c>
      <c r="CP650" s="14">
        <v>0</v>
      </c>
      <c r="CQ650" s="14">
        <v>0</v>
      </c>
      <c r="CR650" s="14" t="s">
        <v>108</v>
      </c>
      <c r="CS650" s="14">
        <v>220</v>
      </c>
      <c r="CT650" s="14" t="s">
        <v>109</v>
      </c>
      <c r="CU650" s="14">
        <v>201</v>
      </c>
      <c r="CV650" s="14" t="s">
        <v>109</v>
      </c>
      <c r="CW650" s="14">
        <v>231</v>
      </c>
      <c r="CX650" s="14" t="s">
        <v>109</v>
      </c>
    </row>
    <row r="651" spans="1:102" x14ac:dyDescent="0.25">
      <c r="A651" s="14">
        <v>471555</v>
      </c>
      <c r="B651" s="14">
        <v>23</v>
      </c>
      <c r="C651" s="14" t="s">
        <v>110</v>
      </c>
      <c r="D651" s="14" t="s">
        <v>100</v>
      </c>
      <c r="E651" s="14">
        <v>5302790001</v>
      </c>
      <c r="F651" s="14" t="s">
        <v>115</v>
      </c>
      <c r="G651" s="14" t="s">
        <v>102</v>
      </c>
      <c r="H651" s="14" t="s">
        <v>103</v>
      </c>
      <c r="I651" s="14">
        <v>70362040</v>
      </c>
      <c r="J651" s="14">
        <v>0</v>
      </c>
      <c r="K651" s="14">
        <v>1230258</v>
      </c>
      <c r="L651" s="14">
        <v>60</v>
      </c>
      <c r="M651" s="14">
        <v>201906</v>
      </c>
      <c r="N651" s="14">
        <v>20190506</v>
      </c>
      <c r="O651" s="14">
        <v>12295</v>
      </c>
      <c r="P651" s="14">
        <v>20190605</v>
      </c>
      <c r="Q651" s="14">
        <v>12392</v>
      </c>
      <c r="R651" s="14">
        <v>30</v>
      </c>
      <c r="S651" s="14">
        <v>20190701</v>
      </c>
      <c r="T651" s="14">
        <v>20190718</v>
      </c>
      <c r="U651" s="14">
        <v>3509.58</v>
      </c>
      <c r="V651" s="14">
        <v>1169.8599999999999</v>
      </c>
      <c r="W651" s="14">
        <v>25</v>
      </c>
      <c r="X651" s="14">
        <v>622.65</v>
      </c>
      <c r="Y651" s="14">
        <v>140.38</v>
      </c>
      <c r="Z651" s="14">
        <v>56.15</v>
      </c>
      <c r="AA651" s="14">
        <v>46.79</v>
      </c>
      <c r="AB651" s="14">
        <v>30.41</v>
      </c>
      <c r="AC651" s="14">
        <v>0</v>
      </c>
      <c r="AD651" s="14">
        <v>0</v>
      </c>
      <c r="AE651" s="14">
        <v>0</v>
      </c>
      <c r="AF651" s="14">
        <v>4679.4399999999996</v>
      </c>
      <c r="AG651" s="14">
        <v>1340.65</v>
      </c>
      <c r="AH651" s="14">
        <v>2281.41</v>
      </c>
      <c r="AI651" s="14">
        <v>493.8</v>
      </c>
      <c r="AJ651" s="14">
        <v>49.08</v>
      </c>
      <c r="AK651" s="14">
        <v>514.5</v>
      </c>
      <c r="AL651" s="14">
        <v>5028.3599999999997</v>
      </c>
      <c r="AM651" s="14">
        <v>5302.09</v>
      </c>
      <c r="AN651" s="14">
        <v>5820</v>
      </c>
      <c r="AO651" s="14">
        <v>5820</v>
      </c>
      <c r="AP651" s="14">
        <v>6490</v>
      </c>
      <c r="AQ651" s="14" t="s">
        <v>104</v>
      </c>
      <c r="AR651" s="14">
        <v>0</v>
      </c>
      <c r="AS651" s="14">
        <v>0</v>
      </c>
      <c r="AT651" s="14">
        <v>0</v>
      </c>
      <c r="AU651" s="14">
        <v>0</v>
      </c>
      <c r="AV651" s="14">
        <v>0</v>
      </c>
      <c r="AW651" s="14">
        <v>0</v>
      </c>
      <c r="AX651" s="14">
        <v>0</v>
      </c>
      <c r="AY651" s="14" t="s">
        <v>107</v>
      </c>
      <c r="AZ651" s="14" t="s">
        <v>107</v>
      </c>
      <c r="BA651" s="14" t="s">
        <v>107</v>
      </c>
      <c r="BB651" s="14">
        <v>0</v>
      </c>
      <c r="BC651" s="14">
        <v>0</v>
      </c>
      <c r="BD651" s="14">
        <v>0</v>
      </c>
      <c r="BE651" s="14">
        <v>0</v>
      </c>
      <c r="BF651" s="14">
        <v>0</v>
      </c>
      <c r="BG651" s="14">
        <v>0</v>
      </c>
      <c r="BH651" s="14">
        <v>0</v>
      </c>
      <c r="BI651" s="14">
        <v>0</v>
      </c>
      <c r="BJ651" s="14">
        <v>0</v>
      </c>
      <c r="BK651" s="14">
        <v>0</v>
      </c>
      <c r="BL651" s="14">
        <v>0</v>
      </c>
      <c r="BM651" s="14">
        <v>0</v>
      </c>
      <c r="BN651" s="14">
        <v>0</v>
      </c>
      <c r="BO651" s="14">
        <v>0</v>
      </c>
      <c r="BP651" s="14">
        <v>0</v>
      </c>
      <c r="BQ651" s="14">
        <v>0</v>
      </c>
      <c r="BR651" s="14">
        <v>0</v>
      </c>
      <c r="BS651" s="14">
        <v>0</v>
      </c>
      <c r="BT651" s="14">
        <v>0</v>
      </c>
      <c r="BU651" s="14">
        <v>0</v>
      </c>
      <c r="BV651" s="14">
        <v>0</v>
      </c>
      <c r="BW651" s="14">
        <v>0</v>
      </c>
      <c r="BX651" s="14">
        <v>0</v>
      </c>
      <c r="BY651" s="14">
        <v>0</v>
      </c>
      <c r="BZ651" s="14">
        <v>0</v>
      </c>
      <c r="CA651" s="14">
        <v>0</v>
      </c>
      <c r="CB651" s="14">
        <v>0</v>
      </c>
      <c r="CC651" s="14">
        <v>0</v>
      </c>
      <c r="CD651" s="14">
        <v>0</v>
      </c>
      <c r="CE651" s="14">
        <v>0</v>
      </c>
      <c r="CF651" s="14">
        <v>0</v>
      </c>
      <c r="CG651" s="14">
        <v>1750502</v>
      </c>
      <c r="CH651" s="14">
        <v>60</v>
      </c>
      <c r="CI651" s="14">
        <v>0</v>
      </c>
      <c r="CJ651" s="14">
        <v>60</v>
      </c>
      <c r="CK651" s="14">
        <v>0</v>
      </c>
      <c r="CL651" s="14">
        <v>38.83</v>
      </c>
      <c r="CM651" s="14">
        <v>179.22</v>
      </c>
      <c r="CN651" s="14">
        <v>0</v>
      </c>
      <c r="CO651" s="14">
        <v>48.49</v>
      </c>
      <c r="CP651" s="14">
        <v>0</v>
      </c>
      <c r="CQ651" s="14">
        <v>0</v>
      </c>
      <c r="CR651" s="14" t="s">
        <v>108</v>
      </c>
      <c r="CS651" s="14">
        <v>220</v>
      </c>
      <c r="CT651" s="14">
        <v>380</v>
      </c>
      <c r="CU651" s="14">
        <v>201</v>
      </c>
      <c r="CV651" s="14">
        <v>348</v>
      </c>
      <c r="CW651" s="14">
        <v>231</v>
      </c>
      <c r="CX651" s="14">
        <v>399</v>
      </c>
    </row>
    <row r="652" spans="1:102" x14ac:dyDescent="0.25">
      <c r="A652" s="14">
        <v>472913</v>
      </c>
      <c r="B652" s="14">
        <v>23</v>
      </c>
      <c r="C652" s="14" t="s">
        <v>110</v>
      </c>
      <c r="D652" s="14" t="s">
        <v>100</v>
      </c>
      <c r="E652" s="14">
        <v>5302790001</v>
      </c>
      <c r="F652" s="14" t="s">
        <v>116</v>
      </c>
      <c r="G652" s="14" t="s">
        <v>102</v>
      </c>
      <c r="H652" s="14" t="s">
        <v>103</v>
      </c>
      <c r="I652" s="14">
        <v>71630315</v>
      </c>
      <c r="J652" s="14">
        <v>0</v>
      </c>
      <c r="K652" s="14">
        <v>147550</v>
      </c>
      <c r="L652" s="14">
        <v>10</v>
      </c>
      <c r="M652" s="14">
        <v>201906</v>
      </c>
      <c r="N652" s="14">
        <v>20190522</v>
      </c>
      <c r="O652" s="14">
        <v>1569</v>
      </c>
      <c r="P652" s="14">
        <v>20190621</v>
      </c>
      <c r="Q652" s="14">
        <v>2440</v>
      </c>
      <c r="R652" s="14">
        <v>30</v>
      </c>
      <c r="S652" s="14">
        <v>20190701</v>
      </c>
      <c r="T652" s="14">
        <v>20190718</v>
      </c>
      <c r="U652" s="14">
        <v>5202.78</v>
      </c>
      <c r="V652" s="14">
        <v>1734.26</v>
      </c>
      <c r="W652" s="14">
        <v>25</v>
      </c>
      <c r="X652" s="14">
        <v>622.65</v>
      </c>
      <c r="Y652" s="14">
        <v>208.11</v>
      </c>
      <c r="Z652" s="14">
        <v>83.24</v>
      </c>
      <c r="AA652" s="14">
        <v>69.37</v>
      </c>
      <c r="AB652" s="14">
        <v>45.09</v>
      </c>
      <c r="AC652" s="14">
        <v>0</v>
      </c>
      <c r="AD652" s="14">
        <v>0</v>
      </c>
      <c r="AE652" s="14">
        <v>38.99</v>
      </c>
      <c r="AF652" s="14">
        <v>6937.04</v>
      </c>
      <c r="AG652" s="14">
        <v>1987.46</v>
      </c>
      <c r="AH652" s="14">
        <v>3382.06</v>
      </c>
      <c r="AI652" s="14">
        <v>732.04</v>
      </c>
      <c r="AJ652" s="14">
        <v>72.75</v>
      </c>
      <c r="AK652" s="14">
        <v>762.73</v>
      </c>
      <c r="AL652" s="14">
        <v>7114.89</v>
      </c>
      <c r="AM652" s="14">
        <v>7520.7</v>
      </c>
      <c r="AN652" s="14">
        <v>8710</v>
      </c>
      <c r="AO652" s="14">
        <v>8710</v>
      </c>
      <c r="AP652" s="14">
        <v>6346</v>
      </c>
      <c r="AQ652" s="14" t="s">
        <v>104</v>
      </c>
      <c r="AR652" s="14">
        <v>0</v>
      </c>
      <c r="AS652" s="14">
        <v>0</v>
      </c>
      <c r="AT652" s="14">
        <v>0</v>
      </c>
      <c r="AU652" s="14">
        <v>0</v>
      </c>
      <c r="AV652" s="14">
        <v>0</v>
      </c>
      <c r="AW652" s="14">
        <v>0</v>
      </c>
      <c r="AX652" s="14">
        <v>0</v>
      </c>
      <c r="AY652" s="14" t="s">
        <v>107</v>
      </c>
      <c r="AZ652" s="14" t="s">
        <v>107</v>
      </c>
      <c r="BA652" s="14" t="s">
        <v>107</v>
      </c>
      <c r="BB652" s="14">
        <v>0</v>
      </c>
      <c r="BC652" s="14">
        <v>0</v>
      </c>
      <c r="BD652" s="14">
        <v>0</v>
      </c>
      <c r="BE652" s="14">
        <v>0</v>
      </c>
      <c r="BF652" s="14">
        <v>0</v>
      </c>
      <c r="BG652" s="14">
        <v>0</v>
      </c>
      <c r="BH652" s="14">
        <v>0</v>
      </c>
      <c r="BI652" s="14">
        <v>0</v>
      </c>
      <c r="BJ652" s="14">
        <v>0</v>
      </c>
      <c r="BK652" s="14">
        <v>0</v>
      </c>
      <c r="BL652" s="14">
        <v>0</v>
      </c>
      <c r="BM652" s="14">
        <v>0</v>
      </c>
      <c r="BN652" s="14">
        <v>0</v>
      </c>
      <c r="BO652" s="14">
        <v>0</v>
      </c>
      <c r="BP652" s="14">
        <v>0</v>
      </c>
      <c r="BQ652" s="14">
        <v>0</v>
      </c>
      <c r="BR652" s="14">
        <v>0</v>
      </c>
      <c r="BS652" s="14">
        <v>0</v>
      </c>
      <c r="BT652" s="14">
        <v>0</v>
      </c>
      <c r="BU652" s="14">
        <v>0</v>
      </c>
      <c r="BV652" s="14">
        <v>0</v>
      </c>
      <c r="BW652" s="14">
        <v>0</v>
      </c>
      <c r="BX652" s="14">
        <v>0</v>
      </c>
      <c r="BY652" s="14">
        <v>0</v>
      </c>
      <c r="BZ652" s="14">
        <v>0</v>
      </c>
      <c r="CA652" s="14">
        <v>0</v>
      </c>
      <c r="CB652" s="14">
        <v>0</v>
      </c>
      <c r="CC652" s="14">
        <v>0</v>
      </c>
      <c r="CD652" s="14">
        <v>0</v>
      </c>
      <c r="CE652" s="14">
        <v>0</v>
      </c>
      <c r="CF652" s="14">
        <v>0</v>
      </c>
      <c r="CG652" s="14">
        <v>1820359</v>
      </c>
      <c r="CH652" s="14">
        <v>10</v>
      </c>
      <c r="CI652" s="14">
        <v>0</v>
      </c>
      <c r="CJ652" s="14">
        <v>0</v>
      </c>
      <c r="CK652" s="14">
        <v>0</v>
      </c>
      <c r="CL652" s="14">
        <v>57.57</v>
      </c>
      <c r="CM652" s="14">
        <v>265.68</v>
      </c>
      <c r="CN652" s="14">
        <v>0</v>
      </c>
      <c r="CO652" s="14">
        <v>26.12</v>
      </c>
      <c r="CP652" s="14">
        <v>0</v>
      </c>
      <c r="CQ652" s="14">
        <v>0</v>
      </c>
      <c r="CR652" s="14" t="s">
        <v>108</v>
      </c>
      <c r="CS652" s="14">
        <v>220</v>
      </c>
      <c r="CT652" s="14">
        <v>380</v>
      </c>
      <c r="CU652" s="14">
        <v>201</v>
      </c>
      <c r="CV652" s="14">
        <v>348</v>
      </c>
      <c r="CW652" s="14">
        <v>231</v>
      </c>
      <c r="CX652" s="14">
        <v>399</v>
      </c>
    </row>
    <row r="653" spans="1:102" x14ac:dyDescent="0.25">
      <c r="A653" s="14">
        <v>491042</v>
      </c>
      <c r="B653" s="14">
        <v>66</v>
      </c>
      <c r="C653" s="14" t="s">
        <v>117</v>
      </c>
      <c r="D653" s="14" t="s">
        <v>100</v>
      </c>
      <c r="E653" s="14">
        <v>5302790001</v>
      </c>
      <c r="F653" s="14" t="s">
        <v>118</v>
      </c>
      <c r="G653" s="14" t="s">
        <v>102</v>
      </c>
      <c r="H653" s="14" t="s">
        <v>103</v>
      </c>
      <c r="I653" s="14">
        <v>70800000</v>
      </c>
      <c r="J653" s="14">
        <v>0</v>
      </c>
      <c r="K653" s="14">
        <v>1511930</v>
      </c>
      <c r="L653" s="14">
        <v>0</v>
      </c>
      <c r="M653" s="14">
        <v>201906</v>
      </c>
      <c r="N653" s="14">
        <v>20190510</v>
      </c>
      <c r="O653" s="14">
        <v>0</v>
      </c>
      <c r="P653" s="14">
        <v>20190610</v>
      </c>
      <c r="Q653" s="14">
        <v>0</v>
      </c>
      <c r="R653" s="14">
        <v>31</v>
      </c>
      <c r="S653" s="14">
        <v>20190619</v>
      </c>
      <c r="T653" s="14">
        <v>20190718</v>
      </c>
      <c r="U653" s="14">
        <v>191905</v>
      </c>
      <c r="V653" s="14">
        <v>41469.269999999997</v>
      </c>
      <c r="W653" s="14">
        <v>25</v>
      </c>
      <c r="X653" s="14">
        <v>741.75</v>
      </c>
      <c r="Y653" s="14">
        <v>4976.3100000000004</v>
      </c>
      <c r="Z653" s="14">
        <v>1990.52</v>
      </c>
      <c r="AA653" s="14">
        <v>1658.77</v>
      </c>
      <c r="AB653" s="14">
        <v>1078.2</v>
      </c>
      <c r="AC653" s="14">
        <v>0</v>
      </c>
      <c r="AD653" s="14">
        <v>0</v>
      </c>
      <c r="AE653" s="14">
        <v>0</v>
      </c>
      <c r="AF653" s="14">
        <v>165877.13</v>
      </c>
      <c r="AG653" s="14">
        <v>47523.78</v>
      </c>
      <c r="AH653" s="14">
        <v>98655.7</v>
      </c>
      <c r="AI653" s="14">
        <v>21353.98</v>
      </c>
      <c r="AJ653" s="14">
        <v>2122.4</v>
      </c>
      <c r="AK653" s="14">
        <v>22249.14</v>
      </c>
      <c r="AL653" s="14">
        <v>156915.07999999999</v>
      </c>
      <c r="AM653" s="14">
        <v>166618.88</v>
      </c>
      <c r="AN653" s="14">
        <v>0</v>
      </c>
      <c r="AO653" s="14">
        <v>0</v>
      </c>
      <c r="AP653" s="14">
        <v>0</v>
      </c>
      <c r="AQ653" s="14" t="s">
        <v>104</v>
      </c>
      <c r="AR653" s="14">
        <v>0</v>
      </c>
      <c r="AS653" s="14">
        <v>0</v>
      </c>
      <c r="AT653" s="14">
        <v>0</v>
      </c>
      <c r="AU653" s="14">
        <v>0</v>
      </c>
      <c r="AV653" s="14">
        <v>0</v>
      </c>
      <c r="AW653" s="14">
        <v>0</v>
      </c>
      <c r="AX653" s="14">
        <v>0</v>
      </c>
      <c r="AY653" s="14">
        <v>0</v>
      </c>
      <c r="AZ653" s="14">
        <v>0</v>
      </c>
      <c r="BA653" s="14">
        <v>0</v>
      </c>
      <c r="BB653" s="14">
        <v>26082</v>
      </c>
      <c r="BC653" s="14">
        <v>165823</v>
      </c>
      <c r="BD653" s="14">
        <v>0</v>
      </c>
      <c r="BE653" s="14">
        <v>499</v>
      </c>
      <c r="BF653" s="14">
        <v>595</v>
      </c>
      <c r="BG653" s="14">
        <v>0</v>
      </c>
      <c r="BH653" s="14">
        <v>565</v>
      </c>
      <c r="BI653" s="14">
        <v>680</v>
      </c>
      <c r="BJ653" s="14">
        <v>0</v>
      </c>
      <c r="BK653" s="14">
        <v>0</v>
      </c>
      <c r="BL653" s="14">
        <v>0</v>
      </c>
      <c r="BM653" s="14">
        <v>0</v>
      </c>
      <c r="BN653" s="14">
        <v>0</v>
      </c>
      <c r="BO653" s="14">
        <v>0</v>
      </c>
      <c r="BP653" s="14">
        <v>0</v>
      </c>
      <c r="BQ653" s="14">
        <v>0</v>
      </c>
      <c r="BR653" s="14">
        <v>0</v>
      </c>
      <c r="BS653" s="14">
        <v>16813.439999999999</v>
      </c>
      <c r="BT653" s="14">
        <v>74272.740000000005</v>
      </c>
      <c r="BU653" s="14">
        <v>0</v>
      </c>
      <c r="BV653" s="14">
        <v>0</v>
      </c>
      <c r="BW653" s="14">
        <v>0</v>
      </c>
      <c r="BX653" s="14">
        <v>0</v>
      </c>
      <c r="BY653" s="14">
        <v>25121.37</v>
      </c>
      <c r="BZ653" s="14">
        <v>8200.31</v>
      </c>
      <c r="CA653" s="14">
        <v>0</v>
      </c>
      <c r="CB653" s="14">
        <v>0</v>
      </c>
      <c r="CC653" s="14">
        <v>0</v>
      </c>
      <c r="CD653" s="14">
        <v>755</v>
      </c>
      <c r="CE653" s="14">
        <v>565</v>
      </c>
      <c r="CF653" s="14">
        <v>680</v>
      </c>
      <c r="CG653" s="14">
        <v>269825</v>
      </c>
      <c r="CH653" s="14">
        <v>0.09</v>
      </c>
      <c r="CI653" s="14">
        <v>0.36</v>
      </c>
      <c r="CJ653" s="14">
        <v>0.09</v>
      </c>
      <c r="CK653" s="14">
        <v>0</v>
      </c>
      <c r="CL653" s="14">
        <v>1376.78</v>
      </c>
      <c r="CM653" s="14">
        <v>6353.09</v>
      </c>
      <c r="CN653" s="14">
        <v>0</v>
      </c>
      <c r="CO653" s="14">
        <v>1299.97</v>
      </c>
      <c r="CP653" s="14">
        <v>0</v>
      </c>
      <c r="CQ653" s="14">
        <v>0</v>
      </c>
      <c r="CR653" s="14" t="s">
        <v>108</v>
      </c>
      <c r="CS653" s="14">
        <v>0</v>
      </c>
      <c r="CT653" s="14">
        <v>0</v>
      </c>
      <c r="CU653" s="14">
        <v>0</v>
      </c>
      <c r="CV653" s="14">
        <v>0</v>
      </c>
      <c r="CW653" s="14">
        <v>0</v>
      </c>
      <c r="CX653" s="14">
        <v>0</v>
      </c>
    </row>
    <row r="654" spans="1:102" x14ac:dyDescent="0.25">
      <c r="A654" s="14">
        <v>491747</v>
      </c>
      <c r="B654" s="14">
        <v>76</v>
      </c>
      <c r="C654" s="14" t="s">
        <v>117</v>
      </c>
      <c r="D654" s="14" t="s">
        <v>100</v>
      </c>
      <c r="E654" s="14">
        <v>5302790001</v>
      </c>
      <c r="F654" s="14" t="s">
        <v>119</v>
      </c>
      <c r="G654" s="14" t="s">
        <v>102</v>
      </c>
      <c r="H654" s="14" t="s">
        <v>103</v>
      </c>
      <c r="I654" s="14">
        <v>70800000</v>
      </c>
      <c r="J654" s="14">
        <v>0</v>
      </c>
      <c r="K654" s="14">
        <v>53166065</v>
      </c>
      <c r="L654" s="14">
        <v>0</v>
      </c>
      <c r="M654" s="14">
        <v>201906</v>
      </c>
      <c r="N654" s="14">
        <v>20190510</v>
      </c>
      <c r="O654" s="14">
        <v>0</v>
      </c>
      <c r="P654" s="14">
        <v>20190610</v>
      </c>
      <c r="Q654" s="14">
        <v>0</v>
      </c>
      <c r="R654" s="14">
        <v>31</v>
      </c>
      <c r="S654" s="14">
        <v>20190619</v>
      </c>
      <c r="T654" s="14">
        <v>20190718</v>
      </c>
      <c r="U654" s="14">
        <v>87068</v>
      </c>
      <c r="V654" s="14">
        <v>19592.37</v>
      </c>
      <c r="W654" s="14">
        <v>25</v>
      </c>
      <c r="X654" s="14">
        <v>741.75</v>
      </c>
      <c r="Y654" s="14">
        <v>2351.08</v>
      </c>
      <c r="Z654" s="14">
        <v>940.43</v>
      </c>
      <c r="AA654" s="14">
        <v>783.69</v>
      </c>
      <c r="AB654" s="14">
        <v>509.4</v>
      </c>
      <c r="AC654" s="14">
        <v>0</v>
      </c>
      <c r="AD654" s="14">
        <v>0</v>
      </c>
      <c r="AE654" s="14">
        <v>3487.36</v>
      </c>
      <c r="AF654" s="14">
        <v>78369.490000000005</v>
      </c>
      <c r="AG654" s="14">
        <v>22452.85</v>
      </c>
      <c r="AH654" s="14">
        <v>48985.74</v>
      </c>
      <c r="AI654" s="14">
        <v>10602.93</v>
      </c>
      <c r="AJ654" s="14">
        <v>1053.8399999999999</v>
      </c>
      <c r="AK654" s="14">
        <v>11047.41</v>
      </c>
      <c r="AL654" s="14">
        <v>71039.28</v>
      </c>
      <c r="AM654" s="14">
        <v>75623.88</v>
      </c>
      <c r="AN654" s="14">
        <v>0</v>
      </c>
      <c r="AO654" s="14">
        <v>0</v>
      </c>
      <c r="AP654" s="14">
        <v>0</v>
      </c>
      <c r="AQ654" s="14" t="s">
        <v>104</v>
      </c>
      <c r="AR654" s="14">
        <v>0</v>
      </c>
      <c r="AS654" s="14">
        <v>0</v>
      </c>
      <c r="AT654" s="14">
        <v>0</v>
      </c>
      <c r="AU654" s="14">
        <v>0</v>
      </c>
      <c r="AV654" s="14">
        <v>0</v>
      </c>
      <c r="AW654" s="14">
        <v>0</v>
      </c>
      <c r="AX654" s="14">
        <v>0</v>
      </c>
      <c r="AY654" s="14">
        <v>0</v>
      </c>
      <c r="AZ654" s="14">
        <v>0</v>
      </c>
      <c r="BA654" s="14">
        <v>0</v>
      </c>
      <c r="BB654" s="14">
        <v>11406</v>
      </c>
      <c r="BC654" s="14">
        <v>75662</v>
      </c>
      <c r="BD654" s="14">
        <v>0</v>
      </c>
      <c r="BE654" s="14">
        <v>0</v>
      </c>
      <c r="BF654" s="14">
        <v>319</v>
      </c>
      <c r="BG654" s="14">
        <v>440</v>
      </c>
      <c r="BH654" s="14">
        <v>0</v>
      </c>
      <c r="BI654" s="14">
        <v>0</v>
      </c>
      <c r="BJ654" s="14">
        <v>0</v>
      </c>
      <c r="BK654" s="14">
        <v>0</v>
      </c>
      <c r="BL654" s="14">
        <v>0</v>
      </c>
      <c r="BM654" s="14">
        <v>0</v>
      </c>
      <c r="BN654" s="14">
        <v>0</v>
      </c>
      <c r="BO654" s="14">
        <v>0</v>
      </c>
      <c r="BP654" s="14">
        <v>0</v>
      </c>
      <c r="BQ654" s="14">
        <v>0</v>
      </c>
      <c r="BR654" s="14">
        <v>0</v>
      </c>
      <c r="BS654" s="14">
        <v>19581.75</v>
      </c>
      <c r="BT654" s="14">
        <v>33889.29</v>
      </c>
      <c r="BU654" s="14">
        <v>0</v>
      </c>
      <c r="BV654" s="14">
        <v>0</v>
      </c>
      <c r="BW654" s="14">
        <v>0</v>
      </c>
      <c r="BX654" s="14">
        <v>5306.08</v>
      </c>
      <c r="BY654" s="14">
        <v>0</v>
      </c>
      <c r="BZ654" s="14">
        <v>0</v>
      </c>
      <c r="CA654" s="14">
        <v>0</v>
      </c>
      <c r="CB654" s="14">
        <v>0</v>
      </c>
      <c r="CC654" s="14">
        <v>0</v>
      </c>
      <c r="CD654" s="14">
        <v>440</v>
      </c>
      <c r="CE654" s="14">
        <v>410</v>
      </c>
      <c r="CF654" s="14">
        <v>450</v>
      </c>
      <c r="CG654" s="14">
        <v>269884</v>
      </c>
      <c r="CH654" s="14">
        <v>0.09</v>
      </c>
      <c r="CI654" s="14">
        <v>0.36</v>
      </c>
      <c r="CJ654" s="14">
        <v>0.09</v>
      </c>
      <c r="CK654" s="14">
        <v>0</v>
      </c>
      <c r="CL654" s="14">
        <v>650.46</v>
      </c>
      <c r="CM654" s="14">
        <v>3001.55</v>
      </c>
      <c r="CN654" s="14">
        <v>0</v>
      </c>
      <c r="CO654" s="14">
        <v>589.79</v>
      </c>
      <c r="CP654" s="14">
        <v>0</v>
      </c>
      <c r="CQ654" s="14">
        <v>0</v>
      </c>
      <c r="CR654" s="14" t="s">
        <v>108</v>
      </c>
      <c r="CS654" s="14">
        <v>0</v>
      </c>
      <c r="CT654" s="14">
        <v>0</v>
      </c>
      <c r="CU654" s="14">
        <v>0</v>
      </c>
      <c r="CV654" s="14">
        <v>0</v>
      </c>
      <c r="CW654" s="14">
        <v>0</v>
      </c>
      <c r="CX654" s="14">
        <v>0</v>
      </c>
    </row>
    <row r="655" spans="1:102" x14ac:dyDescent="0.25">
      <c r="A655" s="14">
        <v>491750</v>
      </c>
      <c r="B655" s="14">
        <v>66</v>
      </c>
      <c r="C655" s="14" t="s">
        <v>117</v>
      </c>
      <c r="D655" s="14" t="s">
        <v>100</v>
      </c>
      <c r="E655" s="14">
        <v>5302790001</v>
      </c>
      <c r="F655" s="14" t="s">
        <v>120</v>
      </c>
      <c r="G655" s="14" t="s">
        <v>102</v>
      </c>
      <c r="H655" s="14" t="s">
        <v>103</v>
      </c>
      <c r="I655" s="14">
        <v>70800000</v>
      </c>
      <c r="J655" s="14">
        <v>0</v>
      </c>
      <c r="K655" s="14">
        <v>1512222</v>
      </c>
      <c r="L655" s="14">
        <v>0</v>
      </c>
      <c r="M655" s="14">
        <v>201906</v>
      </c>
      <c r="N655" s="14">
        <v>20190510</v>
      </c>
      <c r="O655" s="14">
        <v>0</v>
      </c>
      <c r="P655" s="14">
        <v>20190610</v>
      </c>
      <c r="Q655" s="14">
        <v>0</v>
      </c>
      <c r="R655" s="14">
        <v>31</v>
      </c>
      <c r="S655" s="14">
        <v>20190619</v>
      </c>
      <c r="T655" s="14">
        <v>20190718</v>
      </c>
      <c r="U655" s="14">
        <v>323016</v>
      </c>
      <c r="V655" s="14">
        <v>64619.51</v>
      </c>
      <c r="W655" s="14">
        <v>25</v>
      </c>
      <c r="X655" s="14">
        <v>741.75</v>
      </c>
      <c r="Y655" s="14">
        <v>7754.34</v>
      </c>
      <c r="Z655" s="14">
        <v>3101.73</v>
      </c>
      <c r="AA655" s="14">
        <v>2584.7800000000002</v>
      </c>
      <c r="AB655" s="14">
        <v>1680.1</v>
      </c>
      <c r="AC655" s="14">
        <v>0</v>
      </c>
      <c r="AD655" s="14">
        <v>0</v>
      </c>
      <c r="AE655" s="14">
        <v>9105.14</v>
      </c>
      <c r="AF655" s="14">
        <v>258478.11</v>
      </c>
      <c r="AG655" s="14">
        <v>74053.95</v>
      </c>
      <c r="AH655" s="14">
        <v>170115.78</v>
      </c>
      <c r="AI655" s="14">
        <v>36821.480000000003</v>
      </c>
      <c r="AJ655" s="14">
        <v>3659.74</v>
      </c>
      <c r="AK655" s="14">
        <v>38365.050000000003</v>
      </c>
      <c r="AL655" s="14">
        <v>234993.77</v>
      </c>
      <c r="AM655" s="14">
        <v>250114.72</v>
      </c>
      <c r="AN655" s="14">
        <v>0</v>
      </c>
      <c r="AO655" s="14">
        <v>0</v>
      </c>
      <c r="AP655" s="14">
        <v>0</v>
      </c>
      <c r="AQ655" s="14" t="s">
        <v>104</v>
      </c>
      <c r="AR655" s="14">
        <v>0</v>
      </c>
      <c r="AS655" s="14">
        <v>0</v>
      </c>
      <c r="AT655" s="14">
        <v>0</v>
      </c>
      <c r="AU655" s="14">
        <v>0</v>
      </c>
      <c r="AV655" s="14">
        <v>0</v>
      </c>
      <c r="AW655" s="14">
        <v>0</v>
      </c>
      <c r="AX655" s="14">
        <v>0</v>
      </c>
      <c r="AY655" s="14">
        <v>0</v>
      </c>
      <c r="AZ655" s="14">
        <v>0</v>
      </c>
      <c r="BA655" s="14">
        <v>0</v>
      </c>
      <c r="BB655" s="14">
        <v>32139</v>
      </c>
      <c r="BC655" s="14">
        <v>290877</v>
      </c>
      <c r="BD655" s="14">
        <v>0</v>
      </c>
      <c r="BE655" s="14">
        <v>713</v>
      </c>
      <c r="BF655" s="14">
        <v>713</v>
      </c>
      <c r="BG655" s="14">
        <v>0</v>
      </c>
      <c r="BH655" s="14">
        <v>740</v>
      </c>
      <c r="BI655" s="14">
        <v>825</v>
      </c>
      <c r="BJ655" s="14">
        <v>0</v>
      </c>
      <c r="BK655" s="14">
        <v>0</v>
      </c>
      <c r="BL655" s="14">
        <v>13</v>
      </c>
      <c r="BM655" s="14">
        <v>0</v>
      </c>
      <c r="BN655" s="14">
        <v>0</v>
      </c>
      <c r="BO655" s="14">
        <v>0</v>
      </c>
      <c r="BP655" s="14">
        <v>0</v>
      </c>
      <c r="BQ655" s="14">
        <v>0</v>
      </c>
      <c r="BR655" s="14">
        <v>4.46</v>
      </c>
      <c r="BS655" s="14">
        <v>20718</v>
      </c>
      <c r="BT655" s="14">
        <v>130284.9</v>
      </c>
      <c r="BU655" s="14">
        <v>0</v>
      </c>
      <c r="BV655" s="14">
        <v>0</v>
      </c>
      <c r="BW655" s="14">
        <v>0</v>
      </c>
      <c r="BX655" s="14">
        <v>0</v>
      </c>
      <c r="BY655" s="14">
        <v>32902.33</v>
      </c>
      <c r="BZ655" s="14">
        <v>9948.91</v>
      </c>
      <c r="CA655" s="14">
        <v>0</v>
      </c>
      <c r="CB655" s="14">
        <v>0</v>
      </c>
      <c r="CC655" s="14">
        <v>0</v>
      </c>
      <c r="CD655" s="14">
        <v>0</v>
      </c>
      <c r="CE655" s="14">
        <v>740</v>
      </c>
      <c r="CF655" s="14">
        <v>825</v>
      </c>
      <c r="CG655" s="14">
        <v>269808</v>
      </c>
      <c r="CH655" s="14">
        <v>0.09</v>
      </c>
      <c r="CI655" s="14">
        <v>0.36</v>
      </c>
      <c r="CJ655" s="14">
        <v>0.09</v>
      </c>
      <c r="CK655" s="14">
        <v>0</v>
      </c>
      <c r="CL655" s="14">
        <v>2145.36</v>
      </c>
      <c r="CM655" s="14">
        <v>9899.7099999999991</v>
      </c>
      <c r="CN655" s="14">
        <v>0</v>
      </c>
      <c r="CO655" s="14">
        <v>2188.13</v>
      </c>
      <c r="CP655" s="14">
        <v>0</v>
      </c>
      <c r="CQ655" s="14">
        <v>0</v>
      </c>
      <c r="CR655" s="14" t="s">
        <v>108</v>
      </c>
      <c r="CS655" s="14">
        <v>0</v>
      </c>
      <c r="CT655" s="14">
        <v>0</v>
      </c>
      <c r="CU655" s="14">
        <v>0</v>
      </c>
      <c r="CV655" s="14">
        <v>0</v>
      </c>
      <c r="CW655" s="14">
        <v>0</v>
      </c>
      <c r="CX655" s="14">
        <v>0</v>
      </c>
    </row>
    <row r="656" spans="1:102" x14ac:dyDescent="0.25">
      <c r="A656" s="14">
        <v>493169</v>
      </c>
      <c r="B656" s="14">
        <v>76</v>
      </c>
      <c r="C656" s="14" t="s">
        <v>117</v>
      </c>
      <c r="D656" s="14" t="s">
        <v>100</v>
      </c>
      <c r="E656" s="14">
        <v>5302790001</v>
      </c>
      <c r="F656" s="14" t="s">
        <v>121</v>
      </c>
      <c r="G656" s="14" t="s">
        <v>102</v>
      </c>
      <c r="H656" s="14" t="s">
        <v>103</v>
      </c>
      <c r="I656" s="14">
        <v>70800000</v>
      </c>
      <c r="J656" s="14">
        <v>0</v>
      </c>
      <c r="K656" s="14">
        <v>1578591</v>
      </c>
      <c r="L656" s="14">
        <v>0</v>
      </c>
      <c r="M656" s="14">
        <v>201906</v>
      </c>
      <c r="N656" s="14">
        <v>20190510</v>
      </c>
      <c r="O656" s="14">
        <v>0</v>
      </c>
      <c r="P656" s="14">
        <v>20190610</v>
      </c>
      <c r="Q656" s="14">
        <v>0</v>
      </c>
      <c r="R656" s="14">
        <v>31</v>
      </c>
      <c r="S656" s="14">
        <v>20190619</v>
      </c>
      <c r="T656" s="14">
        <v>20190718</v>
      </c>
      <c r="U656" s="14">
        <v>147825</v>
      </c>
      <c r="V656" s="14">
        <v>32825.56</v>
      </c>
      <c r="W656" s="14">
        <v>25</v>
      </c>
      <c r="X656" s="14">
        <v>741.75</v>
      </c>
      <c r="Y656" s="14">
        <v>3939.06</v>
      </c>
      <c r="Z656" s="14">
        <v>1575.62</v>
      </c>
      <c r="AA656" s="14">
        <v>1313.02</v>
      </c>
      <c r="AB656" s="14">
        <v>853.46</v>
      </c>
      <c r="AC656" s="14">
        <v>0</v>
      </c>
      <c r="AD656" s="14">
        <v>0</v>
      </c>
      <c r="AE656" s="14">
        <v>0</v>
      </c>
      <c r="AF656" s="14">
        <v>131302.29</v>
      </c>
      <c r="AG656" s="14">
        <v>37618.080000000002</v>
      </c>
      <c r="AH656" s="14">
        <v>80358.33</v>
      </c>
      <c r="AI656" s="14">
        <v>17393.52</v>
      </c>
      <c r="AJ656" s="14">
        <v>1728.76</v>
      </c>
      <c r="AK656" s="14">
        <v>18122.66</v>
      </c>
      <c r="AL656" s="14">
        <v>124362.88</v>
      </c>
      <c r="AM656" s="14">
        <v>132044.04</v>
      </c>
      <c r="AN656" s="14">
        <v>0</v>
      </c>
      <c r="AO656" s="14">
        <v>0</v>
      </c>
      <c r="AP656" s="14">
        <v>0</v>
      </c>
      <c r="AQ656" s="14" t="s">
        <v>104</v>
      </c>
      <c r="AR656" s="14">
        <v>0</v>
      </c>
      <c r="AS656" s="14">
        <v>0</v>
      </c>
      <c r="AT656" s="14">
        <v>0</v>
      </c>
      <c r="AU656" s="14">
        <v>0</v>
      </c>
      <c r="AV656" s="14">
        <v>0</v>
      </c>
      <c r="AW656" s="14">
        <v>0</v>
      </c>
      <c r="AX656" s="14">
        <v>0</v>
      </c>
      <c r="AY656" s="14">
        <v>0</v>
      </c>
      <c r="AZ656" s="14">
        <v>0</v>
      </c>
      <c r="BA656" s="14">
        <v>0</v>
      </c>
      <c r="BB656" s="14">
        <v>21056</v>
      </c>
      <c r="BC656" s="14">
        <v>126769</v>
      </c>
      <c r="BD656" s="14">
        <v>0</v>
      </c>
      <c r="BE656" s="14">
        <v>0</v>
      </c>
      <c r="BF656" s="14">
        <v>423</v>
      </c>
      <c r="BG656" s="14">
        <v>460</v>
      </c>
      <c r="BH656" s="14">
        <v>0</v>
      </c>
      <c r="BI656" s="14">
        <v>0</v>
      </c>
      <c r="BJ656" s="14">
        <v>0</v>
      </c>
      <c r="BK656" s="14">
        <v>0</v>
      </c>
      <c r="BL656" s="14">
        <v>1</v>
      </c>
      <c r="BM656" s="14">
        <v>0</v>
      </c>
      <c r="BN656" s="14">
        <v>0</v>
      </c>
      <c r="BO656" s="14">
        <v>0</v>
      </c>
      <c r="BP656" s="14">
        <v>0</v>
      </c>
      <c r="BQ656" s="14">
        <v>0</v>
      </c>
      <c r="BR656" s="14">
        <v>0.34</v>
      </c>
      <c r="BS656" s="14">
        <v>36148.81</v>
      </c>
      <c r="BT656" s="14">
        <v>56780.31</v>
      </c>
      <c r="BU656" s="14">
        <v>0</v>
      </c>
      <c r="BV656" s="14">
        <v>0</v>
      </c>
      <c r="BW656" s="14">
        <v>0</v>
      </c>
      <c r="BX656" s="14">
        <v>5547.27</v>
      </c>
      <c r="BY656" s="14">
        <v>0</v>
      </c>
      <c r="BZ656" s="14">
        <v>0</v>
      </c>
      <c r="CA656" s="14">
        <v>0</v>
      </c>
      <c r="CB656" s="14">
        <v>0</v>
      </c>
      <c r="CC656" s="14">
        <v>0</v>
      </c>
      <c r="CD656" s="14">
        <v>460</v>
      </c>
      <c r="CE656" s="14">
        <v>380</v>
      </c>
      <c r="CF656" s="14">
        <v>410</v>
      </c>
      <c r="CG656" s="14">
        <v>269898</v>
      </c>
      <c r="CH656" s="14">
        <v>0.1</v>
      </c>
      <c r="CI656" s="14">
        <v>0.4</v>
      </c>
      <c r="CJ656" s="14">
        <v>0.1</v>
      </c>
      <c r="CK656" s="14">
        <v>0</v>
      </c>
      <c r="CL656" s="14">
        <v>1089.8</v>
      </c>
      <c r="CM656" s="14">
        <v>5028.87</v>
      </c>
      <c r="CN656" s="14">
        <v>0</v>
      </c>
      <c r="CO656" s="14">
        <v>1001.37</v>
      </c>
      <c r="CP656" s="14">
        <v>0</v>
      </c>
      <c r="CQ656" s="14">
        <v>0</v>
      </c>
      <c r="CR656" s="14" t="s">
        <v>108</v>
      </c>
      <c r="CS656" s="14">
        <v>0</v>
      </c>
      <c r="CT656" s="14">
        <v>0</v>
      </c>
      <c r="CU656" s="14">
        <v>0</v>
      </c>
      <c r="CV656" s="14">
        <v>0</v>
      </c>
      <c r="CW656" s="14">
        <v>0</v>
      </c>
      <c r="CX656" s="14">
        <v>0</v>
      </c>
    </row>
    <row r="657" spans="1:102" x14ac:dyDescent="0.25">
      <c r="A657" s="14">
        <v>510213</v>
      </c>
      <c r="B657" s="14">
        <v>23</v>
      </c>
      <c r="C657" s="14" t="s">
        <v>110</v>
      </c>
      <c r="D657" s="14" t="s">
        <v>100</v>
      </c>
      <c r="E657" s="14">
        <v>5302790001</v>
      </c>
      <c r="F657" s="14" t="s">
        <v>122</v>
      </c>
      <c r="G657" s="14" t="s">
        <v>102</v>
      </c>
      <c r="H657" s="14" t="s">
        <v>103</v>
      </c>
      <c r="I657" s="14">
        <v>70070000</v>
      </c>
      <c r="J657" s="14">
        <v>0</v>
      </c>
      <c r="K657" s="14">
        <v>671714</v>
      </c>
      <c r="L657" s="14">
        <v>1</v>
      </c>
      <c r="M657" s="14">
        <v>201906</v>
      </c>
      <c r="N657" s="14">
        <v>20190506</v>
      </c>
      <c r="O657" s="14">
        <v>33197</v>
      </c>
      <c r="P657" s="14">
        <v>20190605</v>
      </c>
      <c r="Q657" s="14">
        <v>49920</v>
      </c>
      <c r="R657" s="14">
        <v>30</v>
      </c>
      <c r="S657" s="14">
        <v>20190701</v>
      </c>
      <c r="T657" s="14">
        <v>20190718</v>
      </c>
      <c r="U657" s="14">
        <v>10084.32</v>
      </c>
      <c r="V657" s="14">
        <v>3361.43</v>
      </c>
      <c r="W657" s="14">
        <v>25</v>
      </c>
      <c r="X657" s="14">
        <v>741.75</v>
      </c>
      <c r="Y657" s="14">
        <v>403.37</v>
      </c>
      <c r="Z657" s="14">
        <v>161.34</v>
      </c>
      <c r="AA657" s="14">
        <v>134.44999999999999</v>
      </c>
      <c r="AB657" s="14">
        <v>87.39</v>
      </c>
      <c r="AC657" s="14">
        <v>0</v>
      </c>
      <c r="AD657" s="14">
        <v>0</v>
      </c>
      <c r="AE657" s="14">
        <v>0</v>
      </c>
      <c r="AF657" s="14">
        <v>13445.75</v>
      </c>
      <c r="AG657" s="14">
        <v>3852.19</v>
      </c>
      <c r="AH657" s="14">
        <v>6555.3</v>
      </c>
      <c r="AI657" s="14">
        <v>1418.88</v>
      </c>
      <c r="AJ657" s="14">
        <v>141.02000000000001</v>
      </c>
      <c r="AK657" s="14">
        <v>1478.36</v>
      </c>
      <c r="AL657" s="14">
        <v>13400.95</v>
      </c>
      <c r="AM657" s="14">
        <v>14187.5</v>
      </c>
      <c r="AN657" s="14">
        <v>16723</v>
      </c>
      <c r="AO657" s="14">
        <v>16723</v>
      </c>
      <c r="AP657" s="14">
        <v>17711</v>
      </c>
      <c r="AQ657" s="14" t="s">
        <v>104</v>
      </c>
      <c r="AR657" s="14">
        <v>0</v>
      </c>
      <c r="AS657" s="14">
        <v>0</v>
      </c>
      <c r="AT657" s="14">
        <v>0</v>
      </c>
      <c r="AU657" s="14">
        <v>0</v>
      </c>
      <c r="AV657" s="14">
        <v>0</v>
      </c>
      <c r="AW657" s="14">
        <v>0</v>
      </c>
      <c r="AX657" s="14">
        <v>0</v>
      </c>
      <c r="AY657" s="14" t="s">
        <v>107</v>
      </c>
      <c r="AZ657" s="14" t="s">
        <v>107</v>
      </c>
      <c r="BA657" s="14" t="s">
        <v>107</v>
      </c>
      <c r="BB657" s="14">
        <v>0</v>
      </c>
      <c r="BC657" s="14">
        <v>0</v>
      </c>
      <c r="BD657" s="14">
        <v>0</v>
      </c>
      <c r="BE657" s="14">
        <v>0</v>
      </c>
      <c r="BF657" s="14">
        <v>0</v>
      </c>
      <c r="BG657" s="14">
        <v>0</v>
      </c>
      <c r="BH657" s="14">
        <v>0</v>
      </c>
      <c r="BI657" s="14">
        <v>0</v>
      </c>
      <c r="BJ657" s="14">
        <v>0</v>
      </c>
      <c r="BK657" s="14">
        <v>0</v>
      </c>
      <c r="BL657" s="14">
        <v>0</v>
      </c>
      <c r="BM657" s="14">
        <v>0</v>
      </c>
      <c r="BN657" s="14">
        <v>0</v>
      </c>
      <c r="BO657" s="14">
        <v>0</v>
      </c>
      <c r="BP657" s="14">
        <v>0</v>
      </c>
      <c r="BQ657" s="14">
        <v>0</v>
      </c>
      <c r="BR657" s="14">
        <v>0</v>
      </c>
      <c r="BS657" s="14">
        <v>0</v>
      </c>
      <c r="BT657" s="14">
        <v>0</v>
      </c>
      <c r="BU657" s="14">
        <v>0</v>
      </c>
      <c r="BV657" s="14">
        <v>0</v>
      </c>
      <c r="BW657" s="14">
        <v>0</v>
      </c>
      <c r="BX657" s="14">
        <v>0</v>
      </c>
      <c r="BY657" s="14">
        <v>0</v>
      </c>
      <c r="BZ657" s="14">
        <v>0</v>
      </c>
      <c r="CA657" s="14">
        <v>0</v>
      </c>
      <c r="CB657" s="14">
        <v>0</v>
      </c>
      <c r="CC657" s="14">
        <v>0</v>
      </c>
      <c r="CD657" s="14">
        <v>0</v>
      </c>
      <c r="CE657" s="14">
        <v>0</v>
      </c>
      <c r="CF657" s="14">
        <v>0</v>
      </c>
      <c r="CG657" s="14">
        <v>1751120</v>
      </c>
      <c r="CH657" s="14">
        <v>1</v>
      </c>
      <c r="CI657" s="14">
        <v>0</v>
      </c>
      <c r="CJ657" s="14">
        <v>0</v>
      </c>
      <c r="CK657" s="14">
        <v>0</v>
      </c>
      <c r="CL657" s="14">
        <v>111.59</v>
      </c>
      <c r="CM657" s="14">
        <v>514.97</v>
      </c>
      <c r="CN657" s="14">
        <v>0</v>
      </c>
      <c r="CO657" s="14">
        <v>139.35</v>
      </c>
      <c r="CP657" s="14">
        <v>0</v>
      </c>
      <c r="CQ657" s="14">
        <v>0</v>
      </c>
      <c r="CR657" s="14" t="s">
        <v>108</v>
      </c>
      <c r="CS657" s="14">
        <v>220</v>
      </c>
      <c r="CT657" s="14">
        <v>380</v>
      </c>
      <c r="CU657" s="14">
        <v>201</v>
      </c>
      <c r="CV657" s="14">
        <v>348</v>
      </c>
      <c r="CW657" s="14">
        <v>231</v>
      </c>
      <c r="CX657" s="14">
        <v>399</v>
      </c>
    </row>
    <row r="658" spans="1:102" x14ac:dyDescent="0.25">
      <c r="A658" s="14">
        <v>605120</v>
      </c>
      <c r="B658" s="14">
        <v>75</v>
      </c>
      <c r="C658" s="14" t="s">
        <v>99</v>
      </c>
      <c r="D658" s="14" t="s">
        <v>100</v>
      </c>
      <c r="E658" s="14">
        <v>5302790001</v>
      </c>
      <c r="F658" s="14" t="s">
        <v>303</v>
      </c>
      <c r="G658" s="14" t="s">
        <v>102</v>
      </c>
      <c r="H658" s="14" t="s">
        <v>103</v>
      </c>
      <c r="I658" s="14">
        <v>70800000</v>
      </c>
      <c r="J658" s="14">
        <v>0</v>
      </c>
      <c r="K658" s="14">
        <v>1167030</v>
      </c>
      <c r="L658" s="14">
        <v>0</v>
      </c>
      <c r="M658" s="14">
        <v>201906</v>
      </c>
      <c r="N658" s="14">
        <v>20190510</v>
      </c>
      <c r="O658" s="14">
        <v>0</v>
      </c>
      <c r="P658" s="14">
        <v>20190610</v>
      </c>
      <c r="Q658" s="14">
        <v>0</v>
      </c>
      <c r="R658" s="14">
        <v>31</v>
      </c>
      <c r="S658" s="14">
        <v>20190619</v>
      </c>
      <c r="T658" s="14">
        <v>20190718</v>
      </c>
      <c r="U658" s="14">
        <v>258204</v>
      </c>
      <c r="V658" s="14">
        <v>45445.93</v>
      </c>
      <c r="W658" s="14">
        <v>25</v>
      </c>
      <c r="X658" s="14">
        <v>741.75</v>
      </c>
      <c r="Y658" s="14">
        <v>5453.51</v>
      </c>
      <c r="Z658" s="14">
        <v>2181.4</v>
      </c>
      <c r="AA658" s="14">
        <v>1817.83</v>
      </c>
      <c r="AB658" s="14">
        <v>1181.5899999999999</v>
      </c>
      <c r="AC658" s="14">
        <v>0</v>
      </c>
      <c r="AD658" s="14">
        <v>0</v>
      </c>
      <c r="AE658" s="14">
        <v>0</v>
      </c>
      <c r="AF658" s="14">
        <v>181783.76</v>
      </c>
      <c r="AG658" s="14">
        <v>52081.03</v>
      </c>
      <c r="AH658" s="14">
        <v>148395.4</v>
      </c>
      <c r="AI658" s="14">
        <v>32120.11</v>
      </c>
      <c r="AJ658" s="14">
        <v>3192.46</v>
      </c>
      <c r="AK658" s="14">
        <v>33466.6</v>
      </c>
      <c r="AL658" s="14">
        <v>171891.18</v>
      </c>
      <c r="AM658" s="14">
        <v>182525.51</v>
      </c>
      <c r="AN658" s="14">
        <v>0</v>
      </c>
      <c r="AO658" s="14">
        <v>0</v>
      </c>
      <c r="AP658" s="14">
        <v>0</v>
      </c>
      <c r="AQ658" s="14" t="s">
        <v>104</v>
      </c>
      <c r="AR658" s="14">
        <v>0</v>
      </c>
      <c r="AS658" s="14">
        <v>0</v>
      </c>
      <c r="AT658" s="14">
        <v>0</v>
      </c>
      <c r="AU658" s="14">
        <v>0</v>
      </c>
      <c r="AV658" s="14">
        <v>0</v>
      </c>
      <c r="AW658" s="14">
        <v>0</v>
      </c>
      <c r="AX658" s="14">
        <v>0</v>
      </c>
      <c r="AY658" s="14">
        <v>0</v>
      </c>
      <c r="AZ658" s="14">
        <v>0</v>
      </c>
      <c r="BA658" s="14">
        <v>0</v>
      </c>
      <c r="BB658" s="14">
        <v>25647</v>
      </c>
      <c r="BC658" s="14">
        <v>232557</v>
      </c>
      <c r="BD658" s="14">
        <v>0</v>
      </c>
      <c r="BE658" s="14">
        <v>0</v>
      </c>
      <c r="BF658" s="14">
        <v>814</v>
      </c>
      <c r="BG658" s="14">
        <v>955</v>
      </c>
      <c r="BH658" s="14">
        <v>0</v>
      </c>
      <c r="BI658" s="14">
        <v>0</v>
      </c>
      <c r="BJ658" s="14">
        <v>0</v>
      </c>
      <c r="BK658" s="14">
        <v>0</v>
      </c>
      <c r="BL658" s="14">
        <v>0</v>
      </c>
      <c r="BM658" s="14">
        <v>0</v>
      </c>
      <c r="BN658" s="14">
        <v>0</v>
      </c>
      <c r="BO658" s="14">
        <v>0</v>
      </c>
      <c r="BP658" s="14">
        <v>0</v>
      </c>
      <c r="BQ658" s="14">
        <v>0</v>
      </c>
      <c r="BR658" s="14">
        <v>0</v>
      </c>
      <c r="BS658" s="14">
        <v>30104.89</v>
      </c>
      <c r="BT658" s="14">
        <v>97944.24</v>
      </c>
      <c r="BU658" s="14">
        <v>0</v>
      </c>
      <c r="BV658" s="14">
        <v>0</v>
      </c>
      <c r="BW658" s="14">
        <v>0</v>
      </c>
      <c r="BX658" s="14">
        <v>8288.7000000000007</v>
      </c>
      <c r="BY658" s="14">
        <v>0</v>
      </c>
      <c r="BZ658" s="14">
        <v>0</v>
      </c>
      <c r="CA658" s="14">
        <v>0</v>
      </c>
      <c r="CB658" s="14">
        <v>0</v>
      </c>
      <c r="CC658" s="14">
        <v>0</v>
      </c>
      <c r="CD658" s="14">
        <v>955</v>
      </c>
      <c r="CE658" s="14">
        <v>870</v>
      </c>
      <c r="CF658" s="14">
        <v>990</v>
      </c>
      <c r="CG658" s="14">
        <v>269892</v>
      </c>
      <c r="CH658" s="14">
        <v>0.36</v>
      </c>
      <c r="CI658" s="14">
        <v>1.44</v>
      </c>
      <c r="CJ658" s="14">
        <v>0.36</v>
      </c>
      <c r="CK658" s="14">
        <v>0</v>
      </c>
      <c r="CL658" s="14">
        <v>1508.8</v>
      </c>
      <c r="CM658" s="14">
        <v>6962.31</v>
      </c>
      <c r="CN658" s="14">
        <v>0</v>
      </c>
      <c r="CO658" s="14">
        <v>1749.09</v>
      </c>
      <c r="CP658" s="14">
        <v>0</v>
      </c>
      <c r="CQ658" s="14">
        <v>0</v>
      </c>
      <c r="CR658" s="14">
        <v>8288.7000000000007</v>
      </c>
      <c r="CS658" s="14">
        <v>0</v>
      </c>
      <c r="CT658" s="14">
        <v>0</v>
      </c>
      <c r="CU658" s="14">
        <v>0</v>
      </c>
      <c r="CV658" s="14">
        <v>0</v>
      </c>
      <c r="CW658" s="14">
        <v>0</v>
      </c>
      <c r="CX658" s="14">
        <v>0</v>
      </c>
    </row>
    <row r="659" spans="1:102" x14ac:dyDescent="0.25">
      <c r="A659" s="14">
        <v>623849</v>
      </c>
      <c r="B659" s="14">
        <v>76</v>
      </c>
      <c r="C659" s="14" t="s">
        <v>117</v>
      </c>
      <c r="D659" s="14" t="s">
        <v>100</v>
      </c>
      <c r="E659" s="14">
        <v>5302790001</v>
      </c>
      <c r="F659" s="14" t="s">
        <v>124</v>
      </c>
      <c r="G659" s="14" t="s">
        <v>102</v>
      </c>
      <c r="H659" s="14" t="s">
        <v>103</v>
      </c>
      <c r="I659" s="14">
        <v>70800000</v>
      </c>
      <c r="J659" s="14">
        <v>0</v>
      </c>
      <c r="K659" s="14">
        <v>1512297</v>
      </c>
      <c r="L659" s="14">
        <v>0</v>
      </c>
      <c r="M659" s="14">
        <v>201906</v>
      </c>
      <c r="N659" s="14">
        <v>20190510</v>
      </c>
      <c r="O659" s="14">
        <v>0</v>
      </c>
      <c r="P659" s="14">
        <v>20190610</v>
      </c>
      <c r="Q659" s="14">
        <v>0</v>
      </c>
      <c r="R659" s="14">
        <v>31</v>
      </c>
      <c r="S659" s="14">
        <v>20190619</v>
      </c>
      <c r="T659" s="14">
        <v>20190718</v>
      </c>
      <c r="U659" s="14">
        <v>173841</v>
      </c>
      <c r="V659" s="14">
        <v>42862.73</v>
      </c>
      <c r="W659" s="14">
        <v>25</v>
      </c>
      <c r="X659" s="14">
        <v>741.75</v>
      </c>
      <c r="Y659" s="14">
        <v>5143.5200000000004</v>
      </c>
      <c r="Z659" s="14">
        <v>2057.41</v>
      </c>
      <c r="AA659" s="14">
        <v>1714.5</v>
      </c>
      <c r="AB659" s="14">
        <v>1114.43</v>
      </c>
      <c r="AC659" s="14">
        <v>0</v>
      </c>
      <c r="AD659" s="14">
        <v>0</v>
      </c>
      <c r="AE659" s="14">
        <v>0</v>
      </c>
      <c r="AF659" s="14">
        <v>171450.98</v>
      </c>
      <c r="AG659" s="14">
        <v>49120.68</v>
      </c>
      <c r="AH659" s="14">
        <v>94626.11</v>
      </c>
      <c r="AI659" s="14">
        <v>20481.78</v>
      </c>
      <c r="AJ659" s="14">
        <v>2035.71</v>
      </c>
      <c r="AK659" s="14">
        <v>21340.38</v>
      </c>
      <c r="AL659" s="14">
        <v>162162.87</v>
      </c>
      <c r="AM659" s="14">
        <v>172192.73</v>
      </c>
      <c r="AN659" s="14">
        <v>0</v>
      </c>
      <c r="AO659" s="14">
        <v>0</v>
      </c>
      <c r="AP659" s="14">
        <v>0</v>
      </c>
      <c r="AQ659" s="14" t="s">
        <v>104</v>
      </c>
      <c r="AR659" s="14">
        <v>0</v>
      </c>
      <c r="AS659" s="14">
        <v>0</v>
      </c>
      <c r="AT659" s="14">
        <v>0</v>
      </c>
      <c r="AU659" s="14">
        <v>0</v>
      </c>
      <c r="AV659" s="14">
        <v>0</v>
      </c>
      <c r="AW659" s="14">
        <v>0</v>
      </c>
      <c r="AX659" s="14">
        <v>0</v>
      </c>
      <c r="AY659" s="14">
        <v>0</v>
      </c>
      <c r="AZ659" s="14">
        <v>0</v>
      </c>
      <c r="BA659" s="14">
        <v>0</v>
      </c>
      <c r="BB659" s="14">
        <v>31840</v>
      </c>
      <c r="BC659" s="14">
        <v>142001</v>
      </c>
      <c r="BD659" s="14">
        <v>0</v>
      </c>
      <c r="BE659" s="14">
        <v>0</v>
      </c>
      <c r="BF659" s="14">
        <v>856</v>
      </c>
      <c r="BG659" s="14">
        <v>856</v>
      </c>
      <c r="BH659" s="14">
        <v>0</v>
      </c>
      <c r="BI659" s="14">
        <v>0</v>
      </c>
      <c r="BJ659" s="14">
        <v>0</v>
      </c>
      <c r="BK659" s="14">
        <v>0</v>
      </c>
      <c r="BL659" s="14">
        <v>0</v>
      </c>
      <c r="BM659" s="14">
        <v>0</v>
      </c>
      <c r="BN659" s="14">
        <v>0</v>
      </c>
      <c r="BO659" s="14">
        <v>0</v>
      </c>
      <c r="BP659" s="14">
        <v>0</v>
      </c>
      <c r="BQ659" s="14">
        <v>0</v>
      </c>
      <c r="BR659" s="14">
        <v>0</v>
      </c>
      <c r="BS659" s="14">
        <v>54662.720000000001</v>
      </c>
      <c r="BT659" s="14">
        <v>63602.78</v>
      </c>
      <c r="BU659" s="14">
        <v>0</v>
      </c>
      <c r="BV659" s="14">
        <v>0</v>
      </c>
      <c r="BW659" s="14">
        <v>0</v>
      </c>
      <c r="BX659" s="14">
        <v>10322.75</v>
      </c>
      <c r="BY659" s="14">
        <v>0</v>
      </c>
      <c r="BZ659" s="14">
        <v>0</v>
      </c>
      <c r="CA659" s="14">
        <v>0</v>
      </c>
      <c r="CB659" s="14">
        <v>0</v>
      </c>
      <c r="CC659" s="14">
        <v>0</v>
      </c>
      <c r="CD659" s="14">
        <v>855</v>
      </c>
      <c r="CE659" s="14">
        <v>730</v>
      </c>
      <c r="CF659" s="14">
        <v>850</v>
      </c>
      <c r="CG659" s="14">
        <v>269828</v>
      </c>
      <c r="CH659" s="14">
        <v>0.15</v>
      </c>
      <c r="CI659" s="14">
        <v>0.6</v>
      </c>
      <c r="CJ659" s="14">
        <v>0.15</v>
      </c>
      <c r="CK659" s="14">
        <v>0</v>
      </c>
      <c r="CL659" s="14">
        <v>1423.04</v>
      </c>
      <c r="CM659" s="14">
        <v>6566.57</v>
      </c>
      <c r="CN659" s="14">
        <v>0</v>
      </c>
      <c r="CO659" s="14">
        <v>1177.5999999999999</v>
      </c>
      <c r="CP659" s="14">
        <v>0</v>
      </c>
      <c r="CQ659" s="14">
        <v>0</v>
      </c>
      <c r="CR659" s="14" t="s">
        <v>108</v>
      </c>
      <c r="CS659" s="14">
        <v>0</v>
      </c>
      <c r="CT659" s="14">
        <v>0</v>
      </c>
      <c r="CU659" s="14">
        <v>0</v>
      </c>
      <c r="CV659" s="14">
        <v>0</v>
      </c>
      <c r="CW659" s="14">
        <v>0</v>
      </c>
      <c r="CX659" s="14">
        <v>0</v>
      </c>
    </row>
    <row r="660" spans="1:102" x14ac:dyDescent="0.25">
      <c r="A660" s="14">
        <v>675051</v>
      </c>
      <c r="B660" s="14">
        <v>66</v>
      </c>
      <c r="C660" s="14" t="s">
        <v>117</v>
      </c>
      <c r="D660" s="14" t="s">
        <v>100</v>
      </c>
      <c r="E660" s="14">
        <v>5302790001</v>
      </c>
      <c r="F660" s="14" t="s">
        <v>125</v>
      </c>
      <c r="G660" s="14" t="s">
        <v>102</v>
      </c>
      <c r="H660" s="14" t="s">
        <v>103</v>
      </c>
      <c r="I660" s="14">
        <v>70800000</v>
      </c>
      <c r="J660" s="14">
        <v>0</v>
      </c>
      <c r="K660" s="14">
        <v>1159616</v>
      </c>
      <c r="L660" s="14">
        <v>0</v>
      </c>
      <c r="M660" s="14">
        <v>201906</v>
      </c>
      <c r="N660" s="14">
        <v>20190510</v>
      </c>
      <c r="O660" s="14">
        <v>0</v>
      </c>
      <c r="P660" s="14">
        <v>20190610</v>
      </c>
      <c r="Q660" s="14">
        <v>0</v>
      </c>
      <c r="R660" s="14">
        <v>31</v>
      </c>
      <c r="S660" s="14">
        <v>20190619</v>
      </c>
      <c r="T660" s="14">
        <v>20190718</v>
      </c>
      <c r="U660" s="14">
        <v>214048</v>
      </c>
      <c r="V660" s="14">
        <v>41486.550000000003</v>
      </c>
      <c r="W660" s="14">
        <v>25</v>
      </c>
      <c r="X660" s="14">
        <v>741.75</v>
      </c>
      <c r="Y660" s="14">
        <v>4978.38</v>
      </c>
      <c r="Z660" s="14">
        <v>1991.35</v>
      </c>
      <c r="AA660" s="14">
        <v>1659.46</v>
      </c>
      <c r="AB660" s="14">
        <v>1078.6500000000001</v>
      </c>
      <c r="AC660" s="14">
        <v>0</v>
      </c>
      <c r="AD660" s="14">
        <v>0</v>
      </c>
      <c r="AE660" s="14">
        <v>5401.45</v>
      </c>
      <c r="AF660" s="14">
        <v>165946.26</v>
      </c>
      <c r="AG660" s="14">
        <v>47543.58</v>
      </c>
      <c r="AH660" s="14">
        <v>113772.48</v>
      </c>
      <c r="AI660" s="14">
        <v>24626</v>
      </c>
      <c r="AJ660" s="14">
        <v>2447.61</v>
      </c>
      <c r="AK660" s="14">
        <v>25658.33</v>
      </c>
      <c r="AL660" s="14">
        <v>151578.72</v>
      </c>
      <c r="AM660" s="14">
        <v>161286.56</v>
      </c>
      <c r="AN660" s="14">
        <v>0</v>
      </c>
      <c r="AO660" s="14">
        <v>0</v>
      </c>
      <c r="AP660" s="14">
        <v>0</v>
      </c>
      <c r="AQ660" s="14" t="s">
        <v>104</v>
      </c>
      <c r="AR660" s="14">
        <v>0</v>
      </c>
      <c r="AS660" s="14">
        <v>0</v>
      </c>
      <c r="AT660" s="14">
        <v>0</v>
      </c>
      <c r="AU660" s="14">
        <v>0</v>
      </c>
      <c r="AV660" s="14">
        <v>0</v>
      </c>
      <c r="AW660" s="14">
        <v>0</v>
      </c>
      <c r="AX660" s="14">
        <v>0</v>
      </c>
      <c r="AY660" s="14">
        <v>0</v>
      </c>
      <c r="AZ660" s="14">
        <v>0</v>
      </c>
      <c r="BA660" s="14">
        <v>0</v>
      </c>
      <c r="BB660" s="14">
        <v>19105</v>
      </c>
      <c r="BC660" s="14">
        <v>194943</v>
      </c>
      <c r="BD660" s="14">
        <v>0</v>
      </c>
      <c r="BE660" s="14">
        <v>389</v>
      </c>
      <c r="BF660" s="14">
        <v>421</v>
      </c>
      <c r="BG660" s="14">
        <v>0</v>
      </c>
      <c r="BH660" s="14">
        <v>435</v>
      </c>
      <c r="BI660" s="14">
        <v>455</v>
      </c>
      <c r="BJ660" s="14">
        <v>0</v>
      </c>
      <c r="BK660" s="14">
        <v>0</v>
      </c>
      <c r="BL660" s="14">
        <v>0</v>
      </c>
      <c r="BM660" s="14">
        <v>0</v>
      </c>
      <c r="BN660" s="14">
        <v>0</v>
      </c>
      <c r="BO660" s="14">
        <v>0</v>
      </c>
      <c r="BP660" s="14">
        <v>0</v>
      </c>
      <c r="BQ660" s="14">
        <v>0</v>
      </c>
      <c r="BR660" s="14">
        <v>0</v>
      </c>
      <c r="BS660" s="14">
        <v>12315.8</v>
      </c>
      <c r="BT660" s="14">
        <v>87315.7</v>
      </c>
      <c r="BU660" s="14">
        <v>0</v>
      </c>
      <c r="BV660" s="14">
        <v>0</v>
      </c>
      <c r="BW660" s="14">
        <v>0</v>
      </c>
      <c r="BX660" s="14">
        <v>0</v>
      </c>
      <c r="BY660" s="14">
        <v>19341.240000000002</v>
      </c>
      <c r="BZ660" s="14">
        <v>5486.97</v>
      </c>
      <c r="CA660" s="14">
        <v>0</v>
      </c>
      <c r="CB660" s="14">
        <v>0</v>
      </c>
      <c r="CC660" s="14">
        <v>0</v>
      </c>
      <c r="CD660" s="14">
        <v>0</v>
      </c>
      <c r="CE660" s="14">
        <v>435</v>
      </c>
      <c r="CF660" s="14">
        <v>455</v>
      </c>
      <c r="CG660" s="14">
        <v>269863</v>
      </c>
      <c r="CH660" s="14">
        <v>0.06</v>
      </c>
      <c r="CI660" s="14">
        <v>0.24</v>
      </c>
      <c r="CJ660" s="14">
        <v>0.06</v>
      </c>
      <c r="CK660" s="14">
        <v>0</v>
      </c>
      <c r="CL660" s="14">
        <v>1377.35</v>
      </c>
      <c r="CM660" s="14">
        <v>6355.74</v>
      </c>
      <c r="CN660" s="14">
        <v>0</v>
      </c>
      <c r="CO660" s="14">
        <v>1449.96</v>
      </c>
      <c r="CP660" s="14">
        <v>0</v>
      </c>
      <c r="CQ660" s="14">
        <v>0</v>
      </c>
      <c r="CR660" s="14" t="s">
        <v>108</v>
      </c>
      <c r="CS660" s="14">
        <v>0</v>
      </c>
      <c r="CT660" s="14">
        <v>0</v>
      </c>
      <c r="CU660" s="14">
        <v>0</v>
      </c>
      <c r="CV660" s="14">
        <v>0</v>
      </c>
      <c r="CW660" s="14">
        <v>0</v>
      </c>
      <c r="CX660" s="14">
        <v>0</v>
      </c>
    </row>
    <row r="661" spans="1:102" x14ac:dyDescent="0.25">
      <c r="A661" s="14">
        <v>856960</v>
      </c>
      <c r="B661" s="14">
        <v>23</v>
      </c>
      <c r="C661" s="14" t="s">
        <v>110</v>
      </c>
      <c r="D661" s="14" t="s">
        <v>100</v>
      </c>
      <c r="E661" s="14">
        <v>5302790001</v>
      </c>
      <c r="F661" s="14" t="s">
        <v>126</v>
      </c>
      <c r="G661" s="14" t="s">
        <v>102</v>
      </c>
      <c r="H661" s="14" t="s">
        <v>103</v>
      </c>
      <c r="I661" s="14">
        <v>70362030</v>
      </c>
      <c r="J661" s="14">
        <v>0</v>
      </c>
      <c r="K661" s="14">
        <v>1010284</v>
      </c>
      <c r="L661" s="14">
        <v>1</v>
      </c>
      <c r="M661" s="14">
        <v>201906</v>
      </c>
      <c r="N661" s="14">
        <v>20190506</v>
      </c>
      <c r="O661" s="14">
        <v>469</v>
      </c>
      <c r="P661" s="14">
        <v>20190605</v>
      </c>
      <c r="Q661" s="14">
        <v>469</v>
      </c>
      <c r="R661" s="14">
        <v>30</v>
      </c>
      <c r="S661" s="14">
        <v>20190701</v>
      </c>
      <c r="T661" s="14">
        <v>20190718</v>
      </c>
      <c r="U661" s="14">
        <v>59.72</v>
      </c>
      <c r="V661" s="14">
        <v>8.14</v>
      </c>
      <c r="W661" s="14">
        <v>12</v>
      </c>
      <c r="X661" s="14">
        <v>2.4900000000000002</v>
      </c>
      <c r="Y661" s="14">
        <v>2.0299999999999998</v>
      </c>
      <c r="Z661" s="14">
        <v>0.81</v>
      </c>
      <c r="AA661" s="14">
        <v>0.67</v>
      </c>
      <c r="AB661" s="14">
        <v>0.44</v>
      </c>
      <c r="AC661" s="14">
        <v>0</v>
      </c>
      <c r="AD661" s="14">
        <v>0</v>
      </c>
      <c r="AE661" s="14">
        <v>0</v>
      </c>
      <c r="AF661" s="14">
        <v>67.86</v>
      </c>
      <c r="AG661" s="14">
        <v>10.61</v>
      </c>
      <c r="AH661" s="14">
        <v>39.130000000000003</v>
      </c>
      <c r="AI661" s="14">
        <v>8.4600000000000009</v>
      </c>
      <c r="AJ661" s="14">
        <v>0.84</v>
      </c>
      <c r="AK661" s="14">
        <v>8.82</v>
      </c>
      <c r="AL661" s="14">
        <v>66.400000000000006</v>
      </c>
      <c r="AM661" s="14">
        <v>70.349999999999994</v>
      </c>
      <c r="AN661" s="14">
        <v>0</v>
      </c>
      <c r="AO661" s="14">
        <v>100</v>
      </c>
      <c r="AP661" s="14">
        <v>6</v>
      </c>
      <c r="AQ661" s="14" t="s">
        <v>104</v>
      </c>
      <c r="AR661" s="14">
        <v>0</v>
      </c>
      <c r="AS661" s="14">
        <v>0</v>
      </c>
      <c r="AT661" s="14">
        <v>0</v>
      </c>
      <c r="AU661" s="14">
        <v>0</v>
      </c>
      <c r="AV661" s="14">
        <v>0</v>
      </c>
      <c r="AW661" s="14">
        <v>0</v>
      </c>
      <c r="AX661" s="14">
        <v>0</v>
      </c>
      <c r="AY661" s="14" t="s">
        <v>107</v>
      </c>
      <c r="AZ661" s="14" t="s">
        <v>107</v>
      </c>
      <c r="BA661" s="14" t="s">
        <v>107</v>
      </c>
      <c r="BB661" s="14">
        <v>0</v>
      </c>
      <c r="BC661" s="14">
        <v>0</v>
      </c>
      <c r="BD661" s="14">
        <v>0</v>
      </c>
      <c r="BE661" s="14">
        <v>0</v>
      </c>
      <c r="BF661" s="14">
        <v>0</v>
      </c>
      <c r="BG661" s="14">
        <v>0</v>
      </c>
      <c r="BH661" s="14">
        <v>0</v>
      </c>
      <c r="BI661" s="14">
        <v>0</v>
      </c>
      <c r="BJ661" s="14">
        <v>0</v>
      </c>
      <c r="BK661" s="14">
        <v>0</v>
      </c>
      <c r="BL661" s="14">
        <v>0</v>
      </c>
      <c r="BM661" s="14">
        <v>0</v>
      </c>
      <c r="BN661" s="14">
        <v>0</v>
      </c>
      <c r="BO661" s="14">
        <v>0</v>
      </c>
      <c r="BP661" s="14">
        <v>0</v>
      </c>
      <c r="BQ661" s="14">
        <v>0</v>
      </c>
      <c r="BR661" s="14">
        <v>0</v>
      </c>
      <c r="BS661" s="14">
        <v>0</v>
      </c>
      <c r="BT661" s="14">
        <v>0</v>
      </c>
      <c r="BU661" s="14">
        <v>0</v>
      </c>
      <c r="BV661" s="14">
        <v>0</v>
      </c>
      <c r="BW661" s="14">
        <v>0</v>
      </c>
      <c r="BX661" s="14">
        <v>0</v>
      </c>
      <c r="BY661" s="14">
        <v>0</v>
      </c>
      <c r="BZ661" s="14">
        <v>0</v>
      </c>
      <c r="CA661" s="14">
        <v>0</v>
      </c>
      <c r="CB661" s="14">
        <v>0</v>
      </c>
      <c r="CC661" s="14">
        <v>0</v>
      </c>
      <c r="CD661" s="14">
        <v>0</v>
      </c>
      <c r="CE661" s="14">
        <v>0</v>
      </c>
      <c r="CF661" s="14">
        <v>0</v>
      </c>
      <c r="CG661" s="14">
        <v>1750469</v>
      </c>
      <c r="CH661" s="14">
        <v>1</v>
      </c>
      <c r="CI661" s="14">
        <v>0</v>
      </c>
      <c r="CJ661" s="14">
        <v>0</v>
      </c>
      <c r="CK661" s="14">
        <v>0</v>
      </c>
      <c r="CL661" s="14">
        <v>0.56000000000000005</v>
      </c>
      <c r="CM661" s="14">
        <v>2.59</v>
      </c>
      <c r="CN661" s="14">
        <v>0</v>
      </c>
      <c r="CO661" s="14">
        <v>0.83</v>
      </c>
      <c r="CP661" s="14">
        <v>0</v>
      </c>
      <c r="CQ661" s="14">
        <v>0</v>
      </c>
      <c r="CR661" s="14" t="s">
        <v>108</v>
      </c>
      <c r="CS661" s="14">
        <v>220</v>
      </c>
      <c r="CT661" s="14">
        <v>380</v>
      </c>
      <c r="CU661" s="14">
        <v>201</v>
      </c>
      <c r="CV661" s="14">
        <v>348</v>
      </c>
      <c r="CW661" s="14">
        <v>231</v>
      </c>
      <c r="CX661" s="14">
        <v>399</v>
      </c>
    </row>
    <row r="662" spans="1:102" x14ac:dyDescent="0.25">
      <c r="A662" s="14">
        <v>856967</v>
      </c>
      <c r="B662" s="14">
        <v>23</v>
      </c>
      <c r="C662" s="14" t="s">
        <v>110</v>
      </c>
      <c r="D662" s="14" t="s">
        <v>100</v>
      </c>
      <c r="E662" s="14">
        <v>5302790001</v>
      </c>
      <c r="F662" s="14" t="s">
        <v>127</v>
      </c>
      <c r="G662" s="14" t="s">
        <v>102</v>
      </c>
      <c r="H662" s="14" t="s">
        <v>103</v>
      </c>
      <c r="I662" s="14">
        <v>70362040</v>
      </c>
      <c r="J662" s="14">
        <v>0</v>
      </c>
      <c r="K662" s="14">
        <v>1010286</v>
      </c>
      <c r="L662" s="14">
        <v>1</v>
      </c>
      <c r="M662" s="14">
        <v>201906</v>
      </c>
      <c r="N662" s="14">
        <v>20190506</v>
      </c>
      <c r="O662" s="14">
        <v>95</v>
      </c>
      <c r="P662" s="14">
        <v>20190605</v>
      </c>
      <c r="Q662" s="14">
        <v>95</v>
      </c>
      <c r="R662" s="14">
        <v>30</v>
      </c>
      <c r="S662" s="14">
        <v>20190701</v>
      </c>
      <c r="T662" s="14">
        <v>20190718</v>
      </c>
      <c r="U662" s="14">
        <v>59.72</v>
      </c>
      <c r="V662" s="14">
        <v>8.14</v>
      </c>
      <c r="W662" s="14">
        <v>12</v>
      </c>
      <c r="X662" s="14">
        <v>2.4900000000000002</v>
      </c>
      <c r="Y662" s="14">
        <v>2.0299999999999998</v>
      </c>
      <c r="Z662" s="14">
        <v>0.81</v>
      </c>
      <c r="AA662" s="14">
        <v>0.67</v>
      </c>
      <c r="AB662" s="14">
        <v>0.44</v>
      </c>
      <c r="AC662" s="14">
        <v>0</v>
      </c>
      <c r="AD662" s="14">
        <v>0</v>
      </c>
      <c r="AE662" s="14">
        <v>0</v>
      </c>
      <c r="AF662" s="14">
        <v>67.86</v>
      </c>
      <c r="AG662" s="14">
        <v>10.61</v>
      </c>
      <c r="AH662" s="14">
        <v>39.130000000000003</v>
      </c>
      <c r="AI662" s="14">
        <v>8.4600000000000009</v>
      </c>
      <c r="AJ662" s="14">
        <v>0.84</v>
      </c>
      <c r="AK662" s="14">
        <v>8.82</v>
      </c>
      <c r="AL662" s="14">
        <v>66.400000000000006</v>
      </c>
      <c r="AM662" s="14">
        <v>70.349999999999994</v>
      </c>
      <c r="AN662" s="14">
        <v>0</v>
      </c>
      <c r="AO662" s="14">
        <v>100</v>
      </c>
      <c r="AP662" s="14">
        <v>0</v>
      </c>
      <c r="AQ662" s="14" t="s">
        <v>104</v>
      </c>
      <c r="AR662" s="14">
        <v>0</v>
      </c>
      <c r="AS662" s="14">
        <v>0</v>
      </c>
      <c r="AT662" s="14">
        <v>0</v>
      </c>
      <c r="AU662" s="14">
        <v>0</v>
      </c>
      <c r="AV662" s="14">
        <v>0</v>
      </c>
      <c r="AW662" s="14">
        <v>0</v>
      </c>
      <c r="AX662" s="14">
        <v>0</v>
      </c>
      <c r="AY662" s="14" t="s">
        <v>107</v>
      </c>
      <c r="AZ662" s="14" t="s">
        <v>107</v>
      </c>
      <c r="BA662" s="14" t="s">
        <v>107</v>
      </c>
      <c r="BB662" s="14">
        <v>0</v>
      </c>
      <c r="BC662" s="14">
        <v>0</v>
      </c>
      <c r="BD662" s="14">
        <v>0</v>
      </c>
      <c r="BE662" s="14">
        <v>0</v>
      </c>
      <c r="BF662" s="14">
        <v>0</v>
      </c>
      <c r="BG662" s="14">
        <v>0</v>
      </c>
      <c r="BH662" s="14">
        <v>0</v>
      </c>
      <c r="BI662" s="14">
        <v>0</v>
      </c>
      <c r="BJ662" s="14">
        <v>0</v>
      </c>
      <c r="BK662" s="14">
        <v>0</v>
      </c>
      <c r="BL662" s="14">
        <v>0</v>
      </c>
      <c r="BM662" s="14">
        <v>0</v>
      </c>
      <c r="BN662" s="14">
        <v>0</v>
      </c>
      <c r="BO662" s="14">
        <v>0</v>
      </c>
      <c r="BP662" s="14">
        <v>0</v>
      </c>
      <c r="BQ662" s="14">
        <v>0</v>
      </c>
      <c r="BR662" s="14">
        <v>0</v>
      </c>
      <c r="BS662" s="14">
        <v>0</v>
      </c>
      <c r="BT662" s="14">
        <v>0</v>
      </c>
      <c r="BU662" s="14">
        <v>0</v>
      </c>
      <c r="BV662" s="14">
        <v>0</v>
      </c>
      <c r="BW662" s="14">
        <v>0</v>
      </c>
      <c r="BX662" s="14">
        <v>0</v>
      </c>
      <c r="BY662" s="14">
        <v>0</v>
      </c>
      <c r="BZ662" s="14">
        <v>0</v>
      </c>
      <c r="CA662" s="14">
        <v>0</v>
      </c>
      <c r="CB662" s="14">
        <v>0</v>
      </c>
      <c r="CC662" s="14">
        <v>0</v>
      </c>
      <c r="CD662" s="14">
        <v>0</v>
      </c>
      <c r="CE662" s="14">
        <v>0</v>
      </c>
      <c r="CF662" s="14">
        <v>0</v>
      </c>
      <c r="CG662" s="14">
        <v>1750500</v>
      </c>
      <c r="CH662" s="14">
        <v>1</v>
      </c>
      <c r="CI662" s="14">
        <v>0</v>
      </c>
      <c r="CJ662" s="14">
        <v>0</v>
      </c>
      <c r="CK662" s="14">
        <v>0</v>
      </c>
      <c r="CL662" s="14">
        <v>0.56000000000000005</v>
      </c>
      <c r="CM662" s="14">
        <v>2.59</v>
      </c>
      <c r="CN662" s="14">
        <v>0</v>
      </c>
      <c r="CO662" s="14">
        <v>0.83</v>
      </c>
      <c r="CP662" s="14">
        <v>0</v>
      </c>
      <c r="CQ662" s="14">
        <v>0</v>
      </c>
      <c r="CR662" s="14" t="s">
        <v>108</v>
      </c>
      <c r="CS662" s="14">
        <v>220</v>
      </c>
      <c r="CT662" s="14">
        <v>380</v>
      </c>
      <c r="CU662" s="14">
        <v>201</v>
      </c>
      <c r="CV662" s="14">
        <v>348</v>
      </c>
      <c r="CW662" s="14">
        <v>231</v>
      </c>
      <c r="CX662" s="14">
        <v>399</v>
      </c>
    </row>
    <row r="663" spans="1:102" x14ac:dyDescent="0.25">
      <c r="A663" s="14">
        <v>856969</v>
      </c>
      <c r="B663" s="14">
        <v>23</v>
      </c>
      <c r="C663" s="14" t="s">
        <v>110</v>
      </c>
      <c r="D663" s="14" t="s">
        <v>100</v>
      </c>
      <c r="E663" s="14">
        <v>5302790001</v>
      </c>
      <c r="F663" s="14" t="s">
        <v>128</v>
      </c>
      <c r="G663" s="14" t="s">
        <v>102</v>
      </c>
      <c r="H663" s="14" t="s">
        <v>103</v>
      </c>
      <c r="I663" s="14">
        <v>70362070</v>
      </c>
      <c r="J663" s="14">
        <v>0</v>
      </c>
      <c r="K663" s="14">
        <v>1116288</v>
      </c>
      <c r="L663" s="14">
        <v>1</v>
      </c>
      <c r="M663" s="14">
        <v>201906</v>
      </c>
      <c r="N663" s="14">
        <v>20190506</v>
      </c>
      <c r="O663" s="14">
        <v>12280</v>
      </c>
      <c r="P663" s="14">
        <v>20190605</v>
      </c>
      <c r="Q663" s="14">
        <v>12280</v>
      </c>
      <c r="R663" s="14">
        <v>30</v>
      </c>
      <c r="S663" s="14">
        <v>20190701</v>
      </c>
      <c r="T663" s="14">
        <v>20190718</v>
      </c>
      <c r="U663" s="14">
        <v>59.72</v>
      </c>
      <c r="V663" s="14">
        <v>8.14</v>
      </c>
      <c r="W663" s="14">
        <v>12</v>
      </c>
      <c r="X663" s="14">
        <v>2.4900000000000002</v>
      </c>
      <c r="Y663" s="14">
        <v>2.0299999999999998</v>
      </c>
      <c r="Z663" s="14">
        <v>0.81</v>
      </c>
      <c r="AA663" s="14">
        <v>0.67</v>
      </c>
      <c r="AB663" s="14">
        <v>0.44</v>
      </c>
      <c r="AC663" s="14">
        <v>0</v>
      </c>
      <c r="AD663" s="14">
        <v>0</v>
      </c>
      <c r="AE663" s="14">
        <v>0</v>
      </c>
      <c r="AF663" s="14">
        <v>67.86</v>
      </c>
      <c r="AG663" s="14">
        <v>10.61</v>
      </c>
      <c r="AH663" s="14">
        <v>39.130000000000003</v>
      </c>
      <c r="AI663" s="14">
        <v>8.4600000000000009</v>
      </c>
      <c r="AJ663" s="14">
        <v>0.84</v>
      </c>
      <c r="AK663" s="14">
        <v>8.82</v>
      </c>
      <c r="AL663" s="14">
        <v>66.400000000000006</v>
      </c>
      <c r="AM663" s="14">
        <v>70.349999999999994</v>
      </c>
      <c r="AN663" s="14">
        <v>0</v>
      </c>
      <c r="AO663" s="14">
        <v>100</v>
      </c>
      <c r="AP663" s="14">
        <v>1</v>
      </c>
      <c r="AQ663" s="14" t="s">
        <v>104</v>
      </c>
      <c r="AR663" s="14">
        <v>0</v>
      </c>
      <c r="AS663" s="14">
        <v>0</v>
      </c>
      <c r="AT663" s="14">
        <v>0</v>
      </c>
      <c r="AU663" s="14">
        <v>0</v>
      </c>
      <c r="AV663" s="14">
        <v>0</v>
      </c>
      <c r="AW663" s="14">
        <v>0</v>
      </c>
      <c r="AX663" s="14">
        <v>0</v>
      </c>
      <c r="AY663" s="14" t="s">
        <v>107</v>
      </c>
      <c r="AZ663" s="14" t="s">
        <v>107</v>
      </c>
      <c r="BA663" s="14" t="s">
        <v>107</v>
      </c>
      <c r="BB663" s="14">
        <v>0</v>
      </c>
      <c r="BC663" s="14">
        <v>0</v>
      </c>
      <c r="BD663" s="14">
        <v>0</v>
      </c>
      <c r="BE663" s="14">
        <v>0</v>
      </c>
      <c r="BF663" s="14">
        <v>0</v>
      </c>
      <c r="BG663" s="14">
        <v>0</v>
      </c>
      <c r="BH663" s="14">
        <v>0</v>
      </c>
      <c r="BI663" s="14">
        <v>0</v>
      </c>
      <c r="BJ663" s="14">
        <v>0</v>
      </c>
      <c r="BK663" s="14">
        <v>0</v>
      </c>
      <c r="BL663" s="14">
        <v>0</v>
      </c>
      <c r="BM663" s="14">
        <v>0</v>
      </c>
      <c r="BN663" s="14">
        <v>0</v>
      </c>
      <c r="BO663" s="14">
        <v>0</v>
      </c>
      <c r="BP663" s="14">
        <v>0</v>
      </c>
      <c r="BQ663" s="14">
        <v>0</v>
      </c>
      <c r="BR663" s="14">
        <v>0</v>
      </c>
      <c r="BS663" s="14">
        <v>0</v>
      </c>
      <c r="BT663" s="14">
        <v>0</v>
      </c>
      <c r="BU663" s="14">
        <v>0</v>
      </c>
      <c r="BV663" s="14">
        <v>0</v>
      </c>
      <c r="BW663" s="14">
        <v>0</v>
      </c>
      <c r="BX663" s="14">
        <v>0</v>
      </c>
      <c r="BY663" s="14">
        <v>0</v>
      </c>
      <c r="BZ663" s="14">
        <v>0</v>
      </c>
      <c r="CA663" s="14">
        <v>0</v>
      </c>
      <c r="CB663" s="14">
        <v>0</v>
      </c>
      <c r="CC663" s="14">
        <v>0</v>
      </c>
      <c r="CD663" s="14">
        <v>0</v>
      </c>
      <c r="CE663" s="14">
        <v>0</v>
      </c>
      <c r="CF663" s="14">
        <v>0</v>
      </c>
      <c r="CG663" s="14">
        <v>1750442</v>
      </c>
      <c r="CH663" s="14">
        <v>1</v>
      </c>
      <c r="CI663" s="14">
        <v>0</v>
      </c>
      <c r="CJ663" s="14">
        <v>0</v>
      </c>
      <c r="CK663" s="14">
        <v>0</v>
      </c>
      <c r="CL663" s="14">
        <v>0.56000000000000005</v>
      </c>
      <c r="CM663" s="14">
        <v>2.59</v>
      </c>
      <c r="CN663" s="14">
        <v>0</v>
      </c>
      <c r="CO663" s="14">
        <v>0.83</v>
      </c>
      <c r="CP663" s="14">
        <v>0</v>
      </c>
      <c r="CQ663" s="14">
        <v>0</v>
      </c>
      <c r="CR663" s="14" t="s">
        <v>108</v>
      </c>
      <c r="CS663" s="14">
        <v>220</v>
      </c>
      <c r="CT663" s="14">
        <v>380</v>
      </c>
      <c r="CU663" s="14">
        <v>201</v>
      </c>
      <c r="CV663" s="14">
        <v>348</v>
      </c>
      <c r="CW663" s="14">
        <v>231</v>
      </c>
      <c r="CX663" s="14">
        <v>399</v>
      </c>
    </row>
    <row r="664" spans="1:102" x14ac:dyDescent="0.25">
      <c r="A664" s="14">
        <v>966027</v>
      </c>
      <c r="B664" s="14">
        <v>76</v>
      </c>
      <c r="C664" s="14" t="s">
        <v>117</v>
      </c>
      <c r="D664" s="14" t="s">
        <v>100</v>
      </c>
      <c r="E664" s="14">
        <v>5302790001</v>
      </c>
      <c r="F664" s="14" t="s">
        <v>129</v>
      </c>
      <c r="G664" s="14" t="s">
        <v>102</v>
      </c>
      <c r="H664" s="14" t="s">
        <v>103</v>
      </c>
      <c r="I664" s="14">
        <v>70000000</v>
      </c>
      <c r="J664" s="14">
        <v>0</v>
      </c>
      <c r="K664" s="14">
        <v>53155342</v>
      </c>
      <c r="L664" s="14">
        <v>0</v>
      </c>
      <c r="M664" s="14">
        <v>201906</v>
      </c>
      <c r="N664" s="14">
        <v>20190510</v>
      </c>
      <c r="O664" s="14">
        <v>0</v>
      </c>
      <c r="P664" s="14">
        <v>20190610</v>
      </c>
      <c r="Q664" s="14">
        <v>0</v>
      </c>
      <c r="R664" s="14">
        <v>31</v>
      </c>
      <c r="S664" s="14">
        <v>20190619</v>
      </c>
      <c r="T664" s="14">
        <v>20190718</v>
      </c>
      <c r="U664" s="14">
        <v>64557</v>
      </c>
      <c r="V664" s="14">
        <v>14056.68</v>
      </c>
      <c r="W664" s="14">
        <v>25</v>
      </c>
      <c r="X664" s="14">
        <v>741.75</v>
      </c>
      <c r="Y664" s="14">
        <v>1686.8</v>
      </c>
      <c r="Z664" s="14">
        <v>674.72</v>
      </c>
      <c r="AA664" s="14">
        <v>562.26</v>
      </c>
      <c r="AB664" s="14">
        <v>365.47</v>
      </c>
      <c r="AC664" s="14">
        <v>0</v>
      </c>
      <c r="AD664" s="14">
        <v>0</v>
      </c>
      <c r="AE664" s="14">
        <v>0</v>
      </c>
      <c r="AF664" s="14">
        <v>56226.77</v>
      </c>
      <c r="AG664" s="14">
        <v>16108.95</v>
      </c>
      <c r="AH664" s="14">
        <v>35851.279999999999</v>
      </c>
      <c r="AI664" s="14">
        <v>7759.98</v>
      </c>
      <c r="AJ664" s="14">
        <v>771.27</v>
      </c>
      <c r="AK664" s="14">
        <v>8085.28</v>
      </c>
      <c r="AL664" s="14">
        <v>53679.27</v>
      </c>
      <c r="AM664" s="14">
        <v>56968.52</v>
      </c>
      <c r="AN664" s="14">
        <v>0</v>
      </c>
      <c r="AO664" s="14">
        <v>0</v>
      </c>
      <c r="AP664" s="14">
        <v>0</v>
      </c>
      <c r="AQ664" s="14" t="s">
        <v>104</v>
      </c>
      <c r="AR664" s="14">
        <v>0</v>
      </c>
      <c r="AS664" s="14">
        <v>0</v>
      </c>
      <c r="AT664" s="14">
        <v>0</v>
      </c>
      <c r="AU664" s="14">
        <v>0</v>
      </c>
      <c r="AV664" s="14">
        <v>0</v>
      </c>
      <c r="AW664" s="14">
        <v>0</v>
      </c>
      <c r="AX664" s="14">
        <v>0</v>
      </c>
      <c r="AY664" s="14">
        <v>0</v>
      </c>
      <c r="AZ664" s="14">
        <v>0</v>
      </c>
      <c r="BA664" s="14">
        <v>0</v>
      </c>
      <c r="BB664" s="14">
        <v>8070</v>
      </c>
      <c r="BC664" s="14">
        <v>56487</v>
      </c>
      <c r="BD664" s="14">
        <v>0</v>
      </c>
      <c r="BE664" s="14">
        <v>0</v>
      </c>
      <c r="BF664" s="14">
        <v>233</v>
      </c>
      <c r="BG664" s="14">
        <v>250</v>
      </c>
      <c r="BH664" s="14">
        <v>0</v>
      </c>
      <c r="BI664" s="14">
        <v>0</v>
      </c>
      <c r="BJ664" s="14">
        <v>0</v>
      </c>
      <c r="BK664" s="14">
        <v>0</v>
      </c>
      <c r="BL664" s="14">
        <v>0</v>
      </c>
      <c r="BM664" s="14">
        <v>0</v>
      </c>
      <c r="BN664" s="14">
        <v>0</v>
      </c>
      <c r="BO664" s="14">
        <v>0</v>
      </c>
      <c r="BP664" s="14">
        <v>0</v>
      </c>
      <c r="BQ664" s="14">
        <v>0</v>
      </c>
      <c r="BR664" s="14">
        <v>0</v>
      </c>
      <c r="BS664" s="14">
        <v>13854.53</v>
      </c>
      <c r="BT664" s="14">
        <v>25300.74</v>
      </c>
      <c r="BU664" s="14">
        <v>0</v>
      </c>
      <c r="BV664" s="14">
        <v>0</v>
      </c>
      <c r="BW664" s="14">
        <v>0</v>
      </c>
      <c r="BX664" s="14">
        <v>3014.82</v>
      </c>
      <c r="BY664" s="14">
        <v>0</v>
      </c>
      <c r="BZ664" s="14">
        <v>0</v>
      </c>
      <c r="CA664" s="14">
        <v>0</v>
      </c>
      <c r="CB664" s="14">
        <v>0</v>
      </c>
      <c r="CC664" s="14">
        <v>0</v>
      </c>
      <c r="CD664" s="14">
        <v>250</v>
      </c>
      <c r="CE664" s="14">
        <v>245</v>
      </c>
      <c r="CF664" s="14">
        <v>230</v>
      </c>
      <c r="CG664" s="14">
        <v>269857</v>
      </c>
      <c r="CH664" s="14">
        <v>0.09</v>
      </c>
      <c r="CI664" s="14">
        <v>0.36</v>
      </c>
      <c r="CJ664" s="14">
        <v>0.09</v>
      </c>
      <c r="CK664" s="14">
        <v>0</v>
      </c>
      <c r="CL664" s="14">
        <v>466.68</v>
      </c>
      <c r="CM664" s="14">
        <v>2153.48</v>
      </c>
      <c r="CN664" s="14">
        <v>0</v>
      </c>
      <c r="CO664" s="14">
        <v>437.3</v>
      </c>
      <c r="CP664" s="14">
        <v>0</v>
      </c>
      <c r="CQ664" s="14">
        <v>0</v>
      </c>
      <c r="CR664" s="14" t="s">
        <v>108</v>
      </c>
      <c r="CS664" s="14">
        <v>0</v>
      </c>
      <c r="CT664" s="14">
        <v>0</v>
      </c>
      <c r="CU664" s="14">
        <v>0</v>
      </c>
      <c r="CV664" s="14">
        <v>0</v>
      </c>
      <c r="CW664" s="14">
        <v>0</v>
      </c>
      <c r="CX664" s="14">
        <v>0</v>
      </c>
    </row>
    <row r="665" spans="1:102" x14ac:dyDescent="0.25">
      <c r="A665" s="14">
        <v>1089425</v>
      </c>
      <c r="B665" s="14">
        <v>65</v>
      </c>
      <c r="C665" s="14" t="s">
        <v>99</v>
      </c>
      <c r="D665" s="14" t="s">
        <v>100</v>
      </c>
      <c r="E665" s="14">
        <v>5302790001</v>
      </c>
      <c r="F665" s="14" t="s">
        <v>130</v>
      </c>
      <c r="G665" s="14" t="s">
        <v>102</v>
      </c>
      <c r="H665" s="14" t="s">
        <v>103</v>
      </c>
      <c r="I665" s="14">
        <v>73007990</v>
      </c>
      <c r="J665" s="14">
        <v>0</v>
      </c>
      <c r="K665" s="14">
        <v>1159901</v>
      </c>
      <c r="L665" s="14">
        <v>0</v>
      </c>
      <c r="M665" s="14">
        <v>201906</v>
      </c>
      <c r="N665" s="14">
        <v>20190514</v>
      </c>
      <c r="O665" s="14">
        <v>0</v>
      </c>
      <c r="P665" s="14">
        <v>20190614</v>
      </c>
      <c r="Q665" s="14">
        <v>0</v>
      </c>
      <c r="R665" s="14">
        <v>31</v>
      </c>
      <c r="S665" s="14">
        <v>20190625</v>
      </c>
      <c r="T665" s="14">
        <v>20190718</v>
      </c>
      <c r="U665" s="14">
        <v>137735</v>
      </c>
      <c r="V665" s="14">
        <v>22345.7</v>
      </c>
      <c r="W665" s="14">
        <v>25</v>
      </c>
      <c r="X665" s="14">
        <v>741.75</v>
      </c>
      <c r="Y665" s="14">
        <v>2681.48</v>
      </c>
      <c r="Z665" s="14">
        <v>1072.5899999999999</v>
      </c>
      <c r="AA665" s="14">
        <v>893.82</v>
      </c>
      <c r="AB665" s="14">
        <v>580.98</v>
      </c>
      <c r="AC665" s="14">
        <v>0</v>
      </c>
      <c r="AD665" s="14">
        <v>0</v>
      </c>
      <c r="AE665" s="14">
        <v>0</v>
      </c>
      <c r="AF665" s="14">
        <v>89382.9</v>
      </c>
      <c r="AG665" s="14">
        <v>25608.16</v>
      </c>
      <c r="AH665" s="14">
        <v>76616.289999999994</v>
      </c>
      <c r="AI665" s="14">
        <v>16583.55</v>
      </c>
      <c r="AJ665" s="14">
        <v>1648.26</v>
      </c>
      <c r="AK665" s="14">
        <v>17278.740000000002</v>
      </c>
      <c r="AL665" s="14">
        <v>84895.78</v>
      </c>
      <c r="AM665" s="14">
        <v>90124.65</v>
      </c>
      <c r="AN665" s="14">
        <v>0</v>
      </c>
      <c r="AO665" s="14">
        <v>0</v>
      </c>
      <c r="AP665" s="14">
        <v>0</v>
      </c>
      <c r="AQ665" s="14" t="s">
        <v>104</v>
      </c>
      <c r="AR665" s="14">
        <v>0</v>
      </c>
      <c r="AS665" s="14">
        <v>0</v>
      </c>
      <c r="AT665" s="14">
        <v>0</v>
      </c>
      <c r="AU665" s="14">
        <v>0</v>
      </c>
      <c r="AV665" s="14">
        <v>0</v>
      </c>
      <c r="AW665" s="14">
        <v>0</v>
      </c>
      <c r="AX665" s="14">
        <v>0</v>
      </c>
      <c r="AY665" s="14">
        <v>0</v>
      </c>
      <c r="AZ665" s="14">
        <v>0</v>
      </c>
      <c r="BA665" s="14">
        <v>0</v>
      </c>
      <c r="BB665" s="14">
        <v>12972</v>
      </c>
      <c r="BC665" s="14">
        <v>124763</v>
      </c>
      <c r="BD665" s="14">
        <v>0</v>
      </c>
      <c r="BE665" s="14">
        <v>198</v>
      </c>
      <c r="BF665" s="14">
        <v>203</v>
      </c>
      <c r="BG665" s="14">
        <v>0</v>
      </c>
      <c r="BH665" s="14">
        <v>210</v>
      </c>
      <c r="BI665" s="14">
        <v>210</v>
      </c>
      <c r="BJ665" s="14">
        <v>0</v>
      </c>
      <c r="BK665" s="14">
        <v>0</v>
      </c>
      <c r="BL665" s="14">
        <v>0</v>
      </c>
      <c r="BM665" s="14">
        <v>0</v>
      </c>
      <c r="BN665" s="14">
        <v>0</v>
      </c>
      <c r="BO665" s="14">
        <v>0</v>
      </c>
      <c r="BP665" s="14">
        <v>0</v>
      </c>
      <c r="BQ665" s="14">
        <v>0</v>
      </c>
      <c r="BR665" s="14">
        <v>0</v>
      </c>
      <c r="BS665" s="14">
        <v>7997.5</v>
      </c>
      <c r="BT665" s="14">
        <v>52373.82</v>
      </c>
      <c r="BU665" s="14">
        <v>0</v>
      </c>
      <c r="BV665" s="14">
        <v>0</v>
      </c>
      <c r="BW665" s="14">
        <v>0</v>
      </c>
      <c r="BX665" s="14">
        <v>0</v>
      </c>
      <c r="BY665" s="14">
        <v>4843.2299999999996</v>
      </c>
      <c r="BZ665" s="14">
        <v>1822.65</v>
      </c>
      <c r="CA665" s="14">
        <v>0</v>
      </c>
      <c r="CB665" s="14">
        <v>0</v>
      </c>
      <c r="CC665" s="14">
        <v>0</v>
      </c>
      <c r="CD665" s="14">
        <v>0</v>
      </c>
      <c r="CE665" s="14">
        <v>210</v>
      </c>
      <c r="CF665" s="14">
        <v>210</v>
      </c>
      <c r="CG665" s="14">
        <v>273045</v>
      </c>
      <c r="CH665" s="14">
        <v>9.6000000000000002E-2</v>
      </c>
      <c r="CI665" s="14">
        <v>0.38400000000000001</v>
      </c>
      <c r="CJ665" s="14">
        <v>9.6000000000000002E-2</v>
      </c>
      <c r="CK665" s="14">
        <v>0</v>
      </c>
      <c r="CL665" s="14">
        <v>741.87</v>
      </c>
      <c r="CM665" s="14">
        <v>3423.36</v>
      </c>
      <c r="CN665" s="14">
        <v>0</v>
      </c>
      <c r="CO665" s="14">
        <v>755.3</v>
      </c>
      <c r="CP665" s="14">
        <v>0</v>
      </c>
      <c r="CQ665" s="14">
        <v>0</v>
      </c>
      <c r="CR665" s="14" t="s">
        <v>108</v>
      </c>
      <c r="CS665" s="14">
        <v>0</v>
      </c>
      <c r="CT665" s="14">
        <v>0</v>
      </c>
      <c r="CU665" s="14">
        <v>0</v>
      </c>
      <c r="CV665" s="14">
        <v>0</v>
      </c>
      <c r="CW665" s="14">
        <v>0</v>
      </c>
      <c r="CX665" s="14">
        <v>0</v>
      </c>
    </row>
    <row r="666" spans="1:102" x14ac:dyDescent="0.25">
      <c r="A666" s="14">
        <v>1100496</v>
      </c>
      <c r="B666" s="14">
        <v>21</v>
      </c>
      <c r="C666" s="14" t="s">
        <v>105</v>
      </c>
      <c r="D666" s="14" t="s">
        <v>100</v>
      </c>
      <c r="E666" s="14">
        <v>5302790001</v>
      </c>
      <c r="F666" s="14" t="s">
        <v>131</v>
      </c>
      <c r="G666" s="14" t="s">
        <v>102</v>
      </c>
      <c r="H666" s="14" t="s">
        <v>103</v>
      </c>
      <c r="I666" s="14">
        <v>70300000</v>
      </c>
      <c r="J666" s="14">
        <v>0</v>
      </c>
      <c r="K666" s="14">
        <v>98380</v>
      </c>
      <c r="L666" s="14">
        <v>1</v>
      </c>
      <c r="M666" s="14">
        <v>201906</v>
      </c>
      <c r="N666" s="14">
        <v>20190510</v>
      </c>
      <c r="O666" s="14">
        <v>1841</v>
      </c>
      <c r="P666" s="14">
        <v>20190610</v>
      </c>
      <c r="Q666" s="14">
        <v>1843</v>
      </c>
      <c r="R666" s="14">
        <v>31</v>
      </c>
      <c r="S666" s="14">
        <v>20190701</v>
      </c>
      <c r="T666" s="14">
        <v>20190718</v>
      </c>
      <c r="U666" s="14">
        <v>17.87</v>
      </c>
      <c r="V666" s="14">
        <v>2.4300000000000002</v>
      </c>
      <c r="W666" s="14">
        <v>12</v>
      </c>
      <c r="X666" s="14">
        <v>2.4900000000000002</v>
      </c>
      <c r="Y666" s="14">
        <v>0.6</v>
      </c>
      <c r="Z666" s="14">
        <v>0.24</v>
      </c>
      <c r="AA666" s="14">
        <v>0.2</v>
      </c>
      <c r="AB666" s="14">
        <v>0.13</v>
      </c>
      <c r="AC666" s="14">
        <v>0</v>
      </c>
      <c r="AD666" s="14">
        <v>0</v>
      </c>
      <c r="AE666" s="14">
        <v>0</v>
      </c>
      <c r="AF666" s="14">
        <v>20.3</v>
      </c>
      <c r="AG666" s="14">
        <v>3.16</v>
      </c>
      <c r="AH666" s="14">
        <v>11.72</v>
      </c>
      <c r="AI666" s="14">
        <v>2.5299999999999998</v>
      </c>
      <c r="AJ666" s="14">
        <v>0.25</v>
      </c>
      <c r="AK666" s="14">
        <v>2.64</v>
      </c>
      <c r="AL666" s="14">
        <v>21.62</v>
      </c>
      <c r="AM666" s="14">
        <v>22.79</v>
      </c>
      <c r="AN666" s="14">
        <v>2</v>
      </c>
      <c r="AO666" s="14">
        <v>30</v>
      </c>
      <c r="AP666" s="14">
        <v>0</v>
      </c>
      <c r="AQ666" s="14" t="s">
        <v>104</v>
      </c>
      <c r="AR666" s="14">
        <v>0</v>
      </c>
      <c r="AS666" s="14">
        <v>0</v>
      </c>
      <c r="AT666" s="14">
        <v>0</v>
      </c>
      <c r="AU666" s="14">
        <v>0</v>
      </c>
      <c r="AV666" s="14">
        <v>0</v>
      </c>
      <c r="AW666" s="14">
        <v>0</v>
      </c>
      <c r="AX666" s="14">
        <v>0</v>
      </c>
      <c r="AY666" s="14" t="s">
        <v>107</v>
      </c>
      <c r="AZ666" s="14" t="s">
        <v>107</v>
      </c>
      <c r="BA666" s="14" t="s">
        <v>107</v>
      </c>
      <c r="BB666" s="14">
        <v>0</v>
      </c>
      <c r="BC666" s="14">
        <v>0</v>
      </c>
      <c r="BD666" s="14">
        <v>0</v>
      </c>
      <c r="BE666" s="14">
        <v>0</v>
      </c>
      <c r="BF666" s="14">
        <v>0</v>
      </c>
      <c r="BG666" s="14">
        <v>0</v>
      </c>
      <c r="BH666" s="14">
        <v>0</v>
      </c>
      <c r="BI666" s="14">
        <v>0</v>
      </c>
      <c r="BJ666" s="14">
        <v>0</v>
      </c>
      <c r="BK666" s="14">
        <v>0</v>
      </c>
      <c r="BL666" s="14">
        <v>0</v>
      </c>
      <c r="BM666" s="14">
        <v>0</v>
      </c>
      <c r="BN666" s="14">
        <v>0</v>
      </c>
      <c r="BO666" s="14">
        <v>0</v>
      </c>
      <c r="BP666" s="14">
        <v>0</v>
      </c>
      <c r="BQ666" s="14">
        <v>0</v>
      </c>
      <c r="BR666" s="14">
        <v>0</v>
      </c>
      <c r="BS666" s="14">
        <v>0</v>
      </c>
      <c r="BT666" s="14">
        <v>0</v>
      </c>
      <c r="BU666" s="14">
        <v>0</v>
      </c>
      <c r="BV666" s="14">
        <v>0</v>
      </c>
      <c r="BW666" s="14">
        <v>0</v>
      </c>
      <c r="BX666" s="14">
        <v>0</v>
      </c>
      <c r="BY666" s="14">
        <v>0</v>
      </c>
      <c r="BZ666" s="14">
        <v>0</v>
      </c>
      <c r="CA666" s="14">
        <v>0</v>
      </c>
      <c r="CB666" s="14">
        <v>0</v>
      </c>
      <c r="CC666" s="14">
        <v>0</v>
      </c>
      <c r="CD666" s="14">
        <v>0</v>
      </c>
      <c r="CE666" s="14">
        <v>0</v>
      </c>
      <c r="CF666" s="14">
        <v>0</v>
      </c>
      <c r="CG666" s="14">
        <v>1771726</v>
      </c>
      <c r="CH666" s="14">
        <v>1</v>
      </c>
      <c r="CI666" s="14">
        <v>0</v>
      </c>
      <c r="CJ666" s="14">
        <v>0</v>
      </c>
      <c r="CK666" s="14">
        <v>0</v>
      </c>
      <c r="CL666" s="14">
        <v>0.16</v>
      </c>
      <c r="CM666" s="14">
        <v>0.77</v>
      </c>
      <c r="CN666" s="14">
        <v>0</v>
      </c>
      <c r="CO666" s="14">
        <v>0.2</v>
      </c>
      <c r="CP666" s="14">
        <v>0</v>
      </c>
      <c r="CQ666" s="14">
        <v>0</v>
      </c>
      <c r="CR666" s="14" t="s">
        <v>108</v>
      </c>
      <c r="CS666" s="14">
        <v>220</v>
      </c>
      <c r="CT666" s="14" t="s">
        <v>109</v>
      </c>
      <c r="CU666" s="14">
        <v>201</v>
      </c>
      <c r="CV666" s="14" t="s">
        <v>109</v>
      </c>
      <c r="CW666" s="14">
        <v>231</v>
      </c>
      <c r="CX666" s="14" t="s">
        <v>109</v>
      </c>
    </row>
    <row r="667" spans="1:102" x14ac:dyDescent="0.25">
      <c r="A667" s="14">
        <v>1951042</v>
      </c>
      <c r="B667" s="14">
        <v>23</v>
      </c>
      <c r="C667" s="14" t="s">
        <v>110</v>
      </c>
      <c r="D667" s="14" t="s">
        <v>100</v>
      </c>
      <c r="E667" s="14">
        <v>5302790001</v>
      </c>
      <c r="F667" s="14" t="s">
        <v>336</v>
      </c>
      <c r="G667" s="14" t="s">
        <v>102</v>
      </c>
      <c r="H667" s="14" t="s">
        <v>103</v>
      </c>
      <c r="I667" s="14">
        <v>70800000</v>
      </c>
      <c r="J667" s="14">
        <v>0</v>
      </c>
      <c r="K667" s="14">
        <v>1546373</v>
      </c>
      <c r="L667" s="14">
        <v>1</v>
      </c>
      <c r="M667" s="14">
        <v>201906</v>
      </c>
      <c r="N667" s="14">
        <v>20190514</v>
      </c>
      <c r="O667" s="14">
        <v>500</v>
      </c>
      <c r="P667" s="14">
        <v>20190612</v>
      </c>
      <c r="Q667" s="14">
        <v>600</v>
      </c>
      <c r="R667" s="14">
        <v>29</v>
      </c>
      <c r="S667" s="14">
        <v>20190701</v>
      </c>
      <c r="T667" s="14">
        <v>20190718</v>
      </c>
      <c r="U667" s="14">
        <v>59.46</v>
      </c>
      <c r="V667" s="14">
        <v>8.1</v>
      </c>
      <c r="W667" s="14">
        <v>12</v>
      </c>
      <c r="X667" s="14">
        <v>8.0500000000000007</v>
      </c>
      <c r="Y667" s="14">
        <v>2.02</v>
      </c>
      <c r="Z667" s="14">
        <v>0.81</v>
      </c>
      <c r="AA667" s="14">
        <v>0.67</v>
      </c>
      <c r="AB667" s="14">
        <v>0.43</v>
      </c>
      <c r="AC667" s="14">
        <v>0</v>
      </c>
      <c r="AD667" s="14">
        <v>0</v>
      </c>
      <c r="AE667" s="14">
        <v>0</v>
      </c>
      <c r="AF667" s="14">
        <v>67.56</v>
      </c>
      <c r="AG667" s="14">
        <v>10.55</v>
      </c>
      <c r="AH667" s="14">
        <v>38.97</v>
      </c>
      <c r="AI667" s="14">
        <v>8.43</v>
      </c>
      <c r="AJ667" s="14">
        <v>0.83</v>
      </c>
      <c r="AK667" s="14">
        <v>8.7799999999999994</v>
      </c>
      <c r="AL667" s="14">
        <v>71.680000000000007</v>
      </c>
      <c r="AM667" s="14">
        <v>75.61</v>
      </c>
      <c r="AN667" s="14">
        <v>100</v>
      </c>
      <c r="AO667" s="14">
        <v>100</v>
      </c>
      <c r="AP667" s="14">
        <v>100</v>
      </c>
      <c r="AQ667" s="14" t="s">
        <v>104</v>
      </c>
      <c r="AR667" s="14">
        <v>0</v>
      </c>
      <c r="AS667" s="14">
        <v>0</v>
      </c>
      <c r="AT667" s="14">
        <v>0</v>
      </c>
      <c r="AU667" s="14">
        <v>0</v>
      </c>
      <c r="AV667" s="14">
        <v>0</v>
      </c>
      <c r="AW667" s="14">
        <v>0</v>
      </c>
      <c r="AX667" s="14">
        <v>0</v>
      </c>
      <c r="AY667" s="14" t="s">
        <v>107</v>
      </c>
      <c r="AZ667" s="14" t="s">
        <v>107</v>
      </c>
      <c r="BA667" s="14" t="s">
        <v>107</v>
      </c>
      <c r="BB667" s="14">
        <v>0</v>
      </c>
      <c r="BC667" s="14">
        <v>0</v>
      </c>
      <c r="BD667" s="14">
        <v>0</v>
      </c>
      <c r="BE667" s="14">
        <v>0</v>
      </c>
      <c r="BF667" s="14">
        <v>0</v>
      </c>
      <c r="BG667" s="14">
        <v>0</v>
      </c>
      <c r="BH667" s="14">
        <v>0</v>
      </c>
      <c r="BI667" s="14">
        <v>0</v>
      </c>
      <c r="BJ667" s="14">
        <v>0</v>
      </c>
      <c r="BK667" s="14">
        <v>0</v>
      </c>
      <c r="BL667" s="14">
        <v>0</v>
      </c>
      <c r="BM667" s="14">
        <v>0</v>
      </c>
      <c r="BN667" s="14">
        <v>0</v>
      </c>
      <c r="BO667" s="14">
        <v>0</v>
      </c>
      <c r="BP667" s="14">
        <v>0</v>
      </c>
      <c r="BQ667" s="14">
        <v>0</v>
      </c>
      <c r="BR667" s="14">
        <v>0</v>
      </c>
      <c r="BS667" s="14">
        <v>0</v>
      </c>
      <c r="BT667" s="14">
        <v>0</v>
      </c>
      <c r="BU667" s="14">
        <v>0</v>
      </c>
      <c r="BV667" s="14">
        <v>0</v>
      </c>
      <c r="BW667" s="14">
        <v>0</v>
      </c>
      <c r="BX667" s="14">
        <v>0</v>
      </c>
      <c r="BY667" s="14">
        <v>0</v>
      </c>
      <c r="BZ667" s="14">
        <v>0</v>
      </c>
      <c r="CA667" s="14">
        <v>0</v>
      </c>
      <c r="CB667" s="14">
        <v>0</v>
      </c>
      <c r="CC667" s="14">
        <v>0</v>
      </c>
      <c r="CD667" s="14">
        <v>0</v>
      </c>
      <c r="CE667" s="14">
        <v>0</v>
      </c>
      <c r="CF667" s="14">
        <v>0</v>
      </c>
      <c r="CG667" s="14">
        <v>1783103</v>
      </c>
      <c r="CH667" s="14">
        <v>1</v>
      </c>
      <c r="CI667" s="14">
        <v>0</v>
      </c>
      <c r="CJ667" s="14">
        <v>0</v>
      </c>
      <c r="CK667" s="14">
        <v>0</v>
      </c>
      <c r="CL667" s="14">
        <v>0.56000000000000005</v>
      </c>
      <c r="CM667" s="14">
        <v>2.58</v>
      </c>
      <c r="CN667" s="14">
        <v>0</v>
      </c>
      <c r="CO667" s="14">
        <v>0.57999999999999996</v>
      </c>
      <c r="CP667" s="14">
        <v>0</v>
      </c>
      <c r="CQ667" s="14">
        <v>0</v>
      </c>
      <c r="CR667" s="14" t="s">
        <v>108</v>
      </c>
      <c r="CS667" s="14">
        <v>220</v>
      </c>
      <c r="CT667" s="14">
        <v>380</v>
      </c>
      <c r="CU667" s="14">
        <v>201</v>
      </c>
      <c r="CV667" s="14">
        <v>348</v>
      </c>
      <c r="CW667" s="14">
        <v>231</v>
      </c>
      <c r="CX667" s="14">
        <v>399</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
  <sheetViews>
    <sheetView topLeftCell="A72" workbookViewId="0">
      <selection activeCell="B86" sqref="B86"/>
    </sheetView>
  </sheetViews>
  <sheetFormatPr defaultRowHeight="15" x14ac:dyDescent="0.25"/>
  <cols>
    <col min="1" max="1" width="16.140625" customWidth="1"/>
    <col min="2" max="2" width="12.85546875" customWidth="1"/>
    <col min="3" max="3" width="12.85546875" style="15" customWidth="1"/>
    <col min="4" max="4" width="84.42578125" customWidth="1"/>
    <col min="5" max="5" width="19" customWidth="1"/>
    <col min="6" max="6" width="1.140625" customWidth="1"/>
    <col min="7" max="9" width="9.140625" style="5"/>
    <col min="10" max="10" width="48.42578125" style="5" customWidth="1"/>
    <col min="11" max="11" width="9.140625" style="5"/>
  </cols>
  <sheetData>
    <row r="1" spans="1:11" s="2" customFormat="1" ht="67.5" customHeight="1" x14ac:dyDescent="0.25">
      <c r="A1" s="2" t="s">
        <v>355</v>
      </c>
      <c r="B1" s="2" t="s">
        <v>198</v>
      </c>
      <c r="C1" s="2" t="s">
        <v>448</v>
      </c>
      <c r="D1" s="2" t="s">
        <v>356</v>
      </c>
      <c r="E1" s="2" t="s">
        <v>314</v>
      </c>
      <c r="G1" s="32" t="s">
        <v>357</v>
      </c>
      <c r="H1" s="32"/>
      <c r="I1" s="32"/>
      <c r="J1" s="32"/>
      <c r="K1" s="32"/>
    </row>
    <row r="2" spans="1:11" s="2" customFormat="1" x14ac:dyDescent="0.25">
      <c r="G2" s="8" t="s">
        <v>332</v>
      </c>
      <c r="H2" s="8" t="s">
        <v>354</v>
      </c>
      <c r="I2" s="8" t="s">
        <v>353</v>
      </c>
      <c r="J2" s="8" t="s">
        <v>362</v>
      </c>
      <c r="K2" s="8"/>
    </row>
    <row r="3" spans="1:11" x14ac:dyDescent="0.25">
      <c r="A3" t="s">
        <v>0</v>
      </c>
      <c r="B3" t="s">
        <v>199</v>
      </c>
      <c r="C3" s="15">
        <v>0</v>
      </c>
      <c r="D3" s="10" t="s">
        <v>132</v>
      </c>
      <c r="E3" t="s">
        <v>315</v>
      </c>
      <c r="G3" s="6" t="s">
        <v>333</v>
      </c>
      <c r="H3" s="6">
        <v>1</v>
      </c>
      <c r="I3" s="6" t="s">
        <v>205</v>
      </c>
      <c r="J3" s="7" t="s">
        <v>364</v>
      </c>
      <c r="K3" s="6"/>
    </row>
    <row r="4" spans="1:11" x14ac:dyDescent="0.25">
      <c r="A4" t="s">
        <v>1</v>
      </c>
      <c r="B4" t="s">
        <v>208</v>
      </c>
      <c r="C4" s="15">
        <v>1</v>
      </c>
      <c r="D4" s="1" t="s">
        <v>311</v>
      </c>
      <c r="G4" s="6"/>
      <c r="H4" s="6"/>
      <c r="I4" s="6"/>
      <c r="J4" s="7"/>
      <c r="K4" s="6"/>
    </row>
    <row r="5" spans="1:11" x14ac:dyDescent="0.25">
      <c r="A5" t="s">
        <v>2</v>
      </c>
      <c r="B5" t="s">
        <v>204</v>
      </c>
      <c r="C5" s="15">
        <v>2</v>
      </c>
      <c r="D5" t="s">
        <v>133</v>
      </c>
      <c r="G5" s="6" t="s">
        <v>335</v>
      </c>
      <c r="H5" s="6">
        <v>3</v>
      </c>
      <c r="I5" s="6" t="s">
        <v>205</v>
      </c>
      <c r="J5" s="7" t="s">
        <v>436</v>
      </c>
      <c r="K5" s="6"/>
    </row>
    <row r="6" spans="1:11" x14ac:dyDescent="0.25">
      <c r="A6" t="s">
        <v>3</v>
      </c>
      <c r="B6" t="s">
        <v>9</v>
      </c>
      <c r="C6" s="15">
        <v>3</v>
      </c>
      <c r="D6" t="s">
        <v>134</v>
      </c>
      <c r="E6" t="s">
        <v>315</v>
      </c>
      <c r="G6" s="6"/>
      <c r="H6" s="6"/>
      <c r="I6" s="6"/>
      <c r="J6" s="7"/>
      <c r="K6" s="6"/>
    </row>
    <row r="7" spans="1:11" x14ac:dyDescent="0.25">
      <c r="A7" t="s">
        <v>4</v>
      </c>
      <c r="B7" t="s">
        <v>201</v>
      </c>
      <c r="C7" s="15">
        <v>4</v>
      </c>
      <c r="D7" t="s">
        <v>135</v>
      </c>
      <c r="E7" t="s">
        <v>315</v>
      </c>
      <c r="G7" s="6"/>
      <c r="H7" s="6"/>
      <c r="I7" s="6"/>
      <c r="J7" s="7"/>
      <c r="K7" s="6"/>
    </row>
    <row r="8" spans="1:11" x14ac:dyDescent="0.25">
      <c r="A8" t="s">
        <v>5</v>
      </c>
      <c r="B8" t="s">
        <v>209</v>
      </c>
      <c r="C8" s="15">
        <v>5</v>
      </c>
      <c r="D8" t="s">
        <v>136</v>
      </c>
      <c r="E8" t="s">
        <v>315</v>
      </c>
      <c r="G8" s="6"/>
      <c r="H8" s="6"/>
      <c r="I8" s="6"/>
      <c r="J8" s="7"/>
      <c r="K8" s="6"/>
    </row>
    <row r="9" spans="1:11" x14ac:dyDescent="0.25">
      <c r="A9" t="s">
        <v>6</v>
      </c>
      <c r="B9" t="s">
        <v>210</v>
      </c>
      <c r="C9" s="15">
        <v>6</v>
      </c>
      <c r="D9" t="s">
        <v>137</v>
      </c>
      <c r="E9" t="s">
        <v>315</v>
      </c>
      <c r="G9" s="6"/>
      <c r="H9" s="6"/>
      <c r="I9" s="6"/>
      <c r="J9" s="7"/>
      <c r="K9" s="6"/>
    </row>
    <row r="10" spans="1:11" x14ac:dyDescent="0.25">
      <c r="A10" t="s">
        <v>7</v>
      </c>
      <c r="B10" t="s">
        <v>211</v>
      </c>
      <c r="C10" s="15">
        <v>7</v>
      </c>
      <c r="D10" t="s">
        <v>138</v>
      </c>
      <c r="E10" t="s">
        <v>315</v>
      </c>
      <c r="G10" s="6"/>
      <c r="H10" s="6"/>
      <c r="I10" s="6"/>
      <c r="J10" s="7"/>
      <c r="K10" s="6"/>
    </row>
    <row r="11" spans="1:11" x14ac:dyDescent="0.25">
      <c r="A11" t="s">
        <v>8</v>
      </c>
      <c r="B11" t="s">
        <v>200</v>
      </c>
      <c r="C11" s="15">
        <v>8</v>
      </c>
      <c r="D11" t="s">
        <v>139</v>
      </c>
      <c r="E11" t="s">
        <v>315</v>
      </c>
      <c r="G11" s="6"/>
      <c r="H11" s="6"/>
      <c r="I11" s="6"/>
      <c r="J11" s="7"/>
      <c r="K11" s="6"/>
    </row>
    <row r="12" spans="1:11" x14ac:dyDescent="0.25">
      <c r="A12" t="s">
        <v>9</v>
      </c>
      <c r="B12" t="s">
        <v>212</v>
      </c>
      <c r="C12" s="15">
        <v>9</v>
      </c>
      <c r="D12" s="1" t="s">
        <v>140</v>
      </c>
      <c r="G12" s="6"/>
      <c r="H12" s="6"/>
      <c r="I12" s="6"/>
      <c r="J12" s="7"/>
      <c r="K12" s="6"/>
    </row>
    <row r="13" spans="1:11" x14ac:dyDescent="0.25">
      <c r="A13" t="s">
        <v>10</v>
      </c>
      <c r="B13" t="s">
        <v>213</v>
      </c>
      <c r="C13" s="15">
        <v>10</v>
      </c>
      <c r="D13" t="s">
        <v>141</v>
      </c>
      <c r="E13" t="s">
        <v>315</v>
      </c>
      <c r="G13" s="6"/>
      <c r="H13" s="6"/>
      <c r="I13" s="6"/>
      <c r="J13" s="7"/>
      <c r="K13" s="6"/>
    </row>
    <row r="14" spans="1:11" x14ac:dyDescent="0.25">
      <c r="A14" s="3" t="s">
        <v>11</v>
      </c>
      <c r="B14" t="s">
        <v>214</v>
      </c>
      <c r="C14" s="15">
        <v>11</v>
      </c>
      <c r="D14" s="1" t="s">
        <v>312</v>
      </c>
      <c r="G14" s="6"/>
      <c r="H14" s="6"/>
      <c r="I14" s="6"/>
      <c r="J14" s="7"/>
      <c r="K14" s="6"/>
    </row>
    <row r="15" spans="1:11" x14ac:dyDescent="0.25">
      <c r="A15" s="3" t="s">
        <v>12</v>
      </c>
      <c r="B15" t="s">
        <v>206</v>
      </c>
      <c r="C15" s="15">
        <v>12</v>
      </c>
      <c r="D15" s="10" t="s">
        <v>142</v>
      </c>
      <c r="E15" t="s">
        <v>315</v>
      </c>
      <c r="G15" s="6" t="s">
        <v>334</v>
      </c>
      <c r="H15" s="6">
        <v>2</v>
      </c>
      <c r="I15" s="6" t="s">
        <v>205</v>
      </c>
      <c r="J15" s="7" t="s">
        <v>363</v>
      </c>
      <c r="K15" s="6"/>
    </row>
    <row r="16" spans="1:11" x14ac:dyDescent="0.25">
      <c r="A16" t="s">
        <v>13</v>
      </c>
      <c r="B16" t="s">
        <v>205</v>
      </c>
      <c r="C16" s="15">
        <v>13</v>
      </c>
      <c r="D16" t="s">
        <v>143</v>
      </c>
      <c r="E16" t="s">
        <v>315</v>
      </c>
      <c r="G16" s="6"/>
      <c r="H16" s="6"/>
      <c r="I16" s="6"/>
      <c r="J16" s="7"/>
      <c r="K16" s="6"/>
    </row>
    <row r="17" spans="1:11" x14ac:dyDescent="0.25">
      <c r="A17" t="s">
        <v>14</v>
      </c>
      <c r="B17" t="s">
        <v>202</v>
      </c>
      <c r="C17" s="15">
        <v>14</v>
      </c>
      <c r="D17" t="s">
        <v>144</v>
      </c>
      <c r="E17" t="s">
        <v>315</v>
      </c>
      <c r="G17" s="6"/>
      <c r="H17" s="6"/>
      <c r="I17" s="6"/>
      <c r="J17" s="7"/>
      <c r="K17" s="6"/>
    </row>
    <row r="18" spans="1:11" x14ac:dyDescent="0.25">
      <c r="A18" t="s">
        <v>15</v>
      </c>
      <c r="B18" t="s">
        <v>207</v>
      </c>
      <c r="C18" s="15">
        <v>15</v>
      </c>
      <c r="D18" t="s">
        <v>145</v>
      </c>
      <c r="E18" t="s">
        <v>315</v>
      </c>
      <c r="G18" s="6"/>
      <c r="H18" s="6"/>
      <c r="I18" s="6"/>
      <c r="J18" s="7"/>
      <c r="K18" s="6"/>
    </row>
    <row r="19" spans="1:11" x14ac:dyDescent="0.25">
      <c r="A19" t="s">
        <v>16</v>
      </c>
      <c r="B19" t="s">
        <v>215</v>
      </c>
      <c r="C19" s="15">
        <v>16</v>
      </c>
      <c r="D19" t="s">
        <v>316</v>
      </c>
      <c r="E19" t="s">
        <v>315</v>
      </c>
      <c r="G19" s="6"/>
      <c r="H19" s="6"/>
      <c r="I19" s="6"/>
      <c r="J19" s="7"/>
      <c r="K19" s="6"/>
    </row>
    <row r="20" spans="1:11" x14ac:dyDescent="0.25">
      <c r="A20" t="s">
        <v>17</v>
      </c>
      <c r="B20" t="s">
        <v>216</v>
      </c>
      <c r="C20" s="15">
        <v>17</v>
      </c>
      <c r="D20" s="1" t="s">
        <v>317</v>
      </c>
      <c r="E20" t="s">
        <v>315</v>
      </c>
      <c r="G20" s="6"/>
      <c r="H20" s="6"/>
      <c r="I20" s="6"/>
      <c r="J20" s="7"/>
      <c r="K20" s="6"/>
    </row>
    <row r="21" spans="1:11" x14ac:dyDescent="0.25">
      <c r="A21" t="s">
        <v>18</v>
      </c>
      <c r="B21" t="s">
        <v>217</v>
      </c>
      <c r="C21" s="15">
        <v>18</v>
      </c>
      <c r="D21" t="s">
        <v>146</v>
      </c>
      <c r="E21" t="s">
        <v>315</v>
      </c>
      <c r="G21" s="6"/>
      <c r="H21" s="6"/>
      <c r="I21" s="6"/>
      <c r="J21" s="7"/>
      <c r="K21" s="6"/>
    </row>
    <row r="22" spans="1:11" x14ac:dyDescent="0.25">
      <c r="A22" t="s">
        <v>19</v>
      </c>
      <c r="B22" t="s">
        <v>203</v>
      </c>
      <c r="C22" s="15">
        <v>19</v>
      </c>
      <c r="D22" s="10" t="s">
        <v>147</v>
      </c>
      <c r="E22" t="s">
        <v>315</v>
      </c>
      <c r="G22" s="6" t="s">
        <v>350</v>
      </c>
      <c r="H22" s="6">
        <v>4</v>
      </c>
      <c r="I22" s="6" t="s">
        <v>205</v>
      </c>
      <c r="J22" s="7"/>
      <c r="K22" s="6"/>
    </row>
    <row r="23" spans="1:11" x14ac:dyDescent="0.25">
      <c r="A23" t="s">
        <v>20</v>
      </c>
      <c r="B23" t="s">
        <v>218</v>
      </c>
      <c r="C23" s="15">
        <v>20</v>
      </c>
      <c r="D23" s="10" t="s">
        <v>313</v>
      </c>
      <c r="E23" t="s">
        <v>315</v>
      </c>
      <c r="G23" s="6" t="s">
        <v>352</v>
      </c>
      <c r="H23" s="6">
        <v>5</v>
      </c>
      <c r="I23" s="6" t="s">
        <v>205</v>
      </c>
      <c r="J23" s="7"/>
      <c r="K23" s="6"/>
    </row>
    <row r="24" spans="1:11" x14ac:dyDescent="0.25">
      <c r="A24" t="s">
        <v>21</v>
      </c>
      <c r="B24" t="s">
        <v>219</v>
      </c>
      <c r="C24" s="15">
        <v>21</v>
      </c>
      <c r="D24" s="10" t="s">
        <v>148</v>
      </c>
      <c r="E24" t="s">
        <v>315</v>
      </c>
      <c r="G24" s="6" t="s">
        <v>361</v>
      </c>
      <c r="H24" s="6">
        <v>6</v>
      </c>
      <c r="I24" s="6" t="s">
        <v>205</v>
      </c>
      <c r="J24" s="7"/>
      <c r="K24" s="6"/>
    </row>
    <row r="25" spans="1:11" x14ac:dyDescent="0.25">
      <c r="A25" t="s">
        <v>22</v>
      </c>
      <c r="B25" t="s">
        <v>220</v>
      </c>
      <c r="C25" s="15">
        <v>22</v>
      </c>
      <c r="D25" t="s">
        <v>149</v>
      </c>
      <c r="E25" t="s">
        <v>315</v>
      </c>
      <c r="G25" s="6"/>
      <c r="H25" s="6"/>
      <c r="I25" s="6"/>
      <c r="J25" s="7"/>
      <c r="K25" s="6"/>
    </row>
    <row r="26" spans="1:11" x14ac:dyDescent="0.25">
      <c r="A26" t="s">
        <v>23</v>
      </c>
      <c r="B26" t="s">
        <v>221</v>
      </c>
      <c r="C26" s="15">
        <v>23</v>
      </c>
      <c r="D26" s="10" t="s">
        <v>150</v>
      </c>
      <c r="E26" t="s">
        <v>315</v>
      </c>
      <c r="G26" s="6" t="s">
        <v>301</v>
      </c>
      <c r="H26" s="6">
        <v>7</v>
      </c>
      <c r="I26" s="6" t="s">
        <v>205</v>
      </c>
      <c r="J26" s="7"/>
      <c r="K26" s="6"/>
    </row>
    <row r="27" spans="1:11" x14ac:dyDescent="0.25">
      <c r="A27" t="s">
        <v>24</v>
      </c>
      <c r="B27" t="s">
        <v>222</v>
      </c>
      <c r="C27" s="15">
        <v>24</v>
      </c>
      <c r="D27" s="9" t="s">
        <v>151</v>
      </c>
      <c r="E27" t="s">
        <v>315</v>
      </c>
      <c r="G27" s="31" t="s">
        <v>302</v>
      </c>
      <c r="H27" s="31">
        <v>8</v>
      </c>
      <c r="I27" s="31" t="s">
        <v>205</v>
      </c>
      <c r="J27" s="7"/>
      <c r="K27" s="6"/>
    </row>
    <row r="28" spans="1:11" x14ac:dyDescent="0.25">
      <c r="A28" t="s">
        <v>25</v>
      </c>
      <c r="B28" t="s">
        <v>223</v>
      </c>
      <c r="C28" s="15">
        <v>25</v>
      </c>
      <c r="D28" s="9" t="s">
        <v>152</v>
      </c>
      <c r="E28" t="s">
        <v>315</v>
      </c>
      <c r="G28" s="31"/>
      <c r="H28" s="31"/>
      <c r="I28" s="31"/>
      <c r="J28" s="7"/>
      <c r="K28" s="6"/>
    </row>
    <row r="29" spans="1:11" x14ac:dyDescent="0.25">
      <c r="A29" t="s">
        <v>26</v>
      </c>
      <c r="B29" t="s">
        <v>224</v>
      </c>
      <c r="C29" s="15">
        <v>26</v>
      </c>
      <c r="D29" s="9" t="s">
        <v>153</v>
      </c>
      <c r="E29" t="s">
        <v>315</v>
      </c>
      <c r="G29" s="31"/>
      <c r="H29" s="31"/>
      <c r="I29" s="31"/>
      <c r="J29" s="7"/>
      <c r="K29" s="6"/>
    </row>
    <row r="30" spans="1:11" x14ac:dyDescent="0.25">
      <c r="A30" t="s">
        <v>27</v>
      </c>
      <c r="B30" t="s">
        <v>231</v>
      </c>
      <c r="C30" s="15">
        <v>27</v>
      </c>
      <c r="D30" s="9" t="s">
        <v>154</v>
      </c>
      <c r="E30" t="s">
        <v>315</v>
      </c>
      <c r="G30" s="31"/>
      <c r="H30" s="31"/>
      <c r="I30" s="31"/>
      <c r="J30" s="7"/>
      <c r="K30" s="6"/>
    </row>
    <row r="31" spans="1:11" x14ac:dyDescent="0.25">
      <c r="A31" t="s">
        <v>28</v>
      </c>
      <c r="B31" t="s">
        <v>232</v>
      </c>
      <c r="C31" s="15">
        <v>28</v>
      </c>
      <c r="D31" s="12" t="s">
        <v>347</v>
      </c>
      <c r="E31" t="s">
        <v>315</v>
      </c>
      <c r="G31" s="31" t="s">
        <v>346</v>
      </c>
      <c r="H31" s="31">
        <v>9</v>
      </c>
      <c r="I31" s="31" t="s">
        <v>205</v>
      </c>
      <c r="J31" s="7"/>
      <c r="K31" s="6"/>
    </row>
    <row r="32" spans="1:11" x14ac:dyDescent="0.25">
      <c r="A32" t="s">
        <v>29</v>
      </c>
      <c r="B32" t="s">
        <v>233</v>
      </c>
      <c r="C32" s="15">
        <v>29</v>
      </c>
      <c r="D32" s="12" t="s">
        <v>310</v>
      </c>
      <c r="E32" t="s">
        <v>315</v>
      </c>
      <c r="G32" s="31"/>
      <c r="H32" s="31"/>
      <c r="I32" s="31"/>
      <c r="J32" s="7"/>
      <c r="K32" s="6"/>
    </row>
    <row r="33" spans="1:11" x14ac:dyDescent="0.25">
      <c r="A33" t="s">
        <v>30</v>
      </c>
      <c r="B33" t="s">
        <v>234</v>
      </c>
      <c r="C33" s="15">
        <v>30</v>
      </c>
      <c r="D33" s="11" t="s">
        <v>309</v>
      </c>
      <c r="E33" t="s">
        <v>315</v>
      </c>
      <c r="G33" s="6" t="s">
        <v>348</v>
      </c>
      <c r="H33" s="6">
        <v>10</v>
      </c>
      <c r="I33" s="6" t="s">
        <v>205</v>
      </c>
      <c r="J33" s="7"/>
      <c r="K33" s="6"/>
    </row>
    <row r="34" spans="1:11" x14ac:dyDescent="0.25">
      <c r="A34" t="s">
        <v>31</v>
      </c>
      <c r="B34" t="s">
        <v>235</v>
      </c>
      <c r="C34" s="15">
        <v>31</v>
      </c>
      <c r="D34" s="10" t="s">
        <v>155</v>
      </c>
      <c r="E34" t="s">
        <v>315</v>
      </c>
      <c r="G34" s="6" t="s">
        <v>351</v>
      </c>
      <c r="H34" s="6">
        <v>11</v>
      </c>
      <c r="I34" s="6" t="s">
        <v>205</v>
      </c>
      <c r="J34" s="7"/>
      <c r="K34" s="6"/>
    </row>
    <row r="35" spans="1:11" x14ac:dyDescent="0.25">
      <c r="A35" t="s">
        <v>32</v>
      </c>
      <c r="B35" t="s">
        <v>236</v>
      </c>
      <c r="C35" s="15">
        <v>32</v>
      </c>
      <c r="D35" s="1" t="s">
        <v>318</v>
      </c>
      <c r="G35" s="6"/>
      <c r="H35" s="6"/>
      <c r="I35" s="6"/>
      <c r="J35" s="7"/>
      <c r="K35" s="6"/>
    </row>
    <row r="36" spans="1:11" x14ac:dyDescent="0.25">
      <c r="A36" t="s">
        <v>33</v>
      </c>
      <c r="B36" t="s">
        <v>237</v>
      </c>
      <c r="C36" s="15">
        <v>33</v>
      </c>
      <c r="D36" s="1" t="s">
        <v>319</v>
      </c>
      <c r="G36" s="6"/>
      <c r="H36" s="6"/>
      <c r="I36" s="6"/>
      <c r="J36" s="7"/>
      <c r="K36" s="6"/>
    </row>
    <row r="37" spans="1:11" x14ac:dyDescent="0.25">
      <c r="A37" t="s">
        <v>34</v>
      </c>
      <c r="B37" t="s">
        <v>238</v>
      </c>
      <c r="C37" s="15">
        <v>34</v>
      </c>
      <c r="D37" s="1" t="s">
        <v>320</v>
      </c>
      <c r="G37" s="6"/>
      <c r="H37" s="6"/>
      <c r="I37" s="6"/>
      <c r="J37" s="7"/>
      <c r="K37" s="6"/>
    </row>
    <row r="38" spans="1:11" x14ac:dyDescent="0.25">
      <c r="A38" t="s">
        <v>35</v>
      </c>
      <c r="B38" t="s">
        <v>239</v>
      </c>
      <c r="C38" s="15">
        <v>35</v>
      </c>
      <c r="D38" s="1" t="s">
        <v>321</v>
      </c>
      <c r="G38" s="6"/>
      <c r="H38" s="6"/>
      <c r="I38" s="6"/>
      <c r="J38" s="7"/>
      <c r="K38" s="6"/>
    </row>
    <row r="39" spans="1:11" x14ac:dyDescent="0.25">
      <c r="A39" t="s">
        <v>36</v>
      </c>
      <c r="B39" t="s">
        <v>240</v>
      </c>
      <c r="C39" s="15">
        <v>36</v>
      </c>
      <c r="D39" s="1" t="s">
        <v>322</v>
      </c>
      <c r="G39" s="6"/>
      <c r="H39" s="6"/>
      <c r="I39" s="6"/>
      <c r="J39" s="7"/>
      <c r="K39" s="6"/>
    </row>
    <row r="40" spans="1:11" x14ac:dyDescent="0.25">
      <c r="A40" t="s">
        <v>37</v>
      </c>
      <c r="B40" t="s">
        <v>241</v>
      </c>
      <c r="C40" s="15">
        <v>37</v>
      </c>
      <c r="D40" s="10" t="s">
        <v>156</v>
      </c>
      <c r="E40" t="s">
        <v>315</v>
      </c>
      <c r="G40" s="6" t="s">
        <v>300</v>
      </c>
      <c r="H40" s="6">
        <v>12</v>
      </c>
      <c r="I40" s="6" t="s">
        <v>205</v>
      </c>
      <c r="J40" s="7"/>
      <c r="K40" s="6"/>
    </row>
    <row r="41" spans="1:11" x14ac:dyDescent="0.25">
      <c r="A41" t="s">
        <v>38</v>
      </c>
      <c r="B41" t="s">
        <v>242</v>
      </c>
      <c r="C41" s="15">
        <v>38</v>
      </c>
      <c r="D41" s="10" t="s">
        <v>157</v>
      </c>
      <c r="E41" t="s">
        <v>315</v>
      </c>
      <c r="G41" s="6" t="s">
        <v>349</v>
      </c>
      <c r="H41" s="6">
        <v>13</v>
      </c>
      <c r="I41" s="6" t="s">
        <v>205</v>
      </c>
      <c r="J41" s="7"/>
      <c r="K41" s="6"/>
    </row>
    <row r="42" spans="1:11" x14ac:dyDescent="0.25">
      <c r="A42" t="s">
        <v>39</v>
      </c>
      <c r="B42" t="s">
        <v>243</v>
      </c>
      <c r="C42" s="15">
        <v>39</v>
      </c>
      <c r="D42" t="s">
        <v>323</v>
      </c>
      <c r="E42" t="s">
        <v>315</v>
      </c>
      <c r="G42" s="6"/>
      <c r="H42" s="6"/>
      <c r="I42" s="6"/>
      <c r="J42" s="7"/>
      <c r="K42" s="6"/>
    </row>
    <row r="43" spans="1:11" x14ac:dyDescent="0.25">
      <c r="A43" t="s">
        <v>40</v>
      </c>
      <c r="B43" t="s">
        <v>244</v>
      </c>
      <c r="C43" s="15">
        <v>40</v>
      </c>
      <c r="D43" t="s">
        <v>324</v>
      </c>
      <c r="E43" t="s">
        <v>315</v>
      </c>
      <c r="G43" s="6"/>
      <c r="H43" s="6"/>
      <c r="I43" s="6"/>
      <c r="J43" s="7"/>
      <c r="K43" s="6"/>
    </row>
    <row r="44" spans="1:11" x14ac:dyDescent="0.25">
      <c r="A44" t="s">
        <v>41</v>
      </c>
      <c r="B44" t="s">
        <v>245</v>
      </c>
      <c r="C44" s="15">
        <v>41</v>
      </c>
      <c r="D44" t="s">
        <v>325</v>
      </c>
      <c r="E44" t="s">
        <v>315</v>
      </c>
      <c r="G44" s="6"/>
      <c r="H44" s="6"/>
      <c r="I44" s="6"/>
      <c r="J44" s="7"/>
      <c r="K44" s="6"/>
    </row>
    <row r="45" spans="1:11" x14ac:dyDescent="0.25">
      <c r="A45" t="s">
        <v>42</v>
      </c>
      <c r="B45" t="s">
        <v>246</v>
      </c>
      <c r="C45" s="15">
        <v>42</v>
      </c>
      <c r="D45" s="1" t="s">
        <v>308</v>
      </c>
      <c r="G45" s="6"/>
      <c r="H45" s="6"/>
      <c r="I45" s="6"/>
      <c r="J45" s="7"/>
      <c r="K45" s="6"/>
    </row>
    <row r="46" spans="1:11" x14ac:dyDescent="0.25">
      <c r="A46" t="s">
        <v>43</v>
      </c>
      <c r="B46" t="s">
        <v>247</v>
      </c>
      <c r="C46" s="15">
        <v>43</v>
      </c>
      <c r="D46" s="1" t="s">
        <v>307</v>
      </c>
      <c r="G46" s="6"/>
      <c r="H46" s="6"/>
      <c r="I46" s="6"/>
      <c r="J46" s="7"/>
      <c r="K46" s="6"/>
    </row>
    <row r="47" spans="1:11" x14ac:dyDescent="0.25">
      <c r="A47" t="s">
        <v>44</v>
      </c>
      <c r="B47" t="s">
        <v>248</v>
      </c>
      <c r="C47" s="15">
        <v>44</v>
      </c>
      <c r="D47" t="s">
        <v>158</v>
      </c>
      <c r="E47" t="s">
        <v>315</v>
      </c>
      <c r="G47" s="6"/>
      <c r="H47" s="6"/>
      <c r="I47" s="6"/>
      <c r="J47" s="7"/>
      <c r="K47" s="6"/>
    </row>
    <row r="48" spans="1:11" x14ac:dyDescent="0.25">
      <c r="A48" t="s">
        <v>45</v>
      </c>
      <c r="B48" t="s">
        <v>249</v>
      </c>
      <c r="C48" s="15">
        <v>45</v>
      </c>
      <c r="D48" t="s">
        <v>159</v>
      </c>
      <c r="E48" t="s">
        <v>315</v>
      </c>
      <c r="G48" s="6"/>
      <c r="H48" s="6"/>
      <c r="I48" s="6"/>
      <c r="J48" s="7"/>
      <c r="K48" s="6"/>
    </row>
    <row r="49" spans="1:11" x14ac:dyDescent="0.25">
      <c r="A49" t="s">
        <v>46</v>
      </c>
      <c r="B49" t="s">
        <v>250</v>
      </c>
      <c r="C49" s="15">
        <v>46</v>
      </c>
      <c r="D49" t="s">
        <v>160</v>
      </c>
      <c r="E49" t="s">
        <v>315</v>
      </c>
      <c r="G49" s="6"/>
      <c r="H49" s="6"/>
      <c r="I49" s="6"/>
      <c r="J49" s="7"/>
      <c r="K49" s="6"/>
    </row>
    <row r="50" spans="1:11" x14ac:dyDescent="0.25">
      <c r="A50" t="s">
        <v>47</v>
      </c>
      <c r="B50" t="s">
        <v>251</v>
      </c>
      <c r="C50" s="15">
        <v>47</v>
      </c>
      <c r="D50" t="s">
        <v>161</v>
      </c>
      <c r="E50" t="s">
        <v>315</v>
      </c>
      <c r="G50" s="6"/>
      <c r="H50" s="6"/>
      <c r="I50" s="6"/>
      <c r="J50" s="7"/>
      <c r="K50" s="6"/>
    </row>
    <row r="51" spans="1:11" x14ac:dyDescent="0.25">
      <c r="A51" t="s">
        <v>48</v>
      </c>
      <c r="B51" t="s">
        <v>252</v>
      </c>
      <c r="C51" s="15">
        <v>48</v>
      </c>
      <c r="D51" t="s">
        <v>162</v>
      </c>
      <c r="E51" t="s">
        <v>315</v>
      </c>
      <c r="G51" s="6"/>
      <c r="H51" s="6"/>
      <c r="I51" s="6"/>
      <c r="J51" s="7"/>
      <c r="K51" s="6"/>
    </row>
    <row r="52" spans="1:11" x14ac:dyDescent="0.25">
      <c r="A52" t="s">
        <v>49</v>
      </c>
      <c r="B52" t="s">
        <v>253</v>
      </c>
      <c r="C52" s="15">
        <v>49</v>
      </c>
      <c r="D52" t="s">
        <v>163</v>
      </c>
      <c r="E52" t="s">
        <v>315</v>
      </c>
      <c r="G52" s="6"/>
      <c r="H52" s="6"/>
      <c r="I52" s="6"/>
      <c r="J52" s="7"/>
      <c r="K52" s="6"/>
    </row>
    <row r="53" spans="1:11" x14ac:dyDescent="0.25">
      <c r="A53" t="s">
        <v>50</v>
      </c>
      <c r="B53" t="s">
        <v>254</v>
      </c>
      <c r="C53" s="15">
        <v>50</v>
      </c>
      <c r="D53" t="s">
        <v>164</v>
      </c>
      <c r="E53" t="s">
        <v>315</v>
      </c>
      <c r="G53" s="6"/>
      <c r="H53" s="6"/>
      <c r="I53" s="6"/>
      <c r="J53" s="7"/>
      <c r="K53" s="6"/>
    </row>
    <row r="54" spans="1:11" x14ac:dyDescent="0.25">
      <c r="A54" t="s">
        <v>51</v>
      </c>
      <c r="B54" t="s">
        <v>226</v>
      </c>
      <c r="C54" s="15">
        <v>51</v>
      </c>
      <c r="D54" t="s">
        <v>165</v>
      </c>
      <c r="E54" t="s">
        <v>315</v>
      </c>
      <c r="G54" s="6"/>
      <c r="H54" s="6"/>
      <c r="I54" s="6"/>
      <c r="J54" s="7"/>
      <c r="K54" s="6"/>
    </row>
    <row r="55" spans="1:11" x14ac:dyDescent="0.25">
      <c r="A55" t="s">
        <v>52</v>
      </c>
      <c r="B55" t="s">
        <v>227</v>
      </c>
      <c r="C55" s="15">
        <v>52</v>
      </c>
      <c r="D55" t="s">
        <v>166</v>
      </c>
      <c r="E55" t="s">
        <v>315</v>
      </c>
      <c r="G55" s="6"/>
      <c r="H55" s="6"/>
      <c r="I55" s="6"/>
      <c r="J55" s="7"/>
      <c r="K55" s="6"/>
    </row>
    <row r="56" spans="1:11" x14ac:dyDescent="0.25">
      <c r="A56" t="s">
        <v>53</v>
      </c>
      <c r="B56" t="s">
        <v>225</v>
      </c>
      <c r="C56" s="15">
        <v>53</v>
      </c>
      <c r="D56" s="10" t="s">
        <v>167</v>
      </c>
      <c r="E56" t="s">
        <v>315</v>
      </c>
      <c r="G56" s="6" t="s">
        <v>344</v>
      </c>
      <c r="H56" s="6">
        <v>14</v>
      </c>
      <c r="I56" s="6" t="s">
        <v>205</v>
      </c>
      <c r="J56" s="7"/>
      <c r="K56" s="6"/>
    </row>
    <row r="57" spans="1:11" x14ac:dyDescent="0.25">
      <c r="A57" t="s">
        <v>54</v>
      </c>
      <c r="B57" t="s">
        <v>255</v>
      </c>
      <c r="C57" s="15">
        <v>54</v>
      </c>
      <c r="D57" s="10" t="s">
        <v>168</v>
      </c>
      <c r="E57" t="s">
        <v>315</v>
      </c>
      <c r="G57" s="6" t="s">
        <v>345</v>
      </c>
      <c r="H57" s="6">
        <v>15</v>
      </c>
      <c r="I57" s="6" t="s">
        <v>205</v>
      </c>
      <c r="J57" s="7"/>
      <c r="K57" s="6"/>
    </row>
    <row r="58" spans="1:11" x14ac:dyDescent="0.25">
      <c r="A58" t="s">
        <v>55</v>
      </c>
      <c r="B58" t="s">
        <v>256</v>
      </c>
      <c r="C58" s="15">
        <v>55</v>
      </c>
      <c r="D58" t="s">
        <v>169</v>
      </c>
      <c r="E58" t="s">
        <v>315</v>
      </c>
      <c r="G58" s="6"/>
      <c r="H58" s="6"/>
      <c r="I58" s="6"/>
      <c r="J58" s="7"/>
      <c r="K58" s="6"/>
    </row>
    <row r="59" spans="1:11" x14ac:dyDescent="0.25">
      <c r="A59" t="s">
        <v>56</v>
      </c>
      <c r="B59" t="s">
        <v>257</v>
      </c>
      <c r="C59" s="15">
        <v>56</v>
      </c>
      <c r="D59" s="10" t="s">
        <v>170</v>
      </c>
      <c r="E59" t="s">
        <v>315</v>
      </c>
      <c r="G59" s="6" t="s">
        <v>338</v>
      </c>
      <c r="H59" s="6">
        <v>16</v>
      </c>
      <c r="I59" s="6" t="s">
        <v>205</v>
      </c>
      <c r="J59" s="7"/>
      <c r="K59" s="6"/>
    </row>
    <row r="60" spans="1:11" x14ac:dyDescent="0.25">
      <c r="A60" t="s">
        <v>57</v>
      </c>
      <c r="B60" t="s">
        <v>258</v>
      </c>
      <c r="C60" s="15">
        <v>57</v>
      </c>
      <c r="D60" s="10" t="s">
        <v>171</v>
      </c>
      <c r="E60" t="s">
        <v>315</v>
      </c>
      <c r="G60" s="6" t="s">
        <v>339</v>
      </c>
      <c r="H60" s="6">
        <v>17</v>
      </c>
      <c r="I60" s="6" t="s">
        <v>205</v>
      </c>
      <c r="J60" s="7"/>
      <c r="K60" s="6"/>
    </row>
    <row r="61" spans="1:11" x14ac:dyDescent="0.25">
      <c r="A61" t="s">
        <v>58</v>
      </c>
      <c r="B61" s="3" t="s">
        <v>259</v>
      </c>
      <c r="C61" s="15">
        <v>58</v>
      </c>
      <c r="D61" s="10" t="s">
        <v>172</v>
      </c>
      <c r="E61" t="s">
        <v>315</v>
      </c>
      <c r="G61" s="6" t="s">
        <v>373</v>
      </c>
      <c r="H61" s="6"/>
      <c r="I61" s="6"/>
      <c r="J61" s="7"/>
      <c r="K61" s="6"/>
    </row>
    <row r="62" spans="1:11" x14ac:dyDescent="0.25">
      <c r="A62" t="s">
        <v>59</v>
      </c>
      <c r="B62" s="3" t="s">
        <v>260</v>
      </c>
      <c r="C62" s="15">
        <v>59</v>
      </c>
      <c r="D62" s="10" t="s">
        <v>173</v>
      </c>
      <c r="E62" t="s">
        <v>315</v>
      </c>
      <c r="G62" s="6" t="s">
        <v>340</v>
      </c>
      <c r="H62" s="6">
        <v>18</v>
      </c>
      <c r="I62" s="6" t="s">
        <v>205</v>
      </c>
      <c r="J62" s="7"/>
      <c r="K62" s="6"/>
    </row>
    <row r="63" spans="1:11" x14ac:dyDescent="0.25">
      <c r="A63" t="s">
        <v>60</v>
      </c>
      <c r="B63" s="3" t="s">
        <v>261</v>
      </c>
      <c r="C63" s="15">
        <v>60</v>
      </c>
      <c r="D63" s="10" t="s">
        <v>174</v>
      </c>
      <c r="E63" t="s">
        <v>315</v>
      </c>
      <c r="G63" s="6" t="s">
        <v>341</v>
      </c>
      <c r="H63" s="6">
        <v>19</v>
      </c>
      <c r="I63" s="6" t="s">
        <v>205</v>
      </c>
      <c r="J63" s="7"/>
      <c r="K63" s="6"/>
    </row>
    <row r="64" spans="1:11" x14ac:dyDescent="0.25">
      <c r="A64" t="s">
        <v>61</v>
      </c>
      <c r="B64" t="s">
        <v>262</v>
      </c>
      <c r="C64" s="15">
        <v>61</v>
      </c>
      <c r="D64" t="s">
        <v>175</v>
      </c>
      <c r="E64" t="s">
        <v>315</v>
      </c>
      <c r="G64" s="6"/>
      <c r="H64" s="6"/>
      <c r="I64" s="6"/>
      <c r="J64" s="7"/>
      <c r="K64" s="6"/>
    </row>
    <row r="65" spans="1:11" x14ac:dyDescent="0.25">
      <c r="A65" t="s">
        <v>62</v>
      </c>
      <c r="B65" t="s">
        <v>263</v>
      </c>
      <c r="C65" s="15">
        <v>62</v>
      </c>
      <c r="D65" s="10" t="s">
        <v>176</v>
      </c>
      <c r="E65" t="s">
        <v>315</v>
      </c>
      <c r="G65" s="6" t="s">
        <v>437</v>
      </c>
      <c r="H65" s="6">
        <v>20</v>
      </c>
      <c r="I65" s="6" t="s">
        <v>205</v>
      </c>
      <c r="J65" s="7"/>
      <c r="K65" s="6"/>
    </row>
    <row r="66" spans="1:11" x14ac:dyDescent="0.25">
      <c r="A66" t="s">
        <v>63</v>
      </c>
      <c r="B66" t="s">
        <v>264</v>
      </c>
      <c r="C66" s="15">
        <v>63</v>
      </c>
      <c r="D66" s="10" t="s">
        <v>177</v>
      </c>
      <c r="E66" t="s">
        <v>315</v>
      </c>
      <c r="G66" s="6" t="s">
        <v>438</v>
      </c>
      <c r="H66" s="6">
        <v>21</v>
      </c>
      <c r="I66" s="6" t="s">
        <v>205</v>
      </c>
      <c r="J66" s="7"/>
      <c r="K66" s="6"/>
    </row>
    <row r="67" spans="1:11" x14ac:dyDescent="0.25">
      <c r="A67" t="s">
        <v>64</v>
      </c>
      <c r="B67" t="s">
        <v>265</v>
      </c>
      <c r="C67" s="15">
        <v>64</v>
      </c>
      <c r="D67" t="s">
        <v>178</v>
      </c>
      <c r="E67" t="s">
        <v>315</v>
      </c>
      <c r="G67" s="16"/>
      <c r="H67" s="6"/>
      <c r="I67" s="6"/>
      <c r="J67" s="7"/>
      <c r="K67" s="6"/>
    </row>
    <row r="68" spans="1:11" x14ac:dyDescent="0.25">
      <c r="A68" t="s">
        <v>65</v>
      </c>
      <c r="B68" t="s">
        <v>266</v>
      </c>
      <c r="C68" s="15">
        <v>65</v>
      </c>
      <c r="D68" t="s">
        <v>179</v>
      </c>
      <c r="E68" t="s">
        <v>315</v>
      </c>
      <c r="G68" s="6"/>
      <c r="H68" s="6"/>
      <c r="I68" s="6"/>
      <c r="J68" s="7"/>
      <c r="K68" s="6"/>
    </row>
    <row r="69" spans="1:11" x14ac:dyDescent="0.25">
      <c r="A69" t="s">
        <v>66</v>
      </c>
      <c r="B69" t="s">
        <v>267</v>
      </c>
      <c r="C69" s="15">
        <v>66</v>
      </c>
      <c r="D69" t="s">
        <v>180</v>
      </c>
      <c r="E69" t="s">
        <v>315</v>
      </c>
      <c r="G69" s="6"/>
      <c r="H69" s="6"/>
      <c r="I69" s="6"/>
      <c r="J69" s="7"/>
      <c r="K69" s="6"/>
    </row>
    <row r="70" spans="1:11" x14ac:dyDescent="0.25">
      <c r="A70" t="s">
        <v>67</v>
      </c>
      <c r="B70" t="s">
        <v>268</v>
      </c>
      <c r="C70" s="15">
        <v>67</v>
      </c>
      <c r="D70" s="4" t="s">
        <v>365</v>
      </c>
      <c r="E70" t="s">
        <v>315</v>
      </c>
      <c r="G70" s="6"/>
      <c r="H70" s="6"/>
      <c r="I70" s="6"/>
      <c r="J70" s="7"/>
      <c r="K70" s="6"/>
    </row>
    <row r="71" spans="1:11" x14ac:dyDescent="0.25">
      <c r="A71" t="s">
        <v>68</v>
      </c>
      <c r="B71" t="s">
        <v>269</v>
      </c>
      <c r="C71" s="15">
        <v>68</v>
      </c>
      <c r="D71" s="11" t="s">
        <v>439</v>
      </c>
      <c r="E71" t="s">
        <v>315</v>
      </c>
      <c r="G71" s="6" t="s">
        <v>368</v>
      </c>
      <c r="H71" s="6">
        <v>22</v>
      </c>
      <c r="I71" s="6" t="s">
        <v>205</v>
      </c>
      <c r="J71" s="7"/>
      <c r="K71" s="6"/>
    </row>
    <row r="72" spans="1:11" x14ac:dyDescent="0.25">
      <c r="A72" t="s">
        <v>69</v>
      </c>
      <c r="B72" t="s">
        <v>270</v>
      </c>
      <c r="C72" s="15">
        <v>69</v>
      </c>
      <c r="D72" s="11" t="s">
        <v>440</v>
      </c>
      <c r="E72" t="s">
        <v>315</v>
      </c>
      <c r="G72" s="6" t="s">
        <v>369</v>
      </c>
      <c r="H72" s="6">
        <v>23</v>
      </c>
      <c r="I72" s="6" t="s">
        <v>205</v>
      </c>
      <c r="J72" s="7"/>
      <c r="K72" s="6"/>
    </row>
    <row r="73" spans="1:11" x14ac:dyDescent="0.25">
      <c r="A73" t="s">
        <v>70</v>
      </c>
      <c r="B73" t="s">
        <v>271</v>
      </c>
      <c r="C73" s="15">
        <v>70</v>
      </c>
      <c r="D73" s="4" t="s">
        <v>366</v>
      </c>
      <c r="E73" t="s">
        <v>315</v>
      </c>
      <c r="G73" s="6"/>
      <c r="H73" s="6"/>
      <c r="I73" s="6"/>
      <c r="J73" s="7"/>
      <c r="K73" s="6"/>
    </row>
    <row r="74" spans="1:11" x14ac:dyDescent="0.25">
      <c r="A74" t="s">
        <v>71</v>
      </c>
      <c r="B74" t="s">
        <v>272</v>
      </c>
      <c r="C74" s="15">
        <v>71</v>
      </c>
      <c r="D74" s="4" t="s">
        <v>367</v>
      </c>
      <c r="E74" t="s">
        <v>315</v>
      </c>
      <c r="G74" s="6"/>
      <c r="H74" s="6"/>
      <c r="I74" s="6"/>
      <c r="J74" s="7"/>
      <c r="K74" s="6"/>
    </row>
    <row r="75" spans="1:11" x14ac:dyDescent="0.25">
      <c r="A75" t="s">
        <v>72</v>
      </c>
      <c r="B75" t="s">
        <v>273</v>
      </c>
      <c r="C75" s="15">
        <v>72</v>
      </c>
      <c r="D75" t="s">
        <v>181</v>
      </c>
      <c r="E75" t="s">
        <v>315</v>
      </c>
      <c r="G75" s="6"/>
      <c r="H75" s="6"/>
      <c r="I75" s="6"/>
      <c r="J75" s="7"/>
      <c r="K75" s="6"/>
    </row>
    <row r="76" spans="1:11" x14ac:dyDescent="0.25">
      <c r="A76" t="s">
        <v>73</v>
      </c>
      <c r="B76" t="s">
        <v>274</v>
      </c>
      <c r="C76" s="15">
        <v>73</v>
      </c>
      <c r="D76" t="s">
        <v>182</v>
      </c>
      <c r="E76" t="s">
        <v>315</v>
      </c>
      <c r="G76" s="6"/>
      <c r="H76" s="6"/>
      <c r="I76" s="6"/>
      <c r="J76" s="7"/>
      <c r="K76" s="6"/>
    </row>
    <row r="77" spans="1:11" x14ac:dyDescent="0.25">
      <c r="A77" t="s">
        <v>74</v>
      </c>
      <c r="B77" t="s">
        <v>275</v>
      </c>
      <c r="C77" s="15">
        <v>74</v>
      </c>
      <c r="D77" t="s">
        <v>183</v>
      </c>
      <c r="E77" t="s">
        <v>315</v>
      </c>
      <c r="G77" s="6"/>
      <c r="H77" s="6"/>
      <c r="I77" s="6"/>
      <c r="J77" s="7"/>
      <c r="K77" s="6"/>
    </row>
    <row r="78" spans="1:11" x14ac:dyDescent="0.25">
      <c r="A78" t="s">
        <v>75</v>
      </c>
      <c r="B78" t="s">
        <v>276</v>
      </c>
      <c r="C78" s="15">
        <v>75</v>
      </c>
      <c r="D78" s="11" t="s">
        <v>441</v>
      </c>
      <c r="E78" t="s">
        <v>315</v>
      </c>
      <c r="G78" s="6" t="s">
        <v>370</v>
      </c>
      <c r="H78" s="6"/>
      <c r="I78" s="6"/>
      <c r="J78" s="7"/>
      <c r="K78" s="6"/>
    </row>
    <row r="79" spans="1:11" x14ac:dyDescent="0.25">
      <c r="A79" t="s">
        <v>76</v>
      </c>
      <c r="B79" t="s">
        <v>277</v>
      </c>
      <c r="C79" s="15">
        <v>76</v>
      </c>
      <c r="D79" s="11" t="s">
        <v>442</v>
      </c>
      <c r="E79" t="s">
        <v>315</v>
      </c>
      <c r="G79" s="6" t="s">
        <v>342</v>
      </c>
      <c r="H79" s="6">
        <v>24</v>
      </c>
      <c r="I79" s="6" t="s">
        <v>205</v>
      </c>
      <c r="J79" s="7"/>
      <c r="K79" s="6"/>
    </row>
    <row r="80" spans="1:11" x14ac:dyDescent="0.25">
      <c r="A80" t="s">
        <v>77</v>
      </c>
      <c r="B80" t="s">
        <v>228</v>
      </c>
      <c r="C80" s="15">
        <v>77</v>
      </c>
      <c r="D80" s="11" t="s">
        <v>443</v>
      </c>
      <c r="E80" t="s">
        <v>315</v>
      </c>
      <c r="G80" s="6" t="s">
        <v>343</v>
      </c>
      <c r="H80" s="6">
        <v>25</v>
      </c>
      <c r="I80" s="6" t="s">
        <v>205</v>
      </c>
      <c r="J80" s="7"/>
      <c r="K80" s="6"/>
    </row>
    <row r="81" spans="1:11" x14ac:dyDescent="0.25">
      <c r="A81" t="s">
        <v>78</v>
      </c>
      <c r="B81" t="s">
        <v>229</v>
      </c>
      <c r="C81" s="15">
        <v>78</v>
      </c>
      <c r="D81" s="11" t="s">
        <v>444</v>
      </c>
      <c r="E81" t="s">
        <v>315</v>
      </c>
      <c r="G81" s="6" t="s">
        <v>372</v>
      </c>
      <c r="H81" s="6"/>
      <c r="I81" s="6"/>
      <c r="J81" s="7"/>
      <c r="K81" s="6"/>
    </row>
    <row r="82" spans="1:11" x14ac:dyDescent="0.25">
      <c r="A82" t="s">
        <v>79</v>
      </c>
      <c r="B82" t="s">
        <v>278</v>
      </c>
      <c r="C82" s="15">
        <v>79</v>
      </c>
      <c r="D82" s="10" t="s">
        <v>445</v>
      </c>
      <c r="E82" t="s">
        <v>315</v>
      </c>
      <c r="G82" s="6" t="s">
        <v>358</v>
      </c>
      <c r="H82" s="6">
        <v>26</v>
      </c>
      <c r="I82" s="6" t="s">
        <v>205</v>
      </c>
      <c r="J82" s="7"/>
      <c r="K82" s="6"/>
    </row>
    <row r="83" spans="1:11" x14ac:dyDescent="0.25">
      <c r="A83" t="s">
        <v>80</v>
      </c>
      <c r="B83" t="s">
        <v>279</v>
      </c>
      <c r="C83" s="15">
        <v>80</v>
      </c>
      <c r="D83" s="10" t="s">
        <v>446</v>
      </c>
      <c r="E83" t="s">
        <v>315</v>
      </c>
      <c r="G83" s="6" t="s">
        <v>371</v>
      </c>
      <c r="H83" s="6">
        <v>27</v>
      </c>
      <c r="I83" s="6" t="s">
        <v>205</v>
      </c>
      <c r="J83" s="7"/>
      <c r="K83" s="6"/>
    </row>
    <row r="84" spans="1:11" x14ac:dyDescent="0.25">
      <c r="A84" t="s">
        <v>81</v>
      </c>
      <c r="B84" t="s">
        <v>280</v>
      </c>
      <c r="C84" s="15">
        <v>81</v>
      </c>
      <c r="D84" s="10" t="s">
        <v>184</v>
      </c>
      <c r="E84" t="s">
        <v>315</v>
      </c>
      <c r="G84" s="6" t="s">
        <v>359</v>
      </c>
      <c r="H84" s="6">
        <v>28</v>
      </c>
      <c r="I84" s="6" t="s">
        <v>205</v>
      </c>
      <c r="J84" s="7"/>
      <c r="K84" s="6"/>
    </row>
    <row r="85" spans="1:11" x14ac:dyDescent="0.25">
      <c r="A85" t="s">
        <v>82</v>
      </c>
      <c r="B85" t="s">
        <v>281</v>
      </c>
      <c r="C85" s="15">
        <v>82</v>
      </c>
      <c r="D85" s="10" t="s">
        <v>185</v>
      </c>
      <c r="E85" t="s">
        <v>315</v>
      </c>
      <c r="G85" s="6" t="s">
        <v>337</v>
      </c>
      <c r="H85" s="6">
        <v>29</v>
      </c>
      <c r="I85" s="6" t="s">
        <v>205</v>
      </c>
      <c r="J85" s="7"/>
      <c r="K85" s="6"/>
    </row>
    <row r="86" spans="1:11" x14ac:dyDescent="0.25">
      <c r="A86" t="s">
        <v>83</v>
      </c>
      <c r="B86" t="s">
        <v>282</v>
      </c>
      <c r="C86" s="15">
        <v>83</v>
      </c>
      <c r="D86" s="10" t="s">
        <v>186</v>
      </c>
      <c r="E86" t="s">
        <v>315</v>
      </c>
      <c r="G86" s="6" t="s">
        <v>360</v>
      </c>
      <c r="H86" s="6">
        <v>30</v>
      </c>
      <c r="I86" s="6" t="s">
        <v>205</v>
      </c>
      <c r="J86" s="7"/>
      <c r="K86" s="6"/>
    </row>
    <row r="87" spans="1:11" x14ac:dyDescent="0.25">
      <c r="A87" t="s">
        <v>84</v>
      </c>
      <c r="B87" t="s">
        <v>283</v>
      </c>
      <c r="C87" s="15">
        <v>84</v>
      </c>
      <c r="D87" s="3" t="s">
        <v>187</v>
      </c>
      <c r="E87" t="s">
        <v>315</v>
      </c>
      <c r="G87" s="6"/>
      <c r="H87" s="6"/>
      <c r="I87" s="6"/>
      <c r="J87" s="7"/>
      <c r="K87" s="6"/>
    </row>
    <row r="88" spans="1:11" x14ac:dyDescent="0.25">
      <c r="A88" t="s">
        <v>85</v>
      </c>
      <c r="B88" t="s">
        <v>284</v>
      </c>
      <c r="C88" s="15">
        <v>85</v>
      </c>
      <c r="D88" s="4" t="s">
        <v>304</v>
      </c>
      <c r="E88" t="s">
        <v>326</v>
      </c>
      <c r="G88" s="6"/>
      <c r="H88" s="6"/>
      <c r="I88" s="6"/>
      <c r="J88" s="7"/>
      <c r="K88" s="6"/>
    </row>
    <row r="89" spans="1:11" x14ac:dyDescent="0.25">
      <c r="A89" t="s">
        <v>86</v>
      </c>
      <c r="B89" t="s">
        <v>285</v>
      </c>
      <c r="C89" s="15">
        <v>86</v>
      </c>
      <c r="D89" s="4" t="s">
        <v>305</v>
      </c>
      <c r="E89" t="s">
        <v>326</v>
      </c>
      <c r="G89" s="6"/>
      <c r="H89" s="6"/>
      <c r="I89" s="6"/>
      <c r="J89" s="7"/>
      <c r="K89" s="6"/>
    </row>
    <row r="90" spans="1:11" x14ac:dyDescent="0.25">
      <c r="A90" t="s">
        <v>87</v>
      </c>
      <c r="B90" t="s">
        <v>286</v>
      </c>
      <c r="C90" s="15">
        <v>87</v>
      </c>
      <c r="D90" s="4" t="s">
        <v>306</v>
      </c>
      <c r="E90" t="s">
        <v>326</v>
      </c>
      <c r="G90" s="6"/>
      <c r="H90" s="6"/>
      <c r="I90" s="6"/>
      <c r="J90" s="7"/>
      <c r="K90" s="6"/>
    </row>
    <row r="91" spans="1:11" x14ac:dyDescent="0.25">
      <c r="A91" t="s">
        <v>88</v>
      </c>
      <c r="B91" t="s">
        <v>287</v>
      </c>
      <c r="C91" s="15">
        <v>88</v>
      </c>
      <c r="D91" s="4" t="s">
        <v>188</v>
      </c>
      <c r="E91" t="s">
        <v>315</v>
      </c>
      <c r="G91" s="6"/>
      <c r="H91" s="6"/>
      <c r="I91" s="6"/>
      <c r="J91" s="7"/>
      <c r="K91" s="6"/>
    </row>
    <row r="92" spans="1:11" x14ac:dyDescent="0.25">
      <c r="A92" t="s">
        <v>89</v>
      </c>
      <c r="B92" t="s">
        <v>288</v>
      </c>
      <c r="C92" s="15">
        <v>89</v>
      </c>
      <c r="D92" t="s">
        <v>327</v>
      </c>
      <c r="E92" t="s">
        <v>315</v>
      </c>
      <c r="G92" s="6"/>
      <c r="H92" s="6"/>
      <c r="I92" s="6"/>
      <c r="J92" s="7"/>
      <c r="K92" s="6"/>
    </row>
    <row r="93" spans="1:11" x14ac:dyDescent="0.25">
      <c r="A93" t="s">
        <v>90</v>
      </c>
      <c r="B93" t="s">
        <v>289</v>
      </c>
      <c r="C93" s="15">
        <v>90</v>
      </c>
      <c r="D93" t="s">
        <v>328</v>
      </c>
      <c r="E93" t="s">
        <v>315</v>
      </c>
      <c r="G93" s="6"/>
      <c r="H93" s="6"/>
      <c r="I93" s="6"/>
      <c r="J93" s="7"/>
      <c r="K93" s="6"/>
    </row>
    <row r="94" spans="1:11" x14ac:dyDescent="0.25">
      <c r="A94" t="s">
        <v>91</v>
      </c>
      <c r="B94" t="s">
        <v>290</v>
      </c>
      <c r="C94" s="15">
        <v>91</v>
      </c>
      <c r="D94" t="s">
        <v>329</v>
      </c>
      <c r="E94" t="s">
        <v>330</v>
      </c>
      <c r="G94" s="6"/>
      <c r="H94" s="6"/>
      <c r="I94" s="6"/>
      <c r="J94" s="7"/>
      <c r="K94" s="6"/>
    </row>
    <row r="95" spans="1:11" x14ac:dyDescent="0.25">
      <c r="A95" t="s">
        <v>92</v>
      </c>
      <c r="B95" t="s">
        <v>291</v>
      </c>
      <c r="C95" s="15">
        <v>92</v>
      </c>
      <c r="D95" t="s">
        <v>189</v>
      </c>
      <c r="E95" t="s">
        <v>330</v>
      </c>
      <c r="G95" s="6"/>
      <c r="H95" s="6"/>
      <c r="I95" s="6"/>
      <c r="J95" s="7"/>
      <c r="K95" s="6"/>
    </row>
    <row r="96" spans="1:11" x14ac:dyDescent="0.25">
      <c r="A96" t="s">
        <v>93</v>
      </c>
      <c r="B96" t="s">
        <v>292</v>
      </c>
      <c r="C96" s="15">
        <v>93</v>
      </c>
      <c r="D96" t="s">
        <v>190</v>
      </c>
      <c r="E96" t="s">
        <v>330</v>
      </c>
      <c r="G96" s="6"/>
      <c r="H96" s="6"/>
      <c r="I96" s="6"/>
      <c r="J96" s="7"/>
      <c r="K96" s="6"/>
    </row>
    <row r="97" spans="1:11" x14ac:dyDescent="0.25">
      <c r="A97" t="s">
        <v>94</v>
      </c>
      <c r="B97" t="s">
        <v>293</v>
      </c>
      <c r="C97" s="15">
        <v>94</v>
      </c>
      <c r="D97" t="s">
        <v>191</v>
      </c>
      <c r="E97" t="s">
        <v>330</v>
      </c>
      <c r="G97" s="6"/>
      <c r="H97" s="6"/>
      <c r="I97" s="6"/>
      <c r="J97" s="7"/>
      <c r="K97" s="6"/>
    </row>
    <row r="98" spans="1:11" x14ac:dyDescent="0.25">
      <c r="A98" t="s">
        <v>95</v>
      </c>
      <c r="B98" t="s">
        <v>294</v>
      </c>
      <c r="C98" s="15">
        <v>95</v>
      </c>
      <c r="D98" s="1" t="s">
        <v>331</v>
      </c>
      <c r="E98" t="s">
        <v>315</v>
      </c>
      <c r="G98" s="6"/>
      <c r="H98" s="6"/>
      <c r="I98" s="6"/>
      <c r="J98" s="7"/>
      <c r="K98" s="6"/>
    </row>
    <row r="99" spans="1:11" x14ac:dyDescent="0.25">
      <c r="A99" t="s">
        <v>96</v>
      </c>
      <c r="B99" t="s">
        <v>295</v>
      </c>
      <c r="C99" s="15">
        <v>96</v>
      </c>
      <c r="D99" t="s">
        <v>192</v>
      </c>
      <c r="E99" t="s">
        <v>315</v>
      </c>
      <c r="G99" s="6"/>
      <c r="H99" s="6"/>
      <c r="I99" s="6"/>
      <c r="J99" s="7"/>
      <c r="K99" s="6"/>
    </row>
    <row r="100" spans="1:11" x14ac:dyDescent="0.25">
      <c r="A100" t="s">
        <v>96</v>
      </c>
      <c r="B100" t="s">
        <v>296</v>
      </c>
      <c r="C100" s="15">
        <v>97</v>
      </c>
      <c r="D100" t="s">
        <v>193</v>
      </c>
      <c r="E100" t="s">
        <v>315</v>
      </c>
      <c r="G100" s="6"/>
      <c r="H100" s="6"/>
      <c r="I100" s="6"/>
      <c r="J100" s="7"/>
      <c r="K100" s="6"/>
    </row>
    <row r="101" spans="1:11" x14ac:dyDescent="0.25">
      <c r="A101" t="s">
        <v>97</v>
      </c>
      <c r="B101" t="s">
        <v>297</v>
      </c>
      <c r="C101" s="15">
        <v>98</v>
      </c>
      <c r="D101" t="s">
        <v>194</v>
      </c>
      <c r="E101" t="s">
        <v>315</v>
      </c>
      <c r="G101" s="6"/>
      <c r="H101" s="6"/>
      <c r="I101" s="6"/>
      <c r="J101" s="7"/>
      <c r="K101" s="6"/>
    </row>
    <row r="102" spans="1:11" x14ac:dyDescent="0.25">
      <c r="A102" t="s">
        <v>97</v>
      </c>
      <c r="B102" t="s">
        <v>298</v>
      </c>
      <c r="C102" s="15">
        <v>99</v>
      </c>
      <c r="D102" t="s">
        <v>195</v>
      </c>
      <c r="E102" t="s">
        <v>315</v>
      </c>
      <c r="G102" s="6"/>
      <c r="H102" s="6"/>
      <c r="I102" s="6"/>
      <c r="J102" s="7"/>
      <c r="K102" s="6"/>
    </row>
    <row r="103" spans="1:11" x14ac:dyDescent="0.25">
      <c r="A103" t="s">
        <v>98</v>
      </c>
      <c r="B103" t="s">
        <v>299</v>
      </c>
      <c r="C103" s="15">
        <v>100</v>
      </c>
      <c r="D103" t="s">
        <v>196</v>
      </c>
      <c r="E103" t="s">
        <v>315</v>
      </c>
      <c r="G103" s="6"/>
      <c r="H103" s="6"/>
      <c r="I103" s="6"/>
      <c r="J103" s="7"/>
      <c r="K103" s="6"/>
    </row>
    <row r="104" spans="1:11" x14ac:dyDescent="0.25">
      <c r="A104" t="s">
        <v>98</v>
      </c>
      <c r="B104" t="s">
        <v>230</v>
      </c>
      <c r="C104" s="15">
        <v>101</v>
      </c>
      <c r="D104" t="s">
        <v>197</v>
      </c>
      <c r="E104" t="s">
        <v>315</v>
      </c>
      <c r="G104" s="6"/>
      <c r="H104" s="6"/>
      <c r="I104" s="6"/>
      <c r="J104" s="7"/>
      <c r="K104" s="6"/>
    </row>
  </sheetData>
  <mergeCells count="7">
    <mergeCell ref="G27:G30"/>
    <mergeCell ref="G31:G32"/>
    <mergeCell ref="G1:K1"/>
    <mergeCell ref="I27:I30"/>
    <mergeCell ref="I31:I32"/>
    <mergeCell ref="H27:H30"/>
    <mergeCell ref="H31:H3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67"/>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9.140625" style="21"/>
    <col min="2" max="2" width="4.42578125" style="18" customWidth="1"/>
    <col min="3" max="3" width="6.85546875" customWidth="1"/>
    <col min="5" max="5" width="5.140625" customWidth="1"/>
    <col min="7" max="8" width="9.140625" style="3"/>
    <col min="16" max="16" width="12.140625" customWidth="1"/>
    <col min="18" max="18" width="9.140625" style="3"/>
    <col min="25" max="27" width="9.140625" style="17"/>
    <col min="28" max="30" width="9.140625" style="20"/>
  </cols>
  <sheetData>
    <row r="1" spans="1:32" s="19" customFormat="1" x14ac:dyDescent="0.25">
      <c r="A1" s="25"/>
      <c r="B1" s="26"/>
      <c r="C1" s="27" t="s">
        <v>333</v>
      </c>
      <c r="D1" s="27" t="s">
        <v>334</v>
      </c>
      <c r="E1" s="27" t="s">
        <v>335</v>
      </c>
      <c r="F1" s="27" t="s">
        <v>350</v>
      </c>
      <c r="G1" s="27" t="s">
        <v>352</v>
      </c>
      <c r="H1" s="27" t="s">
        <v>447</v>
      </c>
      <c r="I1" s="27" t="s">
        <v>361</v>
      </c>
      <c r="J1" s="27" t="s">
        <v>301</v>
      </c>
      <c r="K1" s="27" t="s">
        <v>302</v>
      </c>
      <c r="L1" s="27" t="s">
        <v>346</v>
      </c>
      <c r="M1" s="27" t="s">
        <v>449</v>
      </c>
      <c r="N1" s="27" t="s">
        <v>351</v>
      </c>
      <c r="O1" s="27" t="s">
        <v>300</v>
      </c>
      <c r="P1" s="27" t="s">
        <v>349</v>
      </c>
      <c r="Q1" s="27" t="s">
        <v>344</v>
      </c>
      <c r="R1" s="27" t="s">
        <v>345</v>
      </c>
      <c r="S1" s="27" t="s">
        <v>338</v>
      </c>
      <c r="T1" s="27" t="s">
        <v>339</v>
      </c>
      <c r="U1" s="27" t="s">
        <v>340</v>
      </c>
      <c r="V1" s="27" t="s">
        <v>341</v>
      </c>
      <c r="W1" s="27" t="s">
        <v>437</v>
      </c>
      <c r="X1" s="27" t="s">
        <v>438</v>
      </c>
      <c r="Y1" s="28" t="s">
        <v>368</v>
      </c>
      <c r="Z1" s="28" t="s">
        <v>369</v>
      </c>
      <c r="AA1" s="28" t="s">
        <v>342</v>
      </c>
      <c r="AB1" s="28" t="s">
        <v>343</v>
      </c>
      <c r="AC1" s="28" t="s">
        <v>358</v>
      </c>
      <c r="AD1" s="28" t="s">
        <v>371</v>
      </c>
      <c r="AE1" s="27" t="s">
        <v>337</v>
      </c>
      <c r="AF1" s="27" t="s">
        <v>360</v>
      </c>
    </row>
    <row r="2" spans="1:32" x14ac:dyDescent="0.25">
      <c r="A2" s="21">
        <f>raw!A2</f>
        <v>466453</v>
      </c>
      <c r="C2" s="21">
        <f>VLOOKUP(A2,'insert-meters'!A$2:B$24,2)</f>
        <v>101</v>
      </c>
      <c r="D2" s="21" t="str">
        <f>MID(raw!M2,3,4)</f>
        <v>1701</v>
      </c>
      <c r="E2" s="21">
        <f>IF(raw!BE2,2,IF(raw!BG2,1,0))</f>
        <v>1</v>
      </c>
      <c r="F2" s="21">
        <f>raw!T2</f>
        <v>20170218</v>
      </c>
      <c r="G2" s="21">
        <f>IF(E2=0,raw!AN2,raw!U2)</f>
        <v>13040</v>
      </c>
      <c r="H2" s="21">
        <f>IF(E2=0,raw!AO2,0)</f>
        <v>0</v>
      </c>
      <c r="I2" s="21">
        <f>raw!V2</f>
        <v>1577.13</v>
      </c>
      <c r="J2" s="21">
        <f>raw!X2</f>
        <v>654.27</v>
      </c>
      <c r="K2" s="21">
        <f>SUM(raw!Y2:AB2)</f>
        <v>369.03</v>
      </c>
      <c r="L2" s="21">
        <f>SUM(raw!AC2:AD2)</f>
        <v>233.83</v>
      </c>
      <c r="M2" s="21">
        <f>raw!AE2</f>
        <v>5424.43</v>
      </c>
      <c r="N2" s="21">
        <f>raw!AF2</f>
        <v>6308.54</v>
      </c>
      <c r="O2" s="21">
        <f>raw!AL2</f>
        <v>1403.18</v>
      </c>
      <c r="P2" s="21">
        <f>raw!AM2</f>
        <v>1772.21</v>
      </c>
      <c r="Q2" s="21">
        <f>raw!BB2</f>
        <v>0</v>
      </c>
      <c r="R2" s="21">
        <f>IF(E2=0,raw!AN2,raw!BC2)</f>
        <v>13040</v>
      </c>
      <c r="S2" s="21">
        <f>raw!BE2</f>
        <v>0</v>
      </c>
      <c r="T2" s="21">
        <f>raw!BF2</f>
        <v>0</v>
      </c>
      <c r="U2" s="21">
        <f>raw!BH2</f>
        <v>0</v>
      </c>
      <c r="V2" s="21">
        <f>IF(raw!BI2,raw!BI2,raw!BG2)</f>
        <v>55</v>
      </c>
      <c r="W2" s="21">
        <f>raw!BK2</f>
        <v>0</v>
      </c>
      <c r="X2" s="21">
        <f>raw!BL2</f>
        <v>0</v>
      </c>
      <c r="Y2" s="29">
        <f>TRUNC(raw!BQ2/(1-raw!W2/100),2)</f>
        <v>0</v>
      </c>
      <c r="Z2" s="29">
        <f>TRUNC(raw!BR2/(1-raw!W2/100),2)</f>
        <v>0</v>
      </c>
      <c r="AA2" s="29">
        <f>TRUNC(raw!BY2/(1-raw!W2/100),2)</f>
        <v>0</v>
      </c>
      <c r="AB2" s="29">
        <f>TRUNC(IF(E2=0,0,IF(E2=1,raw!BX2/(1-raw!W2/100),IF(E2=2,raw!BZ2/(1-raw!W2/100),0))),2)</f>
        <v>441.94</v>
      </c>
      <c r="AC2" s="29">
        <f>TRUNC(raw!CB2/(1-raw!W2/100),2)</f>
        <v>0</v>
      </c>
      <c r="AD2" s="29">
        <f>TRUNC(IF(E2=0,0,IF(E2=1,raw!CA2/(1-raw!W2/100),IF(E2=2,raw!CC2/(1-raw!W2/100),0))),2)</f>
        <v>0</v>
      </c>
      <c r="AE2" s="21">
        <f>(IF(E2=0,0,IF(E2=1,0,IF(E2=2,raw!CE2))))</f>
        <v>0</v>
      </c>
      <c r="AF2" s="21">
        <f>(IF(E2=0,0,IF(E2=1,raw!CD2,IF(E2=2,raw!CF2))))</f>
        <v>55</v>
      </c>
    </row>
    <row r="3" spans="1:32" x14ac:dyDescent="0.25">
      <c r="A3" s="21">
        <f>raw!A3</f>
        <v>471550</v>
      </c>
      <c r="C3" s="21">
        <f>VLOOKUP(A3,'insert-meters'!A$2:B$24,2)</f>
        <v>102</v>
      </c>
      <c r="D3" s="21" t="str">
        <f>MID(raw!M3,3,4)</f>
        <v>1701</v>
      </c>
      <c r="E3" s="21">
        <f>IF(raw!BE3,2,IF(raw!BG3,1,0))</f>
        <v>0</v>
      </c>
      <c r="F3" s="21">
        <f>raw!T3</f>
        <v>20170218</v>
      </c>
      <c r="G3" s="21">
        <f>IF(E3=0,raw!AN3,raw!U3)</f>
        <v>548</v>
      </c>
      <c r="H3" s="21">
        <f>IF(E3=0,raw!AO3,0)</f>
        <v>548</v>
      </c>
      <c r="I3" s="21">
        <f>raw!V3</f>
        <v>89.19</v>
      </c>
      <c r="J3" s="21">
        <f>raw!X3</f>
        <v>44.9</v>
      </c>
      <c r="K3" s="21">
        <f>SUM(raw!Y3:AB3)</f>
        <v>20.849999999999998</v>
      </c>
      <c r="L3" s="21">
        <f>SUM(raw!AC3:AD3)</f>
        <v>4.8100000000000005</v>
      </c>
      <c r="M3" s="21">
        <f>raw!AE3</f>
        <v>0</v>
      </c>
      <c r="N3" s="21">
        <f>raw!AF3</f>
        <v>356.78</v>
      </c>
      <c r="O3" s="21">
        <f>raw!AL3</f>
        <v>385.64</v>
      </c>
      <c r="P3" s="21">
        <f>raw!AM3</f>
        <v>406.49</v>
      </c>
      <c r="Q3" s="21">
        <f>raw!BB3</f>
        <v>0</v>
      </c>
      <c r="R3" s="21">
        <f>IF(E3=0,raw!AN3,raw!BC3)</f>
        <v>548</v>
      </c>
      <c r="S3" s="21">
        <f>raw!BE3</f>
        <v>0</v>
      </c>
      <c r="T3" s="21">
        <f>raw!BF3</f>
        <v>0</v>
      </c>
      <c r="U3" s="21">
        <f>raw!BH3</f>
        <v>0</v>
      </c>
      <c r="V3" s="21">
        <f>IF(raw!BI3,raw!BI3,raw!BG3)</f>
        <v>0</v>
      </c>
      <c r="W3" s="21">
        <f>raw!BK3</f>
        <v>0</v>
      </c>
      <c r="X3" s="21">
        <f>raw!BL3</f>
        <v>0</v>
      </c>
      <c r="Y3" s="29">
        <f>TRUNC(raw!BQ3/(1-raw!W3/100),2)</f>
        <v>0</v>
      </c>
      <c r="Z3" s="29">
        <f>TRUNC(raw!BR3/(1-raw!W3/100),2)</f>
        <v>0</v>
      </c>
      <c r="AA3" s="29">
        <f>TRUNC(raw!BY3/(1-raw!W3/100),2)</f>
        <v>0</v>
      </c>
      <c r="AB3" s="29">
        <f>TRUNC(IF(E3=0,0,IF(E3=1,raw!BX3/(1-raw!W3/100),IF(E3=2,raw!BZ3/(1-raw!W3/100),0))),2)</f>
        <v>0</v>
      </c>
      <c r="AC3" s="29">
        <f>TRUNC(raw!CB3/(1-raw!W3/100),2)</f>
        <v>0</v>
      </c>
      <c r="AD3" s="29">
        <f>TRUNC(IF(E3=0,0,IF(E3=1,raw!CA3/(1-raw!W3/100),IF(E3=2,raw!CC3/(1-raw!W3/100),0))),2)</f>
        <v>0</v>
      </c>
      <c r="AE3" s="21">
        <f>(IF(E3=0,0,IF(E3=1,0,IF(E3=2,raw!CE3))))</f>
        <v>0</v>
      </c>
      <c r="AF3" s="21">
        <f>(IF(E3=0,0,IF(E3=1,raw!CD3,IF(E3=2,raw!CF3))))</f>
        <v>0</v>
      </c>
    </row>
    <row r="4" spans="1:32" x14ac:dyDescent="0.25">
      <c r="A4" s="21">
        <f>raw!A4</f>
        <v>471551</v>
      </c>
      <c r="C4" s="21">
        <f>VLOOKUP(A4,'insert-meters'!A$2:B$24,2)</f>
        <v>103</v>
      </c>
      <c r="D4" s="21" t="str">
        <f>MID(raw!M4,3,4)</f>
        <v>1701</v>
      </c>
      <c r="E4" s="21">
        <f>IF(raw!BE4,2,IF(raw!BG4,1,0))</f>
        <v>0</v>
      </c>
      <c r="F4" s="21">
        <f>raw!T4</f>
        <v>20170218</v>
      </c>
      <c r="G4" s="21">
        <f>IF(E4=0,raw!AN4,raw!U4)</f>
        <v>6440</v>
      </c>
      <c r="H4" s="21">
        <f>IF(E4=0,raw!AO4,0)</f>
        <v>6440</v>
      </c>
      <c r="I4" s="21">
        <f>raw!V4</f>
        <v>1048.23</v>
      </c>
      <c r="J4" s="21">
        <f>raw!X4</f>
        <v>645.47</v>
      </c>
      <c r="K4" s="21">
        <f>SUM(raw!Y4:AB4)</f>
        <v>245.26</v>
      </c>
      <c r="L4" s="21">
        <f>SUM(raw!AC4:AD4)</f>
        <v>143.79</v>
      </c>
      <c r="M4" s="21">
        <f>raw!AE4</f>
        <v>0</v>
      </c>
      <c r="N4" s="21">
        <f>raw!AF4</f>
        <v>4192.92</v>
      </c>
      <c r="O4" s="21">
        <f>raw!AL4</f>
        <v>4736.92</v>
      </c>
      <c r="P4" s="21">
        <f>raw!AM4</f>
        <v>4982.18</v>
      </c>
      <c r="Q4" s="21">
        <f>raw!BB4</f>
        <v>0</v>
      </c>
      <c r="R4" s="21">
        <f>IF(E4=0,raw!AN4,raw!BC4)</f>
        <v>6440</v>
      </c>
      <c r="S4" s="21">
        <f>raw!BE4</f>
        <v>0</v>
      </c>
      <c r="T4" s="21">
        <f>raw!BF4</f>
        <v>0</v>
      </c>
      <c r="U4" s="21">
        <f>raw!BH4</f>
        <v>0</v>
      </c>
      <c r="V4" s="21">
        <f>IF(raw!BI4,raw!BI4,raw!BG4)</f>
        <v>0</v>
      </c>
      <c r="W4" s="21">
        <f>raw!BK4</f>
        <v>0</v>
      </c>
      <c r="X4" s="21">
        <f>raw!BL4</f>
        <v>0</v>
      </c>
      <c r="Y4" s="29">
        <f>TRUNC(raw!BQ4/(1-raw!W4/100),2)</f>
        <v>0</v>
      </c>
      <c r="Z4" s="29">
        <f>TRUNC(raw!BR4/(1-raw!W4/100),2)</f>
        <v>0</v>
      </c>
      <c r="AA4" s="29">
        <f>TRUNC(raw!BY4/(1-raw!W4/100),2)</f>
        <v>0</v>
      </c>
      <c r="AB4" s="29">
        <f>TRUNC(IF(E4=0,0,IF(E4=1,raw!BX4/(1-raw!W4/100),IF(E4=2,raw!BZ4/(1-raw!W4/100),0))),2)</f>
        <v>0</v>
      </c>
      <c r="AC4" s="29">
        <f>TRUNC(raw!CB4/(1-raw!W4/100),2)</f>
        <v>0</v>
      </c>
      <c r="AD4" s="29">
        <f>TRUNC(IF(E4=0,0,IF(E4=1,raw!CA4/(1-raw!W4/100),IF(E4=2,raw!CC4/(1-raw!W4/100),0))),2)</f>
        <v>0</v>
      </c>
      <c r="AE4" s="21">
        <f>(IF(E4=0,0,IF(E4=1,0,IF(E4=2,raw!CE4))))</f>
        <v>0</v>
      </c>
      <c r="AF4" s="21">
        <f>(IF(E4=0,0,IF(E4=1,raw!CD4,IF(E4=2,raw!CF4))))</f>
        <v>0</v>
      </c>
    </row>
    <row r="5" spans="1:32" x14ac:dyDescent="0.25">
      <c r="A5" s="21">
        <f>raw!A5</f>
        <v>471552</v>
      </c>
      <c r="C5" s="21">
        <f>VLOOKUP(A5,'insert-meters'!A$2:B$24,2)</f>
        <v>104</v>
      </c>
      <c r="D5" s="21" t="str">
        <f>MID(raw!M5,3,4)</f>
        <v>1701</v>
      </c>
      <c r="E5" s="21">
        <f>IF(raw!BE5,2,IF(raw!BG5,1,0))</f>
        <v>0</v>
      </c>
      <c r="F5" s="21">
        <f>raw!T5</f>
        <v>20170218</v>
      </c>
      <c r="G5" s="21">
        <f>IF(E5=0,raw!AN5,raw!U5)</f>
        <v>507</v>
      </c>
      <c r="H5" s="21">
        <f>IF(E5=0,raw!AO5,0)</f>
        <v>507</v>
      </c>
      <c r="I5" s="21">
        <f>raw!V5</f>
        <v>82.52</v>
      </c>
      <c r="J5" s="21">
        <f>raw!X5</f>
        <v>44.9</v>
      </c>
      <c r="K5" s="21">
        <f>SUM(raw!Y5:AB5)</f>
        <v>19.3</v>
      </c>
      <c r="L5" s="21">
        <f>SUM(raw!AC5:AD5)</f>
        <v>11.66</v>
      </c>
      <c r="M5" s="21">
        <f>raw!AE5</f>
        <v>0</v>
      </c>
      <c r="N5" s="21">
        <f>raw!AF5</f>
        <v>330.09</v>
      </c>
      <c r="O5" s="21">
        <f>raw!AL5</f>
        <v>367.35</v>
      </c>
      <c r="P5" s="21">
        <f>raw!AM5</f>
        <v>386.65</v>
      </c>
      <c r="Q5" s="21">
        <f>raw!BB5</f>
        <v>0</v>
      </c>
      <c r="R5" s="21">
        <f>IF(E5=0,raw!AN5,raw!BC5)</f>
        <v>507</v>
      </c>
      <c r="S5" s="21">
        <f>raw!BE5</f>
        <v>0</v>
      </c>
      <c r="T5" s="21">
        <f>raw!BF5</f>
        <v>0</v>
      </c>
      <c r="U5" s="21">
        <f>raw!BH5</f>
        <v>0</v>
      </c>
      <c r="V5" s="21">
        <f>IF(raw!BI5,raw!BI5,raw!BG5)</f>
        <v>0</v>
      </c>
      <c r="W5" s="21">
        <f>raw!BK5</f>
        <v>0</v>
      </c>
      <c r="X5" s="21">
        <f>raw!BL5</f>
        <v>0</v>
      </c>
      <c r="Y5" s="29">
        <f>TRUNC(raw!BQ5/(1-raw!W5/100),2)</f>
        <v>0</v>
      </c>
      <c r="Z5" s="29">
        <f>TRUNC(raw!BR5/(1-raw!W5/100),2)</f>
        <v>0</v>
      </c>
      <c r="AA5" s="29">
        <f>TRUNC(raw!BY5/(1-raw!W5/100),2)</f>
        <v>0</v>
      </c>
      <c r="AB5" s="29">
        <f>TRUNC(IF(E5=0,0,IF(E5=1,raw!BX5/(1-raw!W5/100),IF(E5=2,raw!BZ5/(1-raw!W5/100),0))),2)</f>
        <v>0</v>
      </c>
      <c r="AC5" s="29">
        <f>TRUNC(raw!CB5/(1-raw!W5/100),2)</f>
        <v>0</v>
      </c>
      <c r="AD5" s="29">
        <f>TRUNC(IF(E5=0,0,IF(E5=1,raw!CA5/(1-raw!W5/100),IF(E5=2,raw!CC5/(1-raw!W5/100),0))),2)</f>
        <v>0</v>
      </c>
      <c r="AE5" s="21">
        <f>(IF(E5=0,0,IF(E5=1,0,IF(E5=2,raw!CE5))))</f>
        <v>0</v>
      </c>
      <c r="AF5" s="21">
        <f>(IF(E5=0,0,IF(E5=1,raw!CD5,IF(E5=2,raw!CF5))))</f>
        <v>0</v>
      </c>
    </row>
    <row r="6" spans="1:32" x14ac:dyDescent="0.25">
      <c r="A6" s="21">
        <f>raw!A6</f>
        <v>471553</v>
      </c>
      <c r="C6" s="21">
        <f>VLOOKUP(A6,'insert-meters'!A$2:B$24,2)</f>
        <v>105</v>
      </c>
      <c r="D6" s="21" t="str">
        <f>MID(raw!M6,3,4)</f>
        <v>1701</v>
      </c>
      <c r="E6" s="21">
        <f>IF(raw!BE6,2,IF(raw!BG6,1,0))</f>
        <v>0</v>
      </c>
      <c r="F6" s="21">
        <f>raw!T6</f>
        <v>20170218</v>
      </c>
      <c r="G6" s="21">
        <f>IF(E6=0,raw!AN6,raw!U6)</f>
        <v>7480</v>
      </c>
      <c r="H6" s="21">
        <f>IF(E6=0,raw!AO6,0)</f>
        <v>7480</v>
      </c>
      <c r="I6" s="21">
        <f>raw!V6</f>
        <v>1217.51</v>
      </c>
      <c r="J6" s="21">
        <f>raw!X6</f>
        <v>645.47</v>
      </c>
      <c r="K6" s="21">
        <f>SUM(raw!Y6:AB6)</f>
        <v>284.89</v>
      </c>
      <c r="L6" s="21">
        <f>SUM(raw!AC6:AD6)</f>
        <v>143.79</v>
      </c>
      <c r="M6" s="21">
        <f>raw!AE6</f>
        <v>0</v>
      </c>
      <c r="N6" s="21">
        <f>raw!AF6</f>
        <v>4870.04</v>
      </c>
      <c r="O6" s="21">
        <f>raw!AL6</f>
        <v>5374.41</v>
      </c>
      <c r="P6" s="21">
        <f>raw!AM6</f>
        <v>5659.3</v>
      </c>
      <c r="Q6" s="21">
        <f>raw!BB6</f>
        <v>0</v>
      </c>
      <c r="R6" s="21">
        <f>IF(E6=0,raw!AN6,raw!BC6)</f>
        <v>7480</v>
      </c>
      <c r="S6" s="21">
        <f>raw!BE6</f>
        <v>0</v>
      </c>
      <c r="T6" s="21">
        <f>raw!BF6</f>
        <v>0</v>
      </c>
      <c r="U6" s="21">
        <f>raw!BH6</f>
        <v>0</v>
      </c>
      <c r="V6" s="21">
        <f>IF(raw!BI6,raw!BI6,raw!BG6)</f>
        <v>0</v>
      </c>
      <c r="W6" s="21">
        <f>raw!BK6</f>
        <v>0</v>
      </c>
      <c r="X6" s="21">
        <f>raw!BL6</f>
        <v>0</v>
      </c>
      <c r="Y6" s="29">
        <f>TRUNC(raw!BQ6/(1-raw!W6/100),2)</f>
        <v>0</v>
      </c>
      <c r="Z6" s="29">
        <f>TRUNC(raw!BR6/(1-raw!W6/100),2)</f>
        <v>0</v>
      </c>
      <c r="AA6" s="29">
        <f>TRUNC(raw!BY6/(1-raw!W6/100),2)</f>
        <v>0</v>
      </c>
      <c r="AB6" s="29">
        <f>TRUNC(IF(E6=0,0,IF(E6=1,raw!BX6/(1-raw!W6/100),IF(E6=2,raw!BZ6/(1-raw!W6/100),0))),2)</f>
        <v>0</v>
      </c>
      <c r="AC6" s="29">
        <f>TRUNC(raw!CB6/(1-raw!W6/100),2)</f>
        <v>0</v>
      </c>
      <c r="AD6" s="29">
        <f>TRUNC(IF(E6=0,0,IF(E6=1,raw!CA6/(1-raw!W6/100),IF(E6=2,raw!CC6/(1-raw!W6/100),0))),2)</f>
        <v>0</v>
      </c>
      <c r="AE6" s="21">
        <f>(IF(E6=0,0,IF(E6=1,0,IF(E6=2,raw!CE6))))</f>
        <v>0</v>
      </c>
      <c r="AF6" s="21">
        <f>(IF(E6=0,0,IF(E6=1,raw!CD6,IF(E6=2,raw!CF6))))</f>
        <v>0</v>
      </c>
    </row>
    <row r="7" spans="1:32" x14ac:dyDescent="0.25">
      <c r="A7" s="21">
        <f>raw!A7</f>
        <v>471554</v>
      </c>
      <c r="C7" s="21">
        <f>VLOOKUP(A7,'insert-meters'!A$2:B$24,2)</f>
        <v>106</v>
      </c>
      <c r="D7" s="21" t="str">
        <f>MID(raw!M7,3,4)</f>
        <v>1701</v>
      </c>
      <c r="E7" s="21">
        <f>IF(raw!BE7,2,IF(raw!BG7,1,0))</f>
        <v>0</v>
      </c>
      <c r="F7" s="21">
        <f>raw!T7</f>
        <v>20170218</v>
      </c>
      <c r="G7" s="21">
        <f>IF(E7=0,raw!AN7,raw!U7)</f>
        <v>712</v>
      </c>
      <c r="H7" s="21">
        <f>IF(E7=0,raw!AO7,0)</f>
        <v>712</v>
      </c>
      <c r="I7" s="21">
        <f>raw!V7</f>
        <v>115.89</v>
      </c>
      <c r="J7" s="21">
        <f>raw!X7</f>
        <v>53.29</v>
      </c>
      <c r="K7" s="21">
        <f>SUM(raw!Y7:AB7)</f>
        <v>27.1</v>
      </c>
      <c r="L7" s="21">
        <f>SUM(raw!AC7:AD7)</f>
        <v>14.69</v>
      </c>
      <c r="M7" s="21">
        <f>raw!AE7</f>
        <v>0</v>
      </c>
      <c r="N7" s="21">
        <f>raw!AF7</f>
        <v>463.56</v>
      </c>
      <c r="O7" s="21">
        <f>raw!AL7</f>
        <v>504.44</v>
      </c>
      <c r="P7" s="21">
        <f>raw!AM7</f>
        <v>531.54</v>
      </c>
      <c r="Q7" s="21">
        <f>raw!BB7</f>
        <v>0</v>
      </c>
      <c r="R7" s="21">
        <f>IF(E7=0,raw!AN7,raw!BC7)</f>
        <v>712</v>
      </c>
      <c r="S7" s="21">
        <f>raw!BE7</f>
        <v>0</v>
      </c>
      <c r="T7" s="21">
        <f>raw!BF7</f>
        <v>0</v>
      </c>
      <c r="U7" s="21">
        <f>raw!BH7</f>
        <v>0</v>
      </c>
      <c r="V7" s="21">
        <f>IF(raw!BI7,raw!BI7,raw!BG7)</f>
        <v>0</v>
      </c>
      <c r="W7" s="21">
        <f>raw!BK7</f>
        <v>0</v>
      </c>
      <c r="X7" s="21">
        <f>raw!BL7</f>
        <v>0</v>
      </c>
      <c r="Y7" s="29">
        <f>TRUNC(raw!BQ7/(1-raw!W7/100),2)</f>
        <v>0</v>
      </c>
      <c r="Z7" s="29">
        <f>TRUNC(raw!BR7/(1-raw!W7/100),2)</f>
        <v>0</v>
      </c>
      <c r="AA7" s="29">
        <f>TRUNC(raw!BY7/(1-raw!W7/100),2)</f>
        <v>0</v>
      </c>
      <c r="AB7" s="29">
        <f>TRUNC(IF(E7=0,0,IF(E7=1,raw!BX7/(1-raw!W7/100),IF(E7=2,raw!BZ7/(1-raw!W7/100),0))),2)</f>
        <v>0</v>
      </c>
      <c r="AC7" s="29">
        <f>TRUNC(raw!CB7/(1-raw!W7/100),2)</f>
        <v>0</v>
      </c>
      <c r="AD7" s="29">
        <f>TRUNC(IF(E7=0,0,IF(E7=1,raw!CA7/(1-raw!W7/100),IF(E7=2,raw!CC7/(1-raw!W7/100),0))),2)</f>
        <v>0</v>
      </c>
      <c r="AE7" s="21">
        <f>(IF(E7=0,0,IF(E7=1,0,IF(E7=2,raw!CE7))))</f>
        <v>0</v>
      </c>
      <c r="AF7" s="21">
        <f>(IF(E7=0,0,IF(E7=1,raw!CD7,IF(E7=2,raw!CF7))))</f>
        <v>0</v>
      </c>
    </row>
    <row r="8" spans="1:32" x14ac:dyDescent="0.25">
      <c r="A8" s="21">
        <f>raw!A8</f>
        <v>471555</v>
      </c>
      <c r="C8" s="21">
        <f>VLOOKUP(A8,'insert-meters'!A$2:B$24,2)</f>
        <v>107</v>
      </c>
      <c r="D8" s="21" t="str">
        <f>MID(raw!M8,3,4)</f>
        <v>1701</v>
      </c>
      <c r="E8" s="21">
        <f>IF(raw!BE8,2,IF(raw!BG8,1,0))</f>
        <v>0</v>
      </c>
      <c r="F8" s="21">
        <f>raw!T8</f>
        <v>20170218</v>
      </c>
      <c r="G8" s="21">
        <f>IF(E8=0,raw!AN8,raw!U8)</f>
        <v>5820</v>
      </c>
      <c r="H8" s="21">
        <f>IF(E8=0,raw!AO8,0)</f>
        <v>5820</v>
      </c>
      <c r="I8" s="21">
        <f>raw!V8</f>
        <v>947.31</v>
      </c>
      <c r="J8" s="21">
        <f>raw!X8</f>
        <v>645.47</v>
      </c>
      <c r="K8" s="21">
        <f>SUM(raw!Y8:AB8)</f>
        <v>221.65999999999997</v>
      </c>
      <c r="L8" s="21">
        <f>SUM(raw!AC8:AD8)</f>
        <v>125.41</v>
      </c>
      <c r="M8" s="21">
        <f>raw!AE8</f>
        <v>0</v>
      </c>
      <c r="N8" s="21">
        <f>raw!AF8</f>
        <v>3789.25</v>
      </c>
      <c r="O8" s="21">
        <f>raw!AL8</f>
        <v>4338.47</v>
      </c>
      <c r="P8" s="21">
        <f>raw!AM8</f>
        <v>4560.13</v>
      </c>
      <c r="Q8" s="21">
        <f>raw!BB8</f>
        <v>0</v>
      </c>
      <c r="R8" s="21">
        <f>IF(E8=0,raw!AN8,raw!BC8)</f>
        <v>5820</v>
      </c>
      <c r="S8" s="21">
        <f>raw!BE8</f>
        <v>0</v>
      </c>
      <c r="T8" s="21">
        <f>raw!BF8</f>
        <v>0</v>
      </c>
      <c r="U8" s="21">
        <f>raw!BH8</f>
        <v>0</v>
      </c>
      <c r="V8" s="21">
        <f>IF(raw!BI8,raw!BI8,raw!BG8)</f>
        <v>0</v>
      </c>
      <c r="W8" s="21">
        <f>raw!BK8</f>
        <v>0</v>
      </c>
      <c r="X8" s="21">
        <f>raw!BL8</f>
        <v>0</v>
      </c>
      <c r="Y8" s="29">
        <f>TRUNC(raw!BQ8/(1-raw!W8/100),2)</f>
        <v>0</v>
      </c>
      <c r="Z8" s="29">
        <f>TRUNC(raw!BR8/(1-raw!W8/100),2)</f>
        <v>0</v>
      </c>
      <c r="AA8" s="29">
        <f>TRUNC(raw!BY8/(1-raw!W8/100),2)</f>
        <v>0</v>
      </c>
      <c r="AB8" s="29">
        <f>TRUNC(IF(E8=0,0,IF(E8=1,raw!BX8/(1-raw!W8/100),IF(E8=2,raw!BZ8/(1-raw!W8/100),0))),2)</f>
        <v>0</v>
      </c>
      <c r="AC8" s="29">
        <f>TRUNC(raw!CB8/(1-raw!W8/100),2)</f>
        <v>0</v>
      </c>
      <c r="AD8" s="29">
        <f>TRUNC(IF(E8=0,0,IF(E8=1,raw!CA8/(1-raw!W8/100),IF(E8=2,raw!CC8/(1-raw!W8/100),0))),2)</f>
        <v>0</v>
      </c>
      <c r="AE8" s="21">
        <f>(IF(E8=0,0,IF(E8=1,0,IF(E8=2,raw!CE8))))</f>
        <v>0</v>
      </c>
      <c r="AF8" s="21">
        <f>(IF(E8=0,0,IF(E8=1,raw!CD8,IF(E8=2,raw!CF8))))</f>
        <v>0</v>
      </c>
    </row>
    <row r="9" spans="1:32" x14ac:dyDescent="0.25">
      <c r="A9" s="21">
        <f>raw!A9</f>
        <v>472913</v>
      </c>
      <c r="C9" s="21">
        <f>VLOOKUP(A9,'insert-meters'!A$2:B$24,2)</f>
        <v>108</v>
      </c>
      <c r="D9" s="21" t="str">
        <f>MID(raw!M9,3,4)</f>
        <v>1701</v>
      </c>
      <c r="E9" s="21">
        <f>IF(raw!BE9,2,IF(raw!BG9,1,0))</f>
        <v>0</v>
      </c>
      <c r="F9" s="21">
        <f>raw!T9</f>
        <v>20170218</v>
      </c>
      <c r="G9" s="21">
        <f>IF(E9=0,raw!AN9,raw!U9)</f>
        <v>6760</v>
      </c>
      <c r="H9" s="21">
        <f>IF(E9=0,raw!AO9,0)</f>
        <v>6760</v>
      </c>
      <c r="I9" s="21">
        <f>raw!V9</f>
        <v>1100.31</v>
      </c>
      <c r="J9" s="21">
        <f>raw!X9</f>
        <v>654.27</v>
      </c>
      <c r="K9" s="21">
        <f>SUM(raw!Y9:AB9)</f>
        <v>257.45</v>
      </c>
      <c r="L9" s="21">
        <f>SUM(raw!AC9:AD9)</f>
        <v>0</v>
      </c>
      <c r="M9" s="21">
        <f>raw!AE9</f>
        <v>67.5</v>
      </c>
      <c r="N9" s="21">
        <f>raw!AF9</f>
        <v>4401.2700000000004</v>
      </c>
      <c r="O9" s="21">
        <f>raw!AL9</f>
        <v>4730.59</v>
      </c>
      <c r="P9" s="21">
        <f>raw!AM9</f>
        <v>4988.04</v>
      </c>
      <c r="Q9" s="21">
        <f>raw!BB9</f>
        <v>0</v>
      </c>
      <c r="R9" s="21">
        <f>IF(E9=0,raw!AN9,raw!BC9)</f>
        <v>6760</v>
      </c>
      <c r="S9" s="21">
        <f>raw!BE9</f>
        <v>0</v>
      </c>
      <c r="T9" s="21">
        <f>raw!BF9</f>
        <v>0</v>
      </c>
      <c r="U9" s="21">
        <f>raw!BH9</f>
        <v>0</v>
      </c>
      <c r="V9" s="21">
        <f>IF(raw!BI9,raw!BI9,raw!BG9)</f>
        <v>0</v>
      </c>
      <c r="W9" s="21">
        <f>raw!BK9</f>
        <v>0</v>
      </c>
      <c r="X9" s="21">
        <f>raw!BL9</f>
        <v>0</v>
      </c>
      <c r="Y9" s="29">
        <f>TRUNC(raw!BQ9/(1-raw!W9/100),2)</f>
        <v>0</v>
      </c>
      <c r="Z9" s="29">
        <f>TRUNC(raw!BR9/(1-raw!W9/100),2)</f>
        <v>0</v>
      </c>
      <c r="AA9" s="29">
        <f>TRUNC(raw!BY9/(1-raw!W9/100),2)</f>
        <v>0</v>
      </c>
      <c r="AB9" s="29">
        <f>TRUNC(IF(E9=0,0,IF(E9=1,raw!BX9/(1-raw!W9/100),IF(E9=2,raw!BZ9/(1-raw!W9/100),0))),2)</f>
        <v>0</v>
      </c>
      <c r="AC9" s="29">
        <f>TRUNC(raw!CB9/(1-raw!W9/100),2)</f>
        <v>0</v>
      </c>
      <c r="AD9" s="29">
        <f>TRUNC(IF(E9=0,0,IF(E9=1,raw!CA9/(1-raw!W9/100),IF(E9=2,raw!CC9/(1-raw!W9/100),0))),2)</f>
        <v>0</v>
      </c>
      <c r="AE9" s="21">
        <f>(IF(E9=0,0,IF(E9=1,0,IF(E9=2,raw!CE9))))</f>
        <v>0</v>
      </c>
      <c r="AF9" s="21">
        <f>(IF(E9=0,0,IF(E9=1,raw!CD9,IF(E9=2,raw!CF9))))</f>
        <v>0</v>
      </c>
    </row>
    <row r="10" spans="1:32" x14ac:dyDescent="0.25">
      <c r="A10" s="21">
        <f>raw!A10</f>
        <v>491042</v>
      </c>
      <c r="C10" s="21">
        <f>VLOOKUP(A10,'insert-meters'!A$2:B$24,2)</f>
        <v>109</v>
      </c>
      <c r="D10" s="21" t="str">
        <f>MID(raw!M10,3,4)</f>
        <v>1701</v>
      </c>
      <c r="E10" s="21">
        <f>IF(raw!BE10,2,IF(raw!BG10,1,0))</f>
        <v>1</v>
      </c>
      <c r="F10" s="21">
        <f>raw!T10</f>
        <v>20170218</v>
      </c>
      <c r="G10" s="21">
        <f>IF(E10=0,raw!AN10,raw!U10)</f>
        <v>125165</v>
      </c>
      <c r="H10" s="21">
        <f>IF(E10=0,raw!AO10,0)</f>
        <v>0</v>
      </c>
      <c r="I10" s="21">
        <f>raw!V10</f>
        <v>19720.05</v>
      </c>
      <c r="J10" s="21">
        <f>raw!X10</f>
        <v>654.27</v>
      </c>
      <c r="K10" s="21">
        <f>SUM(raw!Y10:AB10)</f>
        <v>4614.4800000000005</v>
      </c>
      <c r="L10" s="21">
        <f>SUM(raw!AC10:AD10)</f>
        <v>0</v>
      </c>
      <c r="M10" s="21">
        <f>raw!AE10</f>
        <v>0</v>
      </c>
      <c r="N10" s="21">
        <f>raw!AF10</f>
        <v>78880.3</v>
      </c>
      <c r="O10" s="21">
        <f>raw!AL10</f>
        <v>74920.09</v>
      </c>
      <c r="P10" s="21">
        <f>raw!AM10</f>
        <v>79534.570000000007</v>
      </c>
      <c r="Q10" s="21">
        <f>raw!BB10</f>
        <v>7471</v>
      </c>
      <c r="R10" s="21">
        <f>IF(E10=0,raw!AN10,raw!BC10)</f>
        <v>117694</v>
      </c>
      <c r="S10" s="21">
        <f>raw!BE10</f>
        <v>0</v>
      </c>
      <c r="T10" s="21">
        <f>raw!BF10</f>
        <v>0</v>
      </c>
      <c r="U10" s="21">
        <f>raw!BH10</f>
        <v>0</v>
      </c>
      <c r="V10" s="21">
        <f>IF(raw!BI10,raw!BI10,raw!BG10)</f>
        <v>755</v>
      </c>
      <c r="W10" s="21">
        <f>raw!BK10</f>
        <v>19</v>
      </c>
      <c r="X10" s="21">
        <f>raw!BL10</f>
        <v>17</v>
      </c>
      <c r="Y10" s="29">
        <f>TRUNC(raw!BQ10/(1-raw!W10/100),2)</f>
        <v>7.28</v>
      </c>
      <c r="Z10" s="29">
        <f>TRUNC(raw!BR10/(1-raw!W10/100),2)</f>
        <v>6.52</v>
      </c>
      <c r="AA10" s="29">
        <f>TRUNC(raw!BY10/(1-raw!W10/100),2)</f>
        <v>0</v>
      </c>
      <c r="AB10" s="29">
        <f>TRUNC(IF(E10=0,0,IF(E10=1,raw!BX10/(1-raw!W10/100),IF(E10=2,raw!BZ10/(1-raw!W10/100),0))),2)</f>
        <v>8304.0400000000009</v>
      </c>
      <c r="AC10" s="29">
        <f>TRUNC(raw!CB10/(1-raw!W10/100),2)</f>
        <v>0</v>
      </c>
      <c r="AD10" s="29">
        <f>TRUNC(IF(E10=0,0,IF(E10=1,raw!CA10/(1-raw!W10/100),IF(E10=2,raw!CC10/(1-raw!W10/100),0))),2)</f>
        <v>0</v>
      </c>
      <c r="AE10" s="21">
        <f>(IF(E10=0,0,IF(E10=1,0,IF(E10=2,raw!CE10))))</f>
        <v>0</v>
      </c>
      <c r="AF10" s="21">
        <f>(IF(E10=0,0,IF(E10=1,raw!CD10,IF(E10=2,raw!CF10))))</f>
        <v>755</v>
      </c>
    </row>
    <row r="11" spans="1:32" x14ac:dyDescent="0.25">
      <c r="A11" s="21">
        <f>raw!A11</f>
        <v>491747</v>
      </c>
      <c r="C11" s="21">
        <f>VLOOKUP(A11,'insert-meters'!A$2:B$24,2)</f>
        <v>110</v>
      </c>
      <c r="D11" s="21" t="str">
        <f>MID(raw!M11,3,4)</f>
        <v>1701</v>
      </c>
      <c r="E11" s="21">
        <f>IF(raw!BE11,2,IF(raw!BG11,1,0))</f>
        <v>1</v>
      </c>
      <c r="F11" s="21">
        <f>raw!T11</f>
        <v>20170218</v>
      </c>
      <c r="G11" s="21">
        <f>IF(E11=0,raw!AN11,raw!U11)</f>
        <v>51549</v>
      </c>
      <c r="H11" s="21">
        <f>IF(E11=0,raw!AO11,0)</f>
        <v>0</v>
      </c>
      <c r="I11" s="21">
        <f>raw!V11</f>
        <v>9752.41</v>
      </c>
      <c r="J11" s="21">
        <f>raw!X11</f>
        <v>654.27</v>
      </c>
      <c r="K11" s="21">
        <f>SUM(raw!Y11:AB11)</f>
        <v>2282.0500000000002</v>
      </c>
      <c r="L11" s="21">
        <f>SUM(raw!AC11:AD11)</f>
        <v>0</v>
      </c>
      <c r="M11" s="21">
        <f>raw!AE11</f>
        <v>0</v>
      </c>
      <c r="N11" s="21">
        <f>raw!AF11</f>
        <v>39009.69</v>
      </c>
      <c r="O11" s="21">
        <f>raw!AL11</f>
        <v>37381.910000000003</v>
      </c>
      <c r="P11" s="21">
        <f>raw!AM11</f>
        <v>39663.96</v>
      </c>
      <c r="Q11" s="21">
        <f>raw!BB11</f>
        <v>6051</v>
      </c>
      <c r="R11" s="21">
        <f>IF(E11=0,raw!AN11,raw!BC11)</f>
        <v>45498</v>
      </c>
      <c r="S11" s="21">
        <f>raw!BE11</f>
        <v>0</v>
      </c>
      <c r="T11" s="21">
        <f>raw!BF11</f>
        <v>0</v>
      </c>
      <c r="U11" s="21">
        <f>raw!BH11</f>
        <v>0</v>
      </c>
      <c r="V11" s="21">
        <f>IF(raw!BI11,raw!BI11,raw!BG11)</f>
        <v>490</v>
      </c>
      <c r="W11" s="21">
        <f>raw!BK11</f>
        <v>0</v>
      </c>
      <c r="X11" s="21">
        <f>raw!BL11</f>
        <v>16</v>
      </c>
      <c r="Y11" s="29">
        <f>TRUNC(raw!BQ11/(1-raw!W11/100),2)</f>
        <v>0</v>
      </c>
      <c r="Z11" s="29">
        <f>TRUNC(raw!BR11/(1-raw!W11/100),2)</f>
        <v>6.13</v>
      </c>
      <c r="AA11" s="29">
        <f>TRUNC(raw!BY11/(1-raw!W11/100),2)</f>
        <v>0</v>
      </c>
      <c r="AB11" s="29">
        <f>TRUNC(IF(E11=0,0,IF(E11=1,raw!BX11/(1-raw!W11/100),IF(E11=2,raw!BZ11/(1-raw!W11/100),0))),2)</f>
        <v>5389.37</v>
      </c>
      <c r="AC11" s="29">
        <f>TRUNC(raw!CB11/(1-raw!W11/100),2)</f>
        <v>0</v>
      </c>
      <c r="AD11" s="29">
        <f>TRUNC(IF(E11=0,0,IF(E11=1,raw!CA11/(1-raw!W11/100),IF(E11=2,raw!CC11/(1-raw!W11/100),0))),2)</f>
        <v>0</v>
      </c>
      <c r="AE11" s="21">
        <f>(IF(E11=0,0,IF(E11=1,0,IF(E11=2,raw!CE11))))</f>
        <v>0</v>
      </c>
      <c r="AF11" s="30">
        <f>(IF(E11=0,0,IF(E11=1,raw!CD11,IF(E11=2,raw!CF11))))</f>
        <v>490</v>
      </c>
    </row>
    <row r="12" spans="1:32" x14ac:dyDescent="0.25">
      <c r="A12" s="21">
        <f>raw!A12</f>
        <v>491750</v>
      </c>
      <c r="C12" s="21">
        <f>VLOOKUP(A12,'insert-meters'!A$2:B$24,2)</f>
        <v>111</v>
      </c>
      <c r="D12" s="21" t="str">
        <f>MID(raw!M12,3,4)</f>
        <v>1701</v>
      </c>
      <c r="E12" s="21">
        <f>IF(raw!BE12,2,IF(raw!BG12,1,0))</f>
        <v>2</v>
      </c>
      <c r="F12" s="21">
        <f>raw!T12</f>
        <v>20170218</v>
      </c>
      <c r="G12" s="21">
        <f>IF(E12=0,raw!AN12,raw!U12)</f>
        <v>140334</v>
      </c>
      <c r="H12" s="21">
        <f>IF(E12=0,raw!AO12,0)</f>
        <v>0</v>
      </c>
      <c r="I12" s="21">
        <f>raw!V12</f>
        <v>30250.16</v>
      </c>
      <c r="J12" s="21">
        <f>raw!X12</f>
        <v>654.27</v>
      </c>
      <c r="K12" s="21">
        <f>SUM(raw!Y12:AB12)</f>
        <v>7078.52</v>
      </c>
      <c r="L12" s="21">
        <f>SUM(raw!AC12:AD12)</f>
        <v>0</v>
      </c>
      <c r="M12" s="21">
        <f>raw!AE12</f>
        <v>0</v>
      </c>
      <c r="N12" s="21">
        <f>raw!AF12</f>
        <v>121000.68</v>
      </c>
      <c r="O12" s="21">
        <f>raw!AL12</f>
        <v>114576.43</v>
      </c>
      <c r="P12" s="21">
        <f>raw!AM12</f>
        <v>121654.95</v>
      </c>
      <c r="Q12" s="21">
        <f>raw!BB12</f>
        <v>10978</v>
      </c>
      <c r="R12" s="21">
        <f>IF(E12=0,raw!AN12,raw!BC12)</f>
        <v>129356</v>
      </c>
      <c r="S12" s="21">
        <f>raw!BE12</f>
        <v>742</v>
      </c>
      <c r="T12" s="21">
        <f>raw!BF12</f>
        <v>857</v>
      </c>
      <c r="U12" s="21">
        <f>raw!BH12</f>
        <v>785</v>
      </c>
      <c r="V12" s="21">
        <f>IF(raw!BI12,raw!BI12,raw!BG12)</f>
        <v>857</v>
      </c>
      <c r="W12" s="21">
        <f>raw!BK12</f>
        <v>0</v>
      </c>
      <c r="X12" s="21">
        <f>raw!BL12</f>
        <v>0</v>
      </c>
      <c r="Y12" s="29">
        <f>TRUNC(raw!BQ12/(1-raw!W12/100),2)</f>
        <v>0</v>
      </c>
      <c r="Z12" s="29">
        <f>TRUNC(raw!BR12/(1-raw!W12/100),2)</f>
        <v>0</v>
      </c>
      <c r="AA12" s="29">
        <f>TRUNC(raw!BY12/(1-raw!W12/100),2)</f>
        <v>43125.22</v>
      </c>
      <c r="AB12" s="29">
        <f>TRUNC(IF(E12=0,0,IF(E12=1,raw!BX12/(1-raw!W12/100),IF(E12=2,raw!BZ12/(1-raw!W12/100),0))),2)</f>
        <v>9425.9</v>
      </c>
      <c r="AC12" s="29">
        <f>TRUNC(raw!CB12/(1-raw!W12/100),2)</f>
        <v>0</v>
      </c>
      <c r="AD12" s="29">
        <f>TRUNC(IF(E12=0,0,IF(E12=1,raw!CA12/(1-raw!W12/100),IF(E12=2,raw!CC12/(1-raw!W12/100),0))),2)</f>
        <v>0</v>
      </c>
      <c r="AE12" s="21">
        <f>(IF(E12=0,0,IF(E12=1,0,IF(E12=2,raw!CE12))))</f>
        <v>785</v>
      </c>
      <c r="AF12" s="21">
        <f>(IF(E12=0,0,IF(E12=1,raw!CD12,IF(E12=2,raw!CF12))))</f>
        <v>845</v>
      </c>
    </row>
    <row r="13" spans="1:32" x14ac:dyDescent="0.25">
      <c r="A13" s="21">
        <f>raw!A13</f>
        <v>493169</v>
      </c>
      <c r="C13" s="21">
        <f>VLOOKUP(A13,'insert-meters'!A$2:B$24,2)</f>
        <v>112</v>
      </c>
      <c r="D13" s="21" t="str">
        <f>MID(raw!M13,3,4)</f>
        <v>1701</v>
      </c>
      <c r="E13" s="21">
        <f>IF(raw!BE13,2,IF(raw!BG13,1,0))</f>
        <v>1</v>
      </c>
      <c r="F13" s="21">
        <f>raw!T13</f>
        <v>20170218</v>
      </c>
      <c r="G13" s="21">
        <f>IF(E13=0,raw!AN13,raw!U13)</f>
        <v>63774</v>
      </c>
      <c r="H13" s="21">
        <f>IF(E13=0,raw!AO13,0)</f>
        <v>0</v>
      </c>
      <c r="I13" s="21">
        <f>raw!V13</f>
        <v>10582.49</v>
      </c>
      <c r="J13" s="21">
        <f>raw!X13</f>
        <v>654.27</v>
      </c>
      <c r="K13" s="21">
        <f>SUM(raw!Y13:AB13)</f>
        <v>2476.3000000000002</v>
      </c>
      <c r="L13" s="21">
        <f>SUM(raw!AC13:AD13)</f>
        <v>0</v>
      </c>
      <c r="M13" s="21">
        <f>raw!AE13</f>
        <v>0</v>
      </c>
      <c r="N13" s="21">
        <f>raw!AF13</f>
        <v>42330.03</v>
      </c>
      <c r="O13" s="21">
        <f>raw!AL13</f>
        <v>40508</v>
      </c>
      <c r="P13" s="21">
        <f>raw!AM13</f>
        <v>42984.3</v>
      </c>
      <c r="Q13" s="21">
        <f>raw!BB13</f>
        <v>4538</v>
      </c>
      <c r="R13" s="21">
        <f>IF(E13=0,raw!AN13,raw!BC13)</f>
        <v>59236</v>
      </c>
      <c r="S13" s="21">
        <f>raw!BE13</f>
        <v>0</v>
      </c>
      <c r="T13" s="21">
        <f>raw!BF13</f>
        <v>0</v>
      </c>
      <c r="U13" s="21">
        <f>raw!BH13</f>
        <v>0</v>
      </c>
      <c r="V13" s="21">
        <f>IF(raw!BI13,raw!BI13,raw!BG13)</f>
        <v>478</v>
      </c>
      <c r="W13" s="21">
        <f>raw!BK13</f>
        <v>0</v>
      </c>
      <c r="X13" s="21">
        <f>raw!BL13</f>
        <v>0</v>
      </c>
      <c r="Y13" s="29">
        <f>TRUNC(raw!BQ13/(1-raw!W13/100),2)</f>
        <v>0</v>
      </c>
      <c r="Z13" s="29">
        <f>TRUNC(raw!BR13/(1-raw!W13/100),2)</f>
        <v>0</v>
      </c>
      <c r="AA13" s="29">
        <f>TRUNC(raw!BY13/(1-raw!W13/100),2)</f>
        <v>0</v>
      </c>
      <c r="AB13" s="29">
        <f>TRUNC(IF(E13=0,0,IF(E13=1,raw!BX13/(1-raw!W13/100),IF(E13=2,raw!BZ13/(1-raw!W13/100),0))),2)</f>
        <v>5257.38</v>
      </c>
      <c r="AC13" s="29">
        <f>TRUNC(raw!CB13/(1-raw!W13/100),2)</f>
        <v>0</v>
      </c>
      <c r="AD13" s="29">
        <f>TRUNC(IF(E13=0,0,IF(E13=1,raw!CA13/(1-raw!W13/100),IF(E13=2,raw!CC13/(1-raw!W13/100),0))),2)</f>
        <v>0</v>
      </c>
      <c r="AE13" s="21">
        <f>(IF(E13=0,0,IF(E13=1,0,IF(E13=2,raw!CE13))))</f>
        <v>0</v>
      </c>
      <c r="AF13" s="21">
        <f>(IF(E13=0,0,IF(E13=1,raw!CD13,IF(E13=2,raw!CF13))))</f>
        <v>460</v>
      </c>
    </row>
    <row r="14" spans="1:32" x14ac:dyDescent="0.25">
      <c r="A14" s="21">
        <f>raw!A14</f>
        <v>510213</v>
      </c>
      <c r="C14" s="21">
        <f>VLOOKUP(A14,'insert-meters'!A$2:B$24,2)</f>
        <v>113</v>
      </c>
      <c r="D14" s="21" t="str">
        <f>MID(raw!M14,3,4)</f>
        <v>1701</v>
      </c>
      <c r="E14" s="21">
        <f>IF(raw!BE14,2,IF(raw!BG14,1,0))</f>
        <v>0</v>
      </c>
      <c r="F14" s="21">
        <f>raw!T14</f>
        <v>20170218</v>
      </c>
      <c r="G14" s="21">
        <f>IF(E14=0,raw!AN14,raw!U14)</f>
        <v>17435</v>
      </c>
      <c r="H14" s="21">
        <f>IF(E14=0,raw!AO14,0)</f>
        <v>17435</v>
      </c>
      <c r="I14" s="21">
        <f>raw!V14</f>
        <v>2837.87</v>
      </c>
      <c r="J14" s="21">
        <f>raw!X14</f>
        <v>654.27</v>
      </c>
      <c r="K14" s="21">
        <f>SUM(raw!Y14:AB14)</f>
        <v>664.04</v>
      </c>
      <c r="L14" s="21">
        <f>SUM(raw!AC14:AD14)</f>
        <v>1385.29</v>
      </c>
      <c r="M14" s="21">
        <f>raw!AE14</f>
        <v>0</v>
      </c>
      <c r="N14" s="21">
        <f>raw!AF14</f>
        <v>11351.5</v>
      </c>
      <c r="O14" s="21">
        <f>raw!AL14</f>
        <v>12727.02</v>
      </c>
      <c r="P14" s="21">
        <f>raw!AM14</f>
        <v>13391.06</v>
      </c>
      <c r="Q14" s="21">
        <f>raw!BB14</f>
        <v>0</v>
      </c>
      <c r="R14" s="21">
        <f>IF(E14=0,raw!AN14,raw!BC14)</f>
        <v>17435</v>
      </c>
      <c r="S14" s="21">
        <f>raw!BE14</f>
        <v>0</v>
      </c>
      <c r="T14" s="21">
        <f>raw!BF14</f>
        <v>0</v>
      </c>
      <c r="U14" s="21">
        <f>raw!BH14</f>
        <v>0</v>
      </c>
      <c r="V14" s="21">
        <f>IF(raw!BI14,raw!BI14,raw!BG14)</f>
        <v>0</v>
      </c>
      <c r="W14" s="21">
        <f>raw!BK14</f>
        <v>0</v>
      </c>
      <c r="X14" s="21">
        <f>raw!BL14</f>
        <v>0</v>
      </c>
      <c r="Y14" s="29">
        <f>TRUNC(raw!BQ14/(1-raw!W14/100),2)</f>
        <v>0</v>
      </c>
      <c r="Z14" s="29">
        <f>TRUNC(raw!BR14/(1-raw!W14/100),2)</f>
        <v>0</v>
      </c>
      <c r="AA14" s="29">
        <f>TRUNC(raw!BY14/(1-raw!W14/100),2)</f>
        <v>0</v>
      </c>
      <c r="AB14" s="29">
        <f>TRUNC(IF(E14=0,0,IF(E14=1,raw!BX14/(1-raw!W14/100),IF(E14=2,raw!BZ14/(1-raw!W14/100),0))),2)</f>
        <v>0</v>
      </c>
      <c r="AC14" s="29">
        <f>TRUNC(raw!CB14/(1-raw!W14/100),2)</f>
        <v>0</v>
      </c>
      <c r="AD14" s="29">
        <f>TRUNC(IF(E14=0,0,IF(E14=1,raw!CA14/(1-raw!W14/100),IF(E14=2,raw!CC14/(1-raw!W14/100),0))),2)</f>
        <v>0</v>
      </c>
      <c r="AE14" s="21">
        <f>(IF(E14=0,0,IF(E14=1,0,IF(E14=2,raw!CE14))))</f>
        <v>0</v>
      </c>
      <c r="AF14" s="21">
        <f>(IF(E14=0,0,IF(E14=1,raw!CD14,IF(E14=2,raw!CF14))))</f>
        <v>0</v>
      </c>
    </row>
    <row r="15" spans="1:32" x14ac:dyDescent="0.25">
      <c r="A15" s="21">
        <f>raw!A15</f>
        <v>605120</v>
      </c>
      <c r="C15" s="21">
        <f>VLOOKUP(A15,'insert-meters'!A$2:B$24,2)</f>
        <v>114</v>
      </c>
      <c r="D15" s="21" t="str">
        <f>MID(raw!M15,3,4)</f>
        <v>1701</v>
      </c>
      <c r="E15" s="21">
        <f>IF(raw!BE15,2,IF(raw!BG15,1,0))</f>
        <v>1</v>
      </c>
      <c r="F15" s="21">
        <f>raw!T15</f>
        <v>20170218</v>
      </c>
      <c r="G15" s="21">
        <f>IF(E15=0,raw!AN15,raw!U15)</f>
        <v>144825</v>
      </c>
      <c r="H15" s="21">
        <f>IF(E15=0,raw!AO15,0)</f>
        <v>0</v>
      </c>
      <c r="I15" s="21">
        <f>raw!V15</f>
        <v>20545.080000000002</v>
      </c>
      <c r="J15" s="21">
        <f>raw!X15</f>
        <v>654.27</v>
      </c>
      <c r="K15" s="21">
        <f>SUM(raw!Y15:AB15)</f>
        <v>4807.54</v>
      </c>
      <c r="L15" s="21">
        <f>SUM(raw!AC15:AD15)</f>
        <v>0</v>
      </c>
      <c r="M15" s="21">
        <f>raw!AE15</f>
        <v>0</v>
      </c>
      <c r="N15" s="21">
        <f>raw!AF15</f>
        <v>82180.36</v>
      </c>
      <c r="O15" s="21">
        <f>raw!AL15</f>
        <v>78027.09</v>
      </c>
      <c r="P15" s="21">
        <f>raw!AM15</f>
        <v>82834.63</v>
      </c>
      <c r="Q15" s="21">
        <f>raw!BB15</f>
        <v>11407</v>
      </c>
      <c r="R15" s="21">
        <f>IF(E15=0,raw!AN15,raw!BC15)</f>
        <v>133418</v>
      </c>
      <c r="S15" s="21">
        <f>raw!BE15</f>
        <v>0</v>
      </c>
      <c r="T15" s="21">
        <f>raw!BF15</f>
        <v>0</v>
      </c>
      <c r="U15" s="21">
        <f>raw!BH15</f>
        <v>0</v>
      </c>
      <c r="V15" s="21">
        <f>IF(raw!BI15,raw!BI15,raw!BG15)</f>
        <v>945</v>
      </c>
      <c r="W15" s="21">
        <f>raw!BK15</f>
        <v>0</v>
      </c>
      <c r="X15" s="21">
        <f>raw!BL15</f>
        <v>2</v>
      </c>
      <c r="Y15" s="29">
        <f>TRUNC(raw!BQ15/(1-raw!W15/100),2)</f>
        <v>0</v>
      </c>
      <c r="Z15" s="29">
        <f>TRUNC(raw!BR15/(1-raw!W15/100),2)</f>
        <v>0.76</v>
      </c>
      <c r="AA15" s="29">
        <f>TRUNC(raw!BY15/(1-raw!W15/100),2)</f>
        <v>0</v>
      </c>
      <c r="AB15" s="29">
        <f>TRUNC(IF(E15=0,0,IF(E15=1,raw!BX15/(1-raw!W15/100),IF(E15=2,raw!BZ15/(1-raw!W15/100),0))),2)</f>
        <v>7593.38</v>
      </c>
      <c r="AC15" s="29">
        <f>TRUNC(raw!CB15/(1-raw!W15/100),2)</f>
        <v>0</v>
      </c>
      <c r="AD15" s="29">
        <f>TRUNC(IF(E15=0,0,IF(E15=1,raw!CA15/(1-raw!W15/100),IF(E15=2,raw!CC15/(1-raw!W15/100),0))),2)</f>
        <v>0</v>
      </c>
      <c r="AE15" s="21">
        <f>(IF(E15=0,0,IF(E15=1,0,IF(E15=2,raw!CE15))))</f>
        <v>0</v>
      </c>
      <c r="AF15" s="21">
        <f>(IF(E15=0,0,IF(E15=1,raw!CD15,IF(E15=2,raw!CF15))))</f>
        <v>945</v>
      </c>
    </row>
    <row r="16" spans="1:32" x14ac:dyDescent="0.25">
      <c r="A16" s="21">
        <f>raw!A16</f>
        <v>623849</v>
      </c>
      <c r="C16" s="21">
        <f>VLOOKUP(A16,'insert-meters'!A$2:B$24,2)</f>
        <v>115</v>
      </c>
      <c r="D16" s="21" t="str">
        <f>MID(raw!M16,3,4)</f>
        <v>1701</v>
      </c>
      <c r="E16" s="21">
        <f>IF(raw!BE16,2,IF(raw!BG16,1,0))</f>
        <v>1</v>
      </c>
      <c r="F16" s="21">
        <f>raw!T16</f>
        <v>20170218</v>
      </c>
      <c r="G16" s="21">
        <f>IF(E16=0,raw!AN16,raw!U16)</f>
        <v>113004</v>
      </c>
      <c r="H16" s="21">
        <f>IF(E16=0,raw!AO16,0)</f>
        <v>0</v>
      </c>
      <c r="I16" s="21">
        <f>raw!V16</f>
        <v>20154.830000000002</v>
      </c>
      <c r="J16" s="21">
        <f>raw!X16</f>
        <v>654.27</v>
      </c>
      <c r="K16" s="21">
        <f>SUM(raw!Y16:AB16)</f>
        <v>4716.2199999999993</v>
      </c>
      <c r="L16" s="21">
        <f>SUM(raw!AC16:AD16)</f>
        <v>0</v>
      </c>
      <c r="M16" s="21">
        <f>raw!AE16</f>
        <v>0</v>
      </c>
      <c r="N16" s="21">
        <f>raw!AF16</f>
        <v>80619.45</v>
      </c>
      <c r="O16" s="21">
        <f>raw!AL16</f>
        <v>76557.5</v>
      </c>
      <c r="P16" s="21">
        <f>raw!AM16</f>
        <v>81273.72</v>
      </c>
      <c r="Q16" s="21">
        <f>raw!BB16</f>
        <v>11303</v>
      </c>
      <c r="R16" s="21">
        <f>IF(E16=0,raw!AN16,raw!BC16)</f>
        <v>101701</v>
      </c>
      <c r="S16" s="21">
        <f>raw!BE16</f>
        <v>0</v>
      </c>
      <c r="T16" s="21">
        <f>raw!BF16</f>
        <v>0</v>
      </c>
      <c r="U16" s="21">
        <f>raw!BH16</f>
        <v>0</v>
      </c>
      <c r="V16" s="21">
        <f>IF(raw!BI16,raw!BI16,raw!BG16)</f>
        <v>856</v>
      </c>
      <c r="W16" s="21">
        <f>raw!BK16</f>
        <v>268</v>
      </c>
      <c r="X16" s="21">
        <f>raw!BL16</f>
        <v>1089</v>
      </c>
      <c r="Y16" s="29">
        <f>TRUNC(raw!BQ16/(1-raw!W16/100),2)</f>
        <v>102.7</v>
      </c>
      <c r="Z16" s="29">
        <f>TRUNC(raw!BR16/(1-raw!W16/100),2)</f>
        <v>417.36</v>
      </c>
      <c r="AA16" s="29">
        <f>TRUNC(raw!BY16/(1-raw!W16/100),2)</f>
        <v>0</v>
      </c>
      <c r="AB16" s="29">
        <f>TRUNC(IF(E16=0,0,IF(E16=1,raw!BX16/(1-raw!W16/100),IF(E16=2,raw!BZ16/(1-raw!W16/100),0))),2)</f>
        <v>9414.9</v>
      </c>
      <c r="AC16" s="29">
        <f>TRUNC(raw!CB16/(1-raw!W16/100),2)</f>
        <v>0</v>
      </c>
      <c r="AD16" s="29">
        <f>TRUNC(IF(E16=0,0,IF(E16=1,raw!CA16/(1-raw!W16/100),IF(E16=2,raw!CC16/(1-raw!W16/100),0))),2)</f>
        <v>0</v>
      </c>
      <c r="AE16" s="21">
        <f>(IF(E16=0,0,IF(E16=1,0,IF(E16=2,raw!CE16))))</f>
        <v>0</v>
      </c>
      <c r="AF16" s="21">
        <f>(IF(E16=0,0,IF(E16=1,raw!CD16,IF(E16=2,raw!CF16))))</f>
        <v>855</v>
      </c>
    </row>
    <row r="17" spans="1:32" x14ac:dyDescent="0.25">
      <c r="A17" s="21">
        <f>raw!A17</f>
        <v>675051</v>
      </c>
      <c r="C17" s="21">
        <f>VLOOKUP(A17,'insert-meters'!A$2:B$24,2)</f>
        <v>116</v>
      </c>
      <c r="D17" s="21" t="str">
        <f>MID(raw!M17,3,4)</f>
        <v>1701</v>
      </c>
      <c r="E17" s="21">
        <f>IF(raw!BE17,2,IF(raw!BG17,1,0))</f>
        <v>2</v>
      </c>
      <c r="F17" s="21">
        <f>raw!T17</f>
        <v>20170218</v>
      </c>
      <c r="G17" s="21">
        <f>IF(E17=0,raw!AN17,raw!U17)</f>
        <v>125811</v>
      </c>
      <c r="H17" s="21">
        <f>IF(E17=0,raw!AO17,0)</f>
        <v>0</v>
      </c>
      <c r="I17" s="21">
        <f>raw!V17</f>
        <v>23343.38</v>
      </c>
      <c r="J17" s="21">
        <f>raw!X17</f>
        <v>654.27</v>
      </c>
      <c r="K17" s="21">
        <f>SUM(raw!Y17:AB17)</f>
        <v>5462.33</v>
      </c>
      <c r="L17" s="21">
        <f>SUM(raw!AC17:AD17)</f>
        <v>0</v>
      </c>
      <c r="M17" s="21">
        <f>raw!AE17</f>
        <v>0</v>
      </c>
      <c r="N17" s="21">
        <f>raw!AF17</f>
        <v>93373.61</v>
      </c>
      <c r="O17" s="21">
        <f>raw!AL17</f>
        <v>88565.55</v>
      </c>
      <c r="P17" s="21">
        <f>raw!AM17</f>
        <v>94027.88</v>
      </c>
      <c r="Q17" s="21">
        <f>raw!BB17</f>
        <v>12442</v>
      </c>
      <c r="R17" s="21">
        <f>IF(E17=0,raw!AN17,raw!BC17)</f>
        <v>113369</v>
      </c>
      <c r="S17" s="21">
        <f>raw!BE17</f>
        <v>427</v>
      </c>
      <c r="T17" s="21">
        <f>raw!BF17</f>
        <v>477</v>
      </c>
      <c r="U17" s="21">
        <f>raw!BH17</f>
        <v>455</v>
      </c>
      <c r="V17" s="21">
        <f>IF(raw!BI17,raw!BI17,raw!BG17)</f>
        <v>477</v>
      </c>
      <c r="W17" s="21">
        <f>raw!BK17</f>
        <v>0</v>
      </c>
      <c r="X17" s="21">
        <f>raw!BL17</f>
        <v>0</v>
      </c>
      <c r="Y17" s="29">
        <f>TRUNC(raw!BQ17/(1-raw!W17/100),2)</f>
        <v>0</v>
      </c>
      <c r="Z17" s="29">
        <f>TRUNC(raw!BR17/(1-raw!W17/100),2)</f>
        <v>0</v>
      </c>
      <c r="AA17" s="29">
        <f>TRUNC(raw!BY17/(1-raw!W17/100),2)</f>
        <v>24996.16</v>
      </c>
      <c r="AB17" s="29">
        <f>TRUNC(IF(E17=0,0,IF(E17=1,raw!BX17/(1-raw!W17/100),IF(E17=2,raw!BZ17/(1-raw!W17/100),0))),2)</f>
        <v>5246.38</v>
      </c>
      <c r="AC17" s="29">
        <f>TRUNC(raw!CB17/(1-raw!W17/100),2)</f>
        <v>0</v>
      </c>
      <c r="AD17" s="29">
        <f>TRUNC(IF(E17=0,0,IF(E17=1,raw!CA17/(1-raw!W17/100),IF(E17=2,raw!CC17/(1-raw!W17/100),0))),2)</f>
        <v>0</v>
      </c>
      <c r="AE17" s="21">
        <f>(IF(E17=0,0,IF(E17=1,0,IF(E17=2,raw!CE17))))</f>
        <v>455</v>
      </c>
      <c r="AF17" s="21">
        <f>(IF(E17=0,0,IF(E17=1,raw!CD17,IF(E17=2,raw!CF17))))</f>
        <v>420</v>
      </c>
    </row>
    <row r="18" spans="1:32" x14ac:dyDescent="0.25">
      <c r="A18" s="21">
        <f>raw!A18</f>
        <v>856960</v>
      </c>
      <c r="C18" s="21">
        <f>VLOOKUP(A18,'insert-meters'!A$2:B$24,2)</f>
        <v>117</v>
      </c>
      <c r="D18" s="21" t="str">
        <f>MID(raw!M18,3,4)</f>
        <v>1701</v>
      </c>
      <c r="E18" s="21">
        <f>IF(raw!BE18,2,IF(raw!BG18,1,0))</f>
        <v>0</v>
      </c>
      <c r="F18" s="21">
        <f>raw!T18</f>
        <v>20170218</v>
      </c>
      <c r="G18" s="21">
        <f>IF(E18=0,raw!AN18,raw!U18)</f>
        <v>0</v>
      </c>
      <c r="H18" s="21">
        <f>IF(E18=0,raw!AO18,0)</f>
        <v>100</v>
      </c>
      <c r="I18" s="21">
        <f>raw!V18</f>
        <v>6.59</v>
      </c>
      <c r="J18" s="21">
        <f>raw!X18</f>
        <v>2.19</v>
      </c>
      <c r="K18" s="21">
        <f>SUM(raw!Y18:AB18)</f>
        <v>3.18</v>
      </c>
      <c r="L18" s="21">
        <f>SUM(raw!AC18:AD18)</f>
        <v>0.43000000000000005</v>
      </c>
      <c r="M18" s="21">
        <f>raw!AE18</f>
        <v>0</v>
      </c>
      <c r="N18" s="21">
        <f>raw!AF18</f>
        <v>54.93</v>
      </c>
      <c r="O18" s="21">
        <f>raw!AL18</f>
        <v>54.37</v>
      </c>
      <c r="P18" s="21">
        <f>raw!AM18</f>
        <v>57.55</v>
      </c>
      <c r="Q18" s="21">
        <f>raw!BB18</f>
        <v>0</v>
      </c>
      <c r="R18" s="21">
        <f>IF(E18=0,raw!AN18,raw!BC18)</f>
        <v>0</v>
      </c>
      <c r="S18" s="21">
        <f>raw!BE18</f>
        <v>0</v>
      </c>
      <c r="T18" s="21">
        <f>raw!BF18</f>
        <v>0</v>
      </c>
      <c r="U18" s="21">
        <f>raw!BH18</f>
        <v>0</v>
      </c>
      <c r="V18" s="21">
        <f>IF(raw!BI18,raw!BI18,raw!BG18)</f>
        <v>0</v>
      </c>
      <c r="W18" s="21">
        <f>raw!BK18</f>
        <v>0</v>
      </c>
      <c r="X18" s="21">
        <f>raw!BL18</f>
        <v>0</v>
      </c>
      <c r="Y18" s="29">
        <f>TRUNC(raw!BQ18/(1-raw!W18/100),2)</f>
        <v>0</v>
      </c>
      <c r="Z18" s="29">
        <f>TRUNC(raw!BR18/(1-raw!W18/100),2)</f>
        <v>0</v>
      </c>
      <c r="AA18" s="29">
        <f>TRUNC(raw!BY18/(1-raw!W18/100),2)</f>
        <v>0</v>
      </c>
      <c r="AB18" s="29">
        <f>TRUNC(IF(E18=0,0,IF(E18=1,raw!BX18/(1-raw!W18/100),IF(E18=2,raw!BZ18/(1-raw!W18/100),0))),2)</f>
        <v>0</v>
      </c>
      <c r="AC18" s="29">
        <f>TRUNC(raw!CB18/(1-raw!W18/100),2)</f>
        <v>0</v>
      </c>
      <c r="AD18" s="29">
        <f>TRUNC(IF(E18=0,0,IF(E18=1,raw!CA18/(1-raw!W18/100),IF(E18=2,raw!CC18/(1-raw!W18/100),0))),2)</f>
        <v>0</v>
      </c>
      <c r="AE18" s="21">
        <f>(IF(E18=0,0,IF(E18=1,0,IF(E18=2,raw!CE18))))</f>
        <v>0</v>
      </c>
      <c r="AF18" s="21">
        <f>(IF(E18=0,0,IF(E18=1,raw!CD18,IF(E18=2,raw!CF18))))</f>
        <v>0</v>
      </c>
    </row>
    <row r="19" spans="1:32" x14ac:dyDescent="0.25">
      <c r="A19" s="21">
        <f>raw!A19</f>
        <v>856967</v>
      </c>
      <c r="C19" s="21">
        <f>VLOOKUP(A19,'insert-meters'!A$2:B$24,2)</f>
        <v>118</v>
      </c>
      <c r="D19" s="21" t="str">
        <f>MID(raw!M19,3,4)</f>
        <v>1701</v>
      </c>
      <c r="E19" s="21">
        <f>IF(raw!BE19,2,IF(raw!BG19,1,0))</f>
        <v>0</v>
      </c>
      <c r="F19" s="21">
        <f>raw!T19</f>
        <v>20170218</v>
      </c>
      <c r="G19" s="21">
        <f>IF(E19=0,raw!AN19,raw!U19)</f>
        <v>1</v>
      </c>
      <c r="H19" s="21">
        <f>IF(E19=0,raw!AO19,0)</f>
        <v>100</v>
      </c>
      <c r="I19" s="21">
        <f>raw!V19</f>
        <v>6.59</v>
      </c>
      <c r="J19" s="21">
        <f>raw!X19</f>
        <v>2.19</v>
      </c>
      <c r="K19" s="21">
        <f>SUM(raw!Y19:AB19)</f>
        <v>3.18</v>
      </c>
      <c r="L19" s="21">
        <f>SUM(raw!AC19:AD19)</f>
        <v>0.43000000000000005</v>
      </c>
      <c r="M19" s="21">
        <f>raw!AE19</f>
        <v>0</v>
      </c>
      <c r="N19" s="21">
        <f>raw!AF19</f>
        <v>54.93</v>
      </c>
      <c r="O19" s="21">
        <f>raw!AL19</f>
        <v>54.37</v>
      </c>
      <c r="P19" s="21">
        <f>raw!AM19</f>
        <v>57.55</v>
      </c>
      <c r="Q19" s="21">
        <f>raw!BB19</f>
        <v>0</v>
      </c>
      <c r="R19" s="21">
        <f>IF(E19=0,raw!AN19,raw!BC19)</f>
        <v>1</v>
      </c>
      <c r="S19" s="21">
        <f>raw!BE19</f>
        <v>0</v>
      </c>
      <c r="T19" s="21">
        <f>raw!BF19</f>
        <v>0</v>
      </c>
      <c r="U19" s="21">
        <f>raw!BH19</f>
        <v>0</v>
      </c>
      <c r="V19" s="21">
        <f>IF(raw!BI19,raw!BI19,raw!BG19)</f>
        <v>0</v>
      </c>
      <c r="W19" s="21">
        <f>raw!BK19</f>
        <v>0</v>
      </c>
      <c r="X19" s="21">
        <f>raw!BL19</f>
        <v>0</v>
      </c>
      <c r="Y19" s="29">
        <f>TRUNC(raw!BQ19/(1-raw!W19/100),2)</f>
        <v>0</v>
      </c>
      <c r="Z19" s="29">
        <f>TRUNC(raw!BR19/(1-raw!W19/100),2)</f>
        <v>0</v>
      </c>
      <c r="AA19" s="29">
        <f>TRUNC(raw!BY19/(1-raw!W19/100),2)</f>
        <v>0</v>
      </c>
      <c r="AB19" s="29">
        <f>TRUNC(IF(E19=0,0,IF(E19=1,raw!BX19/(1-raw!W19/100),IF(E19=2,raw!BZ19/(1-raw!W19/100),0))),2)</f>
        <v>0</v>
      </c>
      <c r="AC19" s="29">
        <f>TRUNC(raw!CB19/(1-raw!W19/100),2)</f>
        <v>0</v>
      </c>
      <c r="AD19" s="29">
        <f>TRUNC(IF(E19=0,0,IF(E19=1,raw!CA19/(1-raw!W19/100),IF(E19=2,raw!CC19/(1-raw!W19/100),0))),2)</f>
        <v>0</v>
      </c>
      <c r="AE19" s="21">
        <f>(IF(E19=0,0,IF(E19=1,0,IF(E19=2,raw!CE19))))</f>
        <v>0</v>
      </c>
      <c r="AF19" s="21">
        <f>(IF(E19=0,0,IF(E19=1,raw!CD19,IF(E19=2,raw!CF19))))</f>
        <v>0</v>
      </c>
    </row>
    <row r="20" spans="1:32" x14ac:dyDescent="0.25">
      <c r="A20" s="21">
        <f>raw!A20</f>
        <v>856969</v>
      </c>
      <c r="C20" s="21">
        <f>VLOOKUP(A20,'insert-meters'!A$2:B$24,2)</f>
        <v>119</v>
      </c>
      <c r="D20" s="21" t="str">
        <f>MID(raw!M20,3,4)</f>
        <v>1701</v>
      </c>
      <c r="E20" s="21">
        <f>IF(raw!BE20,2,IF(raw!BG20,1,0))</f>
        <v>0</v>
      </c>
      <c r="F20" s="21">
        <f>raw!T20</f>
        <v>20170218</v>
      </c>
      <c r="G20" s="21">
        <f>IF(E20=0,raw!AN20,raw!U20)</f>
        <v>0</v>
      </c>
      <c r="H20" s="21">
        <f>IF(E20=0,raw!AO20,0)</f>
        <v>100</v>
      </c>
      <c r="I20" s="21">
        <f>raw!V20</f>
        <v>6.59</v>
      </c>
      <c r="J20" s="21">
        <f>raw!X20</f>
        <v>2.19</v>
      </c>
      <c r="K20" s="21">
        <f>SUM(raw!Y20:AB20)</f>
        <v>3.18</v>
      </c>
      <c r="L20" s="21">
        <f>SUM(raw!AC20:AD20)</f>
        <v>0.43000000000000005</v>
      </c>
      <c r="M20" s="21">
        <f>raw!AE20</f>
        <v>0</v>
      </c>
      <c r="N20" s="21">
        <f>raw!AF20</f>
        <v>54.93</v>
      </c>
      <c r="O20" s="21">
        <f>raw!AL20</f>
        <v>54.37</v>
      </c>
      <c r="P20" s="21">
        <f>raw!AM20</f>
        <v>57.55</v>
      </c>
      <c r="Q20" s="21">
        <f>raw!BB20</f>
        <v>0</v>
      </c>
      <c r="R20" s="21">
        <f>IF(E20=0,raw!AN20,raw!BC20)</f>
        <v>0</v>
      </c>
      <c r="S20" s="21">
        <f>raw!BE20</f>
        <v>0</v>
      </c>
      <c r="T20" s="21">
        <f>raw!BF20</f>
        <v>0</v>
      </c>
      <c r="U20" s="21">
        <f>raw!BH20</f>
        <v>0</v>
      </c>
      <c r="V20" s="21">
        <f>IF(raw!BI20,raw!BI20,raw!BG20)</f>
        <v>0</v>
      </c>
      <c r="W20" s="21">
        <f>raw!BK20</f>
        <v>0</v>
      </c>
      <c r="X20" s="21">
        <f>raw!BL20</f>
        <v>0</v>
      </c>
      <c r="Y20" s="29">
        <f>TRUNC(raw!BQ20/(1-raw!W20/100),2)</f>
        <v>0</v>
      </c>
      <c r="Z20" s="29">
        <f>TRUNC(raw!BR20/(1-raw!W20/100),2)</f>
        <v>0</v>
      </c>
      <c r="AA20" s="29">
        <f>TRUNC(raw!BY20/(1-raw!W20/100),2)</f>
        <v>0</v>
      </c>
      <c r="AB20" s="29">
        <f>TRUNC(IF(E20=0,0,IF(E20=1,raw!BX20/(1-raw!W20/100),IF(E20=2,raw!BZ20/(1-raw!W20/100),0))),2)</f>
        <v>0</v>
      </c>
      <c r="AC20" s="29">
        <f>TRUNC(raw!CB20/(1-raw!W20/100),2)</f>
        <v>0</v>
      </c>
      <c r="AD20" s="29">
        <f>TRUNC(IF(E20=0,0,IF(E20=1,raw!CA20/(1-raw!W20/100),IF(E20=2,raw!CC20/(1-raw!W20/100),0))),2)</f>
        <v>0</v>
      </c>
      <c r="AE20" s="21">
        <f>(IF(E20=0,0,IF(E20=1,0,IF(E20=2,raw!CE20))))</f>
        <v>0</v>
      </c>
      <c r="AF20" s="21">
        <f>(IF(E20=0,0,IF(E20=1,raw!CD20,IF(E20=2,raw!CF20))))</f>
        <v>0</v>
      </c>
    </row>
    <row r="21" spans="1:32" x14ac:dyDescent="0.25">
      <c r="A21" s="21">
        <f>raw!A21</f>
        <v>966027</v>
      </c>
      <c r="C21" s="21">
        <f>VLOOKUP(A21,'insert-meters'!A$2:B$24,2)</f>
        <v>120</v>
      </c>
      <c r="D21" s="21" t="str">
        <f>MID(raw!M21,3,4)</f>
        <v>1701</v>
      </c>
      <c r="E21" s="21">
        <f>IF(raw!BE21,2,IF(raw!BG21,1,0))</f>
        <v>2</v>
      </c>
      <c r="F21" s="21">
        <f>raw!T21</f>
        <v>20170218</v>
      </c>
      <c r="G21" s="21">
        <f>IF(E21=0,raw!AN21,raw!U21)</f>
        <v>40884</v>
      </c>
      <c r="H21" s="21">
        <f>IF(E21=0,raw!AO21,0)</f>
        <v>0</v>
      </c>
      <c r="I21" s="21">
        <f>raw!V21</f>
        <v>9023.58</v>
      </c>
      <c r="J21" s="21">
        <f>raw!X21</f>
        <v>654.27</v>
      </c>
      <c r="K21" s="21">
        <f>SUM(raw!Y21:AB21)</f>
        <v>2111.5100000000002</v>
      </c>
      <c r="L21" s="21">
        <f>SUM(raw!AC21:AD21)</f>
        <v>0</v>
      </c>
      <c r="M21" s="21">
        <f>raw!AE21</f>
        <v>0</v>
      </c>
      <c r="N21" s="21">
        <f>raw!AF21</f>
        <v>36094.410000000003</v>
      </c>
      <c r="O21" s="21">
        <f>raw!AL21</f>
        <v>34637.17</v>
      </c>
      <c r="P21" s="21">
        <f>raw!AM21</f>
        <v>36748.68</v>
      </c>
      <c r="Q21" s="21">
        <f>raw!BB21</f>
        <v>4030</v>
      </c>
      <c r="R21" s="21">
        <f>IF(E21=0,raw!AN21,raw!BC21)</f>
        <v>36854</v>
      </c>
      <c r="S21" s="21">
        <f>raw!BE21</f>
        <v>179</v>
      </c>
      <c r="T21" s="21">
        <f>raw!BF21</f>
        <v>210</v>
      </c>
      <c r="U21" s="21">
        <f>raw!BH21</f>
        <v>245</v>
      </c>
      <c r="V21" s="21">
        <f>IF(raw!BI21,raw!BI21,raw!BG21)</f>
        <v>230</v>
      </c>
      <c r="W21" s="21">
        <f>raw!BK21</f>
        <v>0</v>
      </c>
      <c r="X21" s="21">
        <f>raw!BL21</f>
        <v>0</v>
      </c>
      <c r="Y21" s="29">
        <f>TRUNC(raw!BQ21/(1-raw!W21/100),2)</f>
        <v>0</v>
      </c>
      <c r="Z21" s="29">
        <f>TRUNC(raw!BR21/(1-raw!W21/100),2)</f>
        <v>0</v>
      </c>
      <c r="AA21" s="29">
        <f>TRUNC(raw!BY21/(1-raw!W21/100),2)</f>
        <v>13459.46</v>
      </c>
      <c r="AB21" s="29">
        <f>TRUNC(IF(E21=0,0,IF(E21=1,raw!BX21/(1-raw!W21/100),IF(E21=2,raw!BZ21/(1-raw!W21/100),0))),2)</f>
        <v>2529.6999999999998</v>
      </c>
      <c r="AC21" s="29">
        <f>TRUNC(raw!CB21/(1-raw!W21/100),2)</f>
        <v>0</v>
      </c>
      <c r="AD21" s="29">
        <f>TRUNC(IF(E21=0,0,IF(E21=1,raw!CA21/(1-raw!W21/100),IF(E21=2,raw!CC21/(1-raw!W21/100),0))),2)</f>
        <v>0</v>
      </c>
      <c r="AE21" s="21">
        <f>(IF(E21=0,0,IF(E21=1,0,IF(E21=2,raw!CE21))))</f>
        <v>245</v>
      </c>
      <c r="AF21" s="21">
        <f>(IF(E21=0,0,IF(E21=1,raw!CD21,IF(E21=2,raw!CF21))))</f>
        <v>230</v>
      </c>
    </row>
    <row r="22" spans="1:32" x14ac:dyDescent="0.25">
      <c r="A22" s="21">
        <f>raw!A22</f>
        <v>1089425</v>
      </c>
      <c r="C22" s="21">
        <f>VLOOKUP(A22,'insert-meters'!A$2:B$24,2)</f>
        <v>121</v>
      </c>
      <c r="D22" s="21" t="str">
        <f>MID(raw!M22,3,4)</f>
        <v>1701</v>
      </c>
      <c r="E22" s="21">
        <f>IF(raw!BE22,2,IF(raw!BG22,1,0))</f>
        <v>2</v>
      </c>
      <c r="F22" s="21">
        <f>raw!T22</f>
        <v>20170218</v>
      </c>
      <c r="G22" s="21">
        <f>IF(E22=0,raw!AN22,raw!U22)</f>
        <v>153800</v>
      </c>
      <c r="H22" s="21">
        <f>IF(E22=0,raw!AO22,0)</f>
        <v>0</v>
      </c>
      <c r="I22" s="21">
        <f>raw!V22</f>
        <v>20990.41</v>
      </c>
      <c r="J22" s="21">
        <f>raw!X22</f>
        <v>654.27</v>
      </c>
      <c r="K22" s="21">
        <f>SUM(raw!Y22:AB22)</f>
        <v>4911.75</v>
      </c>
      <c r="L22" s="21">
        <f>SUM(raw!AC22:AD22)</f>
        <v>0</v>
      </c>
      <c r="M22" s="21">
        <f>raw!AE22</f>
        <v>0</v>
      </c>
      <c r="N22" s="21">
        <f>raw!AF22</f>
        <v>83961.72</v>
      </c>
      <c r="O22" s="21">
        <f>raw!AL22</f>
        <v>79704.240000000005</v>
      </c>
      <c r="P22" s="21">
        <f>raw!AM22</f>
        <v>84615.99</v>
      </c>
      <c r="Q22" s="21">
        <f>raw!BB22</f>
        <v>14619</v>
      </c>
      <c r="R22" s="21">
        <f>IF(E22=0,raw!AN22,raw!BC22)</f>
        <v>139181</v>
      </c>
      <c r="S22" s="21">
        <f>raw!BE22</f>
        <v>234</v>
      </c>
      <c r="T22" s="21">
        <f>raw!BF22</f>
        <v>264</v>
      </c>
      <c r="U22" s="21">
        <f>raw!BH22</f>
        <v>350</v>
      </c>
      <c r="V22" s="21">
        <f>IF(raw!BI22,raw!BI22,raw!BG22)</f>
        <v>350</v>
      </c>
      <c r="W22" s="21">
        <f>raw!BK22</f>
        <v>0</v>
      </c>
      <c r="X22" s="21">
        <f>raw!BL22</f>
        <v>0</v>
      </c>
      <c r="Y22" s="29">
        <f>TRUNC(raw!BQ22/(1-raw!W22/100),2)</f>
        <v>0</v>
      </c>
      <c r="Z22" s="29">
        <f>TRUNC(raw!BR22/(1-raw!W22/100),2)</f>
        <v>0</v>
      </c>
      <c r="AA22" s="29">
        <f>TRUNC(raw!BY22/(1-raw!W22/100),2)</f>
        <v>9080.36</v>
      </c>
      <c r="AB22" s="29">
        <f>TRUNC(IF(E22=0,0,IF(E22=1,raw!BX22/(1-raw!W22/100),IF(E22=2,raw!BZ22/(1-raw!W22/100),0))),2)</f>
        <v>2812.36</v>
      </c>
      <c r="AC22" s="29">
        <f>TRUNC(raw!CB22/(1-raw!W22/100),2)</f>
        <v>0</v>
      </c>
      <c r="AD22" s="29">
        <f>TRUNC(IF(E22=0,0,IF(E22=1,raw!CA22/(1-raw!W22/100),IF(E22=2,raw!CC22/(1-raw!W22/100),0))),2)</f>
        <v>0</v>
      </c>
      <c r="AE22" s="21">
        <f>(IF(E22=0,0,IF(E22=1,0,IF(E22=2,raw!CE22))))</f>
        <v>350</v>
      </c>
      <c r="AF22" s="21">
        <f>(IF(E22=0,0,IF(E22=1,raw!CD22,IF(E22=2,raw!CF22))))</f>
        <v>350</v>
      </c>
    </row>
    <row r="23" spans="1:32" x14ac:dyDescent="0.25">
      <c r="A23" s="21">
        <f>raw!A23</f>
        <v>1100496</v>
      </c>
      <c r="C23" s="21">
        <f>VLOOKUP(A23,'insert-meters'!A$2:B$24,2)</f>
        <v>122</v>
      </c>
      <c r="D23" s="21" t="str">
        <f>MID(raw!M23,3,4)</f>
        <v>1701</v>
      </c>
      <c r="E23" s="21">
        <f>IF(raw!BE23,2,IF(raw!BG23,1,0))</f>
        <v>0</v>
      </c>
      <c r="F23" s="21">
        <f>raw!T23</f>
        <v>20170218</v>
      </c>
      <c r="G23" s="21">
        <f>IF(E23=0,raw!AN23,raw!U23)</f>
        <v>0</v>
      </c>
      <c r="H23" s="21">
        <f>IF(E23=0,raw!AO23,0)</f>
        <v>30</v>
      </c>
      <c r="I23" s="21">
        <f>raw!V23</f>
        <v>1.97</v>
      </c>
      <c r="J23" s="21">
        <f>raw!X23</f>
        <v>2.19</v>
      </c>
      <c r="K23" s="21">
        <f>SUM(raw!Y23:AB23)</f>
        <v>0.94</v>
      </c>
      <c r="L23" s="21">
        <f>SUM(raw!AC23:AD23)</f>
        <v>0.84</v>
      </c>
      <c r="M23" s="21">
        <f>raw!AE23</f>
        <v>0</v>
      </c>
      <c r="N23" s="21">
        <f>raw!AF23</f>
        <v>16.47</v>
      </c>
      <c r="O23" s="21">
        <f>raw!AL23</f>
        <v>18.559999999999999</v>
      </c>
      <c r="P23" s="21">
        <f>raw!AM23</f>
        <v>19.5</v>
      </c>
      <c r="Q23" s="21">
        <f>raw!BB23</f>
        <v>0</v>
      </c>
      <c r="R23" s="21">
        <f>IF(E23=0,raw!AN23,raw!BC23)</f>
        <v>0</v>
      </c>
      <c r="S23" s="21">
        <f>raw!BE23</f>
        <v>0</v>
      </c>
      <c r="T23" s="21">
        <f>raw!BF23</f>
        <v>0</v>
      </c>
      <c r="U23" s="21">
        <f>raw!BH23</f>
        <v>0</v>
      </c>
      <c r="V23" s="21">
        <f>IF(raw!BI23,raw!BI23,raw!BG23)</f>
        <v>0</v>
      </c>
      <c r="W23" s="21">
        <f>raw!BK23</f>
        <v>0</v>
      </c>
      <c r="X23" s="21">
        <f>raw!BL23</f>
        <v>0</v>
      </c>
      <c r="Y23" s="29">
        <f>TRUNC(raw!BQ23/(1-raw!W23/100),2)</f>
        <v>0</v>
      </c>
      <c r="Z23" s="29">
        <f>TRUNC(raw!BR23/(1-raw!W23/100),2)</f>
        <v>0</v>
      </c>
      <c r="AA23" s="29">
        <f>TRUNC(raw!BY23/(1-raw!W23/100),2)</f>
        <v>0</v>
      </c>
      <c r="AB23" s="29">
        <f>TRUNC(IF(E23=0,0,IF(E23=1,raw!BX23/(1-raw!W23/100),IF(E23=2,raw!BZ23/(1-raw!W23/100),0))),2)</f>
        <v>0</v>
      </c>
      <c r="AC23" s="29">
        <f>TRUNC(raw!CB23/(1-raw!W23/100),2)</f>
        <v>0</v>
      </c>
      <c r="AD23" s="29">
        <f>TRUNC(IF(E23=0,0,IF(E23=1,raw!CA23/(1-raw!W23/100),IF(E23=2,raw!CC23/(1-raw!W23/100),0))),2)</f>
        <v>0</v>
      </c>
      <c r="AE23" s="21">
        <f>(IF(E23=0,0,IF(E23=1,0,IF(E23=2,raw!CE23))))</f>
        <v>0</v>
      </c>
      <c r="AF23" s="21">
        <f>(IF(E23=0,0,IF(E23=1,raw!CD23,IF(E23=2,raw!CF23))))</f>
        <v>0</v>
      </c>
    </row>
    <row r="24" spans="1:32" x14ac:dyDescent="0.25">
      <c r="A24" s="21">
        <f>raw!A24</f>
        <v>466453</v>
      </c>
      <c r="C24" s="21">
        <f>VLOOKUP(A24,'insert-meters'!A$2:B$24,2)</f>
        <v>101</v>
      </c>
      <c r="D24" s="21" t="str">
        <f>MID(raw!M24,3,4)</f>
        <v>1702</v>
      </c>
      <c r="E24" s="21">
        <f>IF(raw!BE24,2,IF(raw!BG24,1,0))</f>
        <v>1</v>
      </c>
      <c r="F24" s="21">
        <f>raw!T24</f>
        <v>20170318</v>
      </c>
      <c r="G24" s="21">
        <f>IF(E24=0,raw!AN24,raw!U24)</f>
        <v>15960</v>
      </c>
      <c r="H24" s="21">
        <f>IF(E24=0,raw!AO24,0)</f>
        <v>0</v>
      </c>
      <c r="I24" s="21">
        <f>raw!V24</f>
        <v>2158.83</v>
      </c>
      <c r="J24" s="21">
        <f>raw!X24</f>
        <v>702.62</v>
      </c>
      <c r="K24" s="21">
        <f>SUM(raw!Y24:AB24)</f>
        <v>505.15</v>
      </c>
      <c r="L24" s="21">
        <f>SUM(raw!AC24:AD24)</f>
        <v>0</v>
      </c>
      <c r="M24" s="21">
        <f>raw!AE24</f>
        <v>0</v>
      </c>
      <c r="N24" s="21">
        <f>raw!AF24</f>
        <v>8635.3700000000008</v>
      </c>
      <c r="O24" s="21">
        <f>raw!AL24</f>
        <v>8832.84</v>
      </c>
      <c r="P24" s="21">
        <f>raw!AM24</f>
        <v>9337.99</v>
      </c>
      <c r="Q24" s="21">
        <f>raw!BB24</f>
        <v>1288</v>
      </c>
      <c r="R24" s="21">
        <f>IF(E24=0,raw!AN24,raw!BC24)</f>
        <v>14672</v>
      </c>
      <c r="S24" s="21">
        <f>raw!BE24</f>
        <v>0</v>
      </c>
      <c r="T24" s="21">
        <f>raw!BF24</f>
        <v>0</v>
      </c>
      <c r="U24" s="21">
        <f>raw!BH24</f>
        <v>0</v>
      </c>
      <c r="V24" s="21">
        <f>IF(raw!BI24,raw!BI24,raw!BG24)</f>
        <v>55</v>
      </c>
      <c r="W24" s="21">
        <f>raw!BK24</f>
        <v>0</v>
      </c>
      <c r="X24" s="21">
        <f>raw!BL24</f>
        <v>0</v>
      </c>
      <c r="Y24" s="29">
        <f>TRUNC(raw!BQ24/(1-raw!W24/100),2)</f>
        <v>0</v>
      </c>
      <c r="Z24" s="29">
        <f>TRUNC(raw!BR24/(1-raw!W24/100),2)</f>
        <v>0</v>
      </c>
      <c r="AA24" s="29">
        <f>TRUNC(raw!BY24/(1-raw!W24/100),2)</f>
        <v>0</v>
      </c>
      <c r="AB24" s="29">
        <f>TRUNC(IF(E24=0,0,IF(E24=1,raw!BX24/(1-raw!W24/100),IF(E24=2,raw!BZ24/(1-raw!W24/100),0))),2)</f>
        <v>439.32</v>
      </c>
      <c r="AC24" s="29">
        <f>TRUNC(raw!CB24/(1-raw!W24/100),2)</f>
        <v>0</v>
      </c>
      <c r="AD24" s="29">
        <f>TRUNC(IF(E24=0,0,IF(E24=1,raw!CA24/(1-raw!W24/100),IF(E24=2,raw!CC24/(1-raw!W24/100),0))),2)</f>
        <v>0</v>
      </c>
      <c r="AE24" s="21">
        <f>(IF(E24=0,0,IF(E24=1,0,IF(E24=2,raw!CE24))))</f>
        <v>0</v>
      </c>
      <c r="AF24" s="21">
        <f>(IF(E24=0,0,IF(E24=1,raw!CD24,IF(E24=2,raw!CF24))))</f>
        <v>55</v>
      </c>
    </row>
    <row r="25" spans="1:32" x14ac:dyDescent="0.25">
      <c r="A25" s="21">
        <f>raw!A25</f>
        <v>471550</v>
      </c>
      <c r="C25" s="21">
        <f>VLOOKUP(A25,'insert-meters'!A$2:B$24,2)</f>
        <v>102</v>
      </c>
      <c r="D25" s="21" t="str">
        <f>MID(raw!M25,3,4)</f>
        <v>1702</v>
      </c>
      <c r="E25" s="21">
        <f>IF(raw!BE25,2,IF(raw!BG25,1,0))</f>
        <v>0</v>
      </c>
      <c r="F25" s="21">
        <f>raw!T25</f>
        <v>20170318</v>
      </c>
      <c r="G25" s="21">
        <f>IF(E25=0,raw!AN25,raw!U25)</f>
        <v>568</v>
      </c>
      <c r="H25" s="21">
        <f>IF(E25=0,raw!AO25,0)</f>
        <v>568</v>
      </c>
      <c r="I25" s="21">
        <f>raw!V25</f>
        <v>91.9</v>
      </c>
      <c r="J25" s="21">
        <f>raw!X25</f>
        <v>48.22</v>
      </c>
      <c r="K25" s="21">
        <f>SUM(raw!Y25:AB25)</f>
        <v>21.48</v>
      </c>
      <c r="L25" s="21">
        <f>SUM(raw!AC25:AD25)</f>
        <v>0</v>
      </c>
      <c r="M25" s="21">
        <f>raw!AE25</f>
        <v>0</v>
      </c>
      <c r="N25" s="21">
        <f>raw!AF25</f>
        <v>367.61</v>
      </c>
      <c r="O25" s="21">
        <f>raw!AL25</f>
        <v>394.35</v>
      </c>
      <c r="P25" s="21">
        <f>raw!AM25</f>
        <v>415.83</v>
      </c>
      <c r="Q25" s="21">
        <f>raw!BB25</f>
        <v>0</v>
      </c>
      <c r="R25" s="21">
        <f>IF(E25=0,raw!AN25,raw!BC25)</f>
        <v>568</v>
      </c>
      <c r="S25" s="21">
        <f>raw!BE25</f>
        <v>0</v>
      </c>
      <c r="T25" s="21">
        <f>raw!BF25</f>
        <v>0</v>
      </c>
      <c r="U25" s="21">
        <f>raw!BH25</f>
        <v>0</v>
      </c>
      <c r="V25" s="21">
        <f>IF(raw!BI25,raw!BI25,raw!BG25)</f>
        <v>0</v>
      </c>
      <c r="W25" s="21">
        <f>raw!BK25</f>
        <v>0</v>
      </c>
      <c r="X25" s="21">
        <f>raw!BL25</f>
        <v>0</v>
      </c>
      <c r="Y25" s="29">
        <f>TRUNC(raw!BQ25/(1-raw!W25/100),2)</f>
        <v>0</v>
      </c>
      <c r="Z25" s="29">
        <f>TRUNC(raw!BR25/(1-raw!W25/100),2)</f>
        <v>0</v>
      </c>
      <c r="AA25" s="29">
        <f>TRUNC(raw!BY25/(1-raw!W25/100),2)</f>
        <v>0</v>
      </c>
      <c r="AB25" s="29">
        <f>TRUNC(IF(E25=0,0,IF(E25=1,raw!BX25/(1-raw!W25/100),IF(E25=2,raw!BZ25/(1-raw!W25/100),0))),2)</f>
        <v>0</v>
      </c>
      <c r="AC25" s="29">
        <f>TRUNC(raw!CB25/(1-raw!W25/100),2)</f>
        <v>0</v>
      </c>
      <c r="AD25" s="29">
        <f>TRUNC(IF(E25=0,0,IF(E25=1,raw!CA25/(1-raw!W25/100),IF(E25=2,raw!CC25/(1-raw!W25/100),0))),2)</f>
        <v>0</v>
      </c>
      <c r="AE25" s="21">
        <f>(IF(E25=0,0,IF(E25=1,0,IF(E25=2,raw!CE25))))</f>
        <v>0</v>
      </c>
      <c r="AF25" s="21">
        <f>(IF(E25=0,0,IF(E25=1,raw!CD25,IF(E25=2,raw!CF25))))</f>
        <v>0</v>
      </c>
    </row>
    <row r="26" spans="1:32" x14ac:dyDescent="0.25">
      <c r="A26" s="21">
        <f>raw!A26</f>
        <v>471551</v>
      </c>
      <c r="C26" s="21">
        <f>VLOOKUP(A26,'insert-meters'!A$2:B$24,2)</f>
        <v>103</v>
      </c>
      <c r="D26" s="21" t="str">
        <f>MID(raw!M26,3,4)</f>
        <v>1702</v>
      </c>
      <c r="E26" s="21">
        <f>IF(raw!BE26,2,IF(raw!BG26,1,0))</f>
        <v>0</v>
      </c>
      <c r="F26" s="21">
        <f>raw!T26</f>
        <v>20170318</v>
      </c>
      <c r="G26" s="21">
        <f>IF(E26=0,raw!AN26,raw!U26)</f>
        <v>6480</v>
      </c>
      <c r="H26" s="21">
        <f>IF(E26=0,raw!AO26,0)</f>
        <v>6480</v>
      </c>
      <c r="I26" s="21">
        <f>raw!V26</f>
        <v>1048.46</v>
      </c>
      <c r="J26" s="21">
        <f>raw!X26</f>
        <v>693.17</v>
      </c>
      <c r="K26" s="21">
        <f>SUM(raw!Y26:AB26)</f>
        <v>245.32</v>
      </c>
      <c r="L26" s="21">
        <f>SUM(raw!AC26:AD26)</f>
        <v>0</v>
      </c>
      <c r="M26" s="21">
        <f>raw!AE26</f>
        <v>0</v>
      </c>
      <c r="N26" s="21">
        <f>raw!AF26</f>
        <v>4193.87</v>
      </c>
      <c r="O26" s="21">
        <f>raw!AL26</f>
        <v>4641.72</v>
      </c>
      <c r="P26" s="21">
        <f>raw!AM26</f>
        <v>4887.04</v>
      </c>
      <c r="Q26" s="21">
        <f>raw!BB26</f>
        <v>0</v>
      </c>
      <c r="R26" s="21">
        <f>IF(E26=0,raw!AN26,raw!BC26)</f>
        <v>6480</v>
      </c>
      <c r="S26" s="21">
        <f>raw!BE26</f>
        <v>0</v>
      </c>
      <c r="T26" s="21">
        <f>raw!BF26</f>
        <v>0</v>
      </c>
      <c r="U26" s="21">
        <f>raw!BH26</f>
        <v>0</v>
      </c>
      <c r="V26" s="21">
        <f>IF(raw!BI26,raw!BI26,raw!BG26)</f>
        <v>0</v>
      </c>
      <c r="W26" s="21">
        <f>raw!BK26</f>
        <v>0</v>
      </c>
      <c r="X26" s="21">
        <f>raw!BL26</f>
        <v>0</v>
      </c>
      <c r="Y26" s="29">
        <f>TRUNC(raw!BQ26/(1-raw!W26/100),2)</f>
        <v>0</v>
      </c>
      <c r="Z26" s="29">
        <f>TRUNC(raw!BR26/(1-raw!W26/100),2)</f>
        <v>0</v>
      </c>
      <c r="AA26" s="29">
        <f>TRUNC(raw!BY26/(1-raw!W26/100),2)</f>
        <v>0</v>
      </c>
      <c r="AB26" s="29">
        <f>TRUNC(IF(E26=0,0,IF(E26=1,raw!BX26/(1-raw!W26/100),IF(E26=2,raw!BZ26/(1-raw!W26/100),0))),2)</f>
        <v>0</v>
      </c>
      <c r="AC26" s="29">
        <f>TRUNC(raw!CB26/(1-raw!W26/100),2)</f>
        <v>0</v>
      </c>
      <c r="AD26" s="29">
        <f>TRUNC(IF(E26=0,0,IF(E26=1,raw!CA26/(1-raw!W26/100),IF(E26=2,raw!CC26/(1-raw!W26/100),0))),2)</f>
        <v>0</v>
      </c>
      <c r="AE26" s="21">
        <f>(IF(E26=0,0,IF(E26=1,0,IF(E26=2,raw!CE26))))</f>
        <v>0</v>
      </c>
      <c r="AF26" s="21">
        <f>(IF(E26=0,0,IF(E26=1,raw!CD26,IF(E26=2,raw!CF26))))</f>
        <v>0</v>
      </c>
    </row>
    <row r="27" spans="1:32" x14ac:dyDescent="0.25">
      <c r="A27" s="21">
        <f>raw!A27</f>
        <v>471552</v>
      </c>
      <c r="C27" s="21">
        <f>VLOOKUP(A27,'insert-meters'!A$2:B$24,2)</f>
        <v>104</v>
      </c>
      <c r="D27" s="21" t="str">
        <f>MID(raw!M27,3,4)</f>
        <v>1702</v>
      </c>
      <c r="E27" s="21">
        <f>IF(raw!BE27,2,IF(raw!BG27,1,0))</f>
        <v>0</v>
      </c>
      <c r="F27" s="21">
        <f>raw!T27</f>
        <v>20170318</v>
      </c>
      <c r="G27" s="21">
        <f>IF(E27=0,raw!AN27,raw!U27)</f>
        <v>565</v>
      </c>
      <c r="H27" s="21">
        <f>IF(E27=0,raw!AO27,0)</f>
        <v>565</v>
      </c>
      <c r="I27" s="21">
        <f>raw!V27</f>
        <v>91.41</v>
      </c>
      <c r="J27" s="21">
        <f>raw!X27</f>
        <v>40.19</v>
      </c>
      <c r="K27" s="21">
        <f>SUM(raw!Y27:AB27)</f>
        <v>21.36</v>
      </c>
      <c r="L27" s="21">
        <f>SUM(raw!AC27:AD27)</f>
        <v>0</v>
      </c>
      <c r="M27" s="21">
        <f>raw!AE27</f>
        <v>0</v>
      </c>
      <c r="N27" s="21">
        <f>raw!AF27</f>
        <v>365.66</v>
      </c>
      <c r="O27" s="21">
        <f>raw!AL27</f>
        <v>384.49</v>
      </c>
      <c r="P27" s="21">
        <f>raw!AM27</f>
        <v>405.85</v>
      </c>
      <c r="Q27" s="21">
        <f>raw!BB27</f>
        <v>0</v>
      </c>
      <c r="R27" s="21">
        <f>IF(E27=0,raw!AN27,raw!BC27)</f>
        <v>565</v>
      </c>
      <c r="S27" s="21">
        <f>raw!BE27</f>
        <v>0</v>
      </c>
      <c r="T27" s="21">
        <f>raw!BF27</f>
        <v>0</v>
      </c>
      <c r="U27" s="21">
        <f>raw!BH27</f>
        <v>0</v>
      </c>
      <c r="V27" s="21">
        <f>IF(raw!BI27,raw!BI27,raw!BG27)</f>
        <v>0</v>
      </c>
      <c r="W27" s="21">
        <f>raw!BK27</f>
        <v>0</v>
      </c>
      <c r="X27" s="21">
        <f>raw!BL27</f>
        <v>0</v>
      </c>
      <c r="Y27" s="29">
        <f>TRUNC(raw!BQ27/(1-raw!W27/100),2)</f>
        <v>0</v>
      </c>
      <c r="Z27" s="29">
        <f>TRUNC(raw!BR27/(1-raw!W27/100),2)</f>
        <v>0</v>
      </c>
      <c r="AA27" s="29">
        <f>TRUNC(raw!BY27/(1-raw!W27/100),2)</f>
        <v>0</v>
      </c>
      <c r="AB27" s="29">
        <f>TRUNC(IF(E27=0,0,IF(E27=1,raw!BX27/(1-raw!W27/100),IF(E27=2,raw!BZ27/(1-raw!W27/100),0))),2)</f>
        <v>0</v>
      </c>
      <c r="AC27" s="29">
        <f>TRUNC(raw!CB27/(1-raw!W27/100),2)</f>
        <v>0</v>
      </c>
      <c r="AD27" s="29">
        <f>TRUNC(IF(E27=0,0,IF(E27=1,raw!CA27/(1-raw!W27/100),IF(E27=2,raw!CC27/(1-raw!W27/100),0))),2)</f>
        <v>0</v>
      </c>
      <c r="AE27" s="21">
        <f>(IF(E27=0,0,IF(E27=1,0,IF(E27=2,raw!CE27))))</f>
        <v>0</v>
      </c>
      <c r="AF27" s="21">
        <f>(IF(E27=0,0,IF(E27=1,raw!CD27,IF(E27=2,raw!CF27))))</f>
        <v>0</v>
      </c>
    </row>
    <row r="28" spans="1:32" x14ac:dyDescent="0.25">
      <c r="A28" s="21">
        <f>raw!A28</f>
        <v>471553</v>
      </c>
      <c r="C28" s="21">
        <f>VLOOKUP(A28,'insert-meters'!A$2:B$24,2)</f>
        <v>105</v>
      </c>
      <c r="D28" s="21" t="str">
        <f>MID(raw!M28,3,4)</f>
        <v>1702</v>
      </c>
      <c r="E28" s="21">
        <f>IF(raw!BE28,2,IF(raw!BG28,1,0))</f>
        <v>0</v>
      </c>
      <c r="F28" s="21">
        <f>raw!T28</f>
        <v>20170318</v>
      </c>
      <c r="G28" s="21">
        <f>IF(E28=0,raw!AN28,raw!U28)</f>
        <v>7920</v>
      </c>
      <c r="H28" s="21">
        <f>IF(E28=0,raw!AO28,0)</f>
        <v>7920</v>
      </c>
      <c r="I28" s="21">
        <f>raw!V28</f>
        <v>1281.46</v>
      </c>
      <c r="J28" s="21">
        <f>raw!X28</f>
        <v>693.17</v>
      </c>
      <c r="K28" s="21">
        <f>SUM(raw!Y28:AB28)</f>
        <v>299.83999999999997</v>
      </c>
      <c r="L28" s="21">
        <f>SUM(raw!AC28:AD28)</f>
        <v>0</v>
      </c>
      <c r="M28" s="21">
        <f>raw!AE28</f>
        <v>0</v>
      </c>
      <c r="N28" s="21">
        <f>raw!AF28</f>
        <v>5125.84</v>
      </c>
      <c r="O28" s="21">
        <f>raw!AL28</f>
        <v>5519.17</v>
      </c>
      <c r="P28" s="21">
        <f>raw!AM28</f>
        <v>5819.01</v>
      </c>
      <c r="Q28" s="21">
        <f>raw!BB28</f>
        <v>0</v>
      </c>
      <c r="R28" s="21">
        <f>IF(E28=0,raw!AN28,raw!BC28)</f>
        <v>7920</v>
      </c>
      <c r="S28" s="21">
        <f>raw!BE28</f>
        <v>0</v>
      </c>
      <c r="T28" s="21">
        <f>raw!BF28</f>
        <v>0</v>
      </c>
      <c r="U28" s="21">
        <f>raw!BH28</f>
        <v>0</v>
      </c>
      <c r="V28" s="21">
        <f>IF(raw!BI28,raw!BI28,raw!BG28)</f>
        <v>0</v>
      </c>
      <c r="W28" s="21">
        <f>raw!BK28</f>
        <v>0</v>
      </c>
      <c r="X28" s="21">
        <f>raw!BL28</f>
        <v>0</v>
      </c>
      <c r="Y28" s="29">
        <f>TRUNC(raw!BQ28/(1-raw!W28/100),2)</f>
        <v>0</v>
      </c>
      <c r="Z28" s="29">
        <f>TRUNC(raw!BR28/(1-raw!W28/100),2)</f>
        <v>0</v>
      </c>
      <c r="AA28" s="29">
        <f>TRUNC(raw!BY28/(1-raw!W28/100),2)</f>
        <v>0</v>
      </c>
      <c r="AB28" s="29">
        <f>TRUNC(IF(E28=0,0,IF(E28=1,raw!BX28/(1-raw!W28/100),IF(E28=2,raw!BZ28/(1-raw!W28/100),0))),2)</f>
        <v>0</v>
      </c>
      <c r="AC28" s="29">
        <f>TRUNC(raw!CB28/(1-raw!W28/100),2)</f>
        <v>0</v>
      </c>
      <c r="AD28" s="29">
        <f>TRUNC(IF(E28=0,0,IF(E28=1,raw!CA28/(1-raw!W28/100),IF(E28=2,raw!CC28/(1-raw!W28/100),0))),2)</f>
        <v>0</v>
      </c>
      <c r="AE28" s="21">
        <f>(IF(E28=0,0,IF(E28=1,0,IF(E28=2,raw!CE28))))</f>
        <v>0</v>
      </c>
      <c r="AF28" s="21">
        <f>(IF(E28=0,0,IF(E28=1,raw!CD28,IF(E28=2,raw!CF28))))</f>
        <v>0</v>
      </c>
    </row>
    <row r="29" spans="1:32" x14ac:dyDescent="0.25">
      <c r="A29" s="21">
        <f>raw!A29</f>
        <v>471554</v>
      </c>
      <c r="C29" s="21">
        <f>VLOOKUP(A29,'insert-meters'!A$2:B$24,2)</f>
        <v>106</v>
      </c>
      <c r="D29" s="21" t="str">
        <f>MID(raw!M29,3,4)</f>
        <v>1702</v>
      </c>
      <c r="E29" s="21">
        <f>IF(raw!BE29,2,IF(raw!BG29,1,0))</f>
        <v>0</v>
      </c>
      <c r="F29" s="21">
        <f>raw!T29</f>
        <v>20170318</v>
      </c>
      <c r="G29" s="21">
        <f>IF(E29=0,raw!AN29,raw!U29)</f>
        <v>747</v>
      </c>
      <c r="H29" s="21">
        <f>IF(E29=0,raw!AO29,0)</f>
        <v>747</v>
      </c>
      <c r="I29" s="21">
        <f>raw!V29</f>
        <v>120.86</v>
      </c>
      <c r="J29" s="21">
        <f>raw!X29</f>
        <v>57.23</v>
      </c>
      <c r="K29" s="21">
        <f>SUM(raw!Y29:AB29)</f>
        <v>28.270000000000003</v>
      </c>
      <c r="L29" s="21">
        <f>SUM(raw!AC29:AD29)</f>
        <v>0</v>
      </c>
      <c r="M29" s="21">
        <f>raw!AE29</f>
        <v>0</v>
      </c>
      <c r="N29" s="21">
        <f>raw!AF29</f>
        <v>483.46</v>
      </c>
      <c r="O29" s="21">
        <f>raw!AL29</f>
        <v>512.41999999999996</v>
      </c>
      <c r="P29" s="21">
        <f>raw!AM29</f>
        <v>540.69000000000005</v>
      </c>
      <c r="Q29" s="21">
        <f>raw!BB29</f>
        <v>0</v>
      </c>
      <c r="R29" s="21">
        <f>IF(E29=0,raw!AN29,raw!BC29)</f>
        <v>747</v>
      </c>
      <c r="S29" s="21">
        <f>raw!BE29</f>
        <v>0</v>
      </c>
      <c r="T29" s="21">
        <f>raw!BF29</f>
        <v>0</v>
      </c>
      <c r="U29" s="21">
        <f>raw!BH29</f>
        <v>0</v>
      </c>
      <c r="V29" s="21">
        <f>IF(raw!BI29,raw!BI29,raw!BG29)</f>
        <v>0</v>
      </c>
      <c r="W29" s="21">
        <f>raw!BK29</f>
        <v>0</v>
      </c>
      <c r="X29" s="21">
        <f>raw!BL29</f>
        <v>0</v>
      </c>
      <c r="Y29" s="29">
        <f>TRUNC(raw!BQ29/(1-raw!W29/100),2)</f>
        <v>0</v>
      </c>
      <c r="Z29" s="29">
        <f>TRUNC(raw!BR29/(1-raw!W29/100),2)</f>
        <v>0</v>
      </c>
      <c r="AA29" s="29">
        <f>TRUNC(raw!BY29/(1-raw!W29/100),2)</f>
        <v>0</v>
      </c>
      <c r="AB29" s="29">
        <f>TRUNC(IF(E29=0,0,IF(E29=1,raw!BX29/(1-raw!W29/100),IF(E29=2,raw!BZ29/(1-raw!W29/100),0))),2)</f>
        <v>0</v>
      </c>
      <c r="AC29" s="29">
        <f>TRUNC(raw!CB29/(1-raw!W29/100),2)</f>
        <v>0</v>
      </c>
      <c r="AD29" s="29">
        <f>TRUNC(IF(E29=0,0,IF(E29=1,raw!CA29/(1-raw!W29/100),IF(E29=2,raw!CC29/(1-raw!W29/100),0))),2)</f>
        <v>0</v>
      </c>
      <c r="AE29" s="21">
        <f>(IF(E29=0,0,IF(E29=1,0,IF(E29=2,raw!CE29))))</f>
        <v>0</v>
      </c>
      <c r="AF29" s="21">
        <f>(IF(E29=0,0,IF(E29=1,raw!CD29,IF(E29=2,raw!CF29))))</f>
        <v>0</v>
      </c>
    </row>
    <row r="30" spans="1:32" x14ac:dyDescent="0.25">
      <c r="A30" s="21">
        <f>raw!A30</f>
        <v>471555</v>
      </c>
      <c r="C30" s="21">
        <f>VLOOKUP(A30,'insert-meters'!A$2:B$24,2)</f>
        <v>107</v>
      </c>
      <c r="D30" s="21" t="str">
        <f>MID(raw!M30,3,4)</f>
        <v>1702</v>
      </c>
      <c r="E30" s="21">
        <f>IF(raw!BE30,2,IF(raw!BG30,1,0))</f>
        <v>0</v>
      </c>
      <c r="F30" s="21">
        <f>raw!T30</f>
        <v>20170318</v>
      </c>
      <c r="G30" s="21">
        <f>IF(E30=0,raw!AN30,raw!U30)</f>
        <v>5820</v>
      </c>
      <c r="H30" s="21">
        <f>IF(E30=0,raw!AO30,0)</f>
        <v>5820</v>
      </c>
      <c r="I30" s="21">
        <f>raw!V30</f>
        <v>941.67</v>
      </c>
      <c r="J30" s="21">
        <f>raw!X30</f>
        <v>589.80999999999995</v>
      </c>
      <c r="K30" s="21">
        <f>SUM(raw!Y30:AB30)</f>
        <v>220.33999999999997</v>
      </c>
      <c r="L30" s="21">
        <f>SUM(raw!AC30:AD30)</f>
        <v>0</v>
      </c>
      <c r="M30" s="21">
        <f>raw!AE30</f>
        <v>0</v>
      </c>
      <c r="N30" s="21">
        <f>raw!AF30</f>
        <v>3766.71</v>
      </c>
      <c r="O30" s="21">
        <f>raw!AL30</f>
        <v>4136.18</v>
      </c>
      <c r="P30" s="21">
        <f>raw!AM30</f>
        <v>4356.5200000000004</v>
      </c>
      <c r="Q30" s="21">
        <f>raw!BB30</f>
        <v>0</v>
      </c>
      <c r="R30" s="21">
        <f>IF(E30=0,raw!AN30,raw!BC30)</f>
        <v>5820</v>
      </c>
      <c r="S30" s="21">
        <f>raw!BE30</f>
        <v>0</v>
      </c>
      <c r="T30" s="21">
        <f>raw!BF30</f>
        <v>0</v>
      </c>
      <c r="U30" s="21">
        <f>raw!BH30</f>
        <v>0</v>
      </c>
      <c r="V30" s="21">
        <f>IF(raw!BI30,raw!BI30,raw!BG30)</f>
        <v>0</v>
      </c>
      <c r="W30" s="21">
        <f>raw!BK30</f>
        <v>0</v>
      </c>
      <c r="X30" s="21">
        <f>raw!BL30</f>
        <v>0</v>
      </c>
      <c r="Y30" s="29">
        <f>TRUNC(raw!BQ30/(1-raw!W30/100),2)</f>
        <v>0</v>
      </c>
      <c r="Z30" s="29">
        <f>TRUNC(raw!BR30/(1-raw!W30/100),2)</f>
        <v>0</v>
      </c>
      <c r="AA30" s="29">
        <f>TRUNC(raw!BY30/(1-raw!W30/100),2)</f>
        <v>0</v>
      </c>
      <c r="AB30" s="29">
        <f>TRUNC(IF(E30=0,0,IF(E30=1,raw!BX30/(1-raw!W30/100),IF(E30=2,raw!BZ30/(1-raw!W30/100),0))),2)</f>
        <v>0</v>
      </c>
      <c r="AC30" s="29">
        <f>TRUNC(raw!CB30/(1-raw!W30/100),2)</f>
        <v>0</v>
      </c>
      <c r="AD30" s="29">
        <f>TRUNC(IF(E30=0,0,IF(E30=1,raw!CA30/(1-raw!W30/100),IF(E30=2,raw!CC30/(1-raw!W30/100),0))),2)</f>
        <v>0</v>
      </c>
      <c r="AE30" s="21">
        <f>(IF(E30=0,0,IF(E30=1,0,IF(E30=2,raw!CE30))))</f>
        <v>0</v>
      </c>
      <c r="AF30" s="21">
        <f>(IF(E30=0,0,IF(E30=1,raw!CD30,IF(E30=2,raw!CF30))))</f>
        <v>0</v>
      </c>
    </row>
    <row r="31" spans="1:32" x14ac:dyDescent="0.25">
      <c r="A31" s="21">
        <f>raw!A31</f>
        <v>472913</v>
      </c>
      <c r="C31" s="21">
        <f>VLOOKUP(A31,'insert-meters'!A$2:B$24,2)</f>
        <v>108</v>
      </c>
      <c r="D31" s="21" t="str">
        <f>MID(raw!M31,3,4)</f>
        <v>1702</v>
      </c>
      <c r="E31" s="21">
        <f>IF(raw!BE31,2,IF(raw!BG31,1,0))</f>
        <v>0</v>
      </c>
      <c r="F31" s="21">
        <f>raw!T31</f>
        <v>20170318</v>
      </c>
      <c r="G31" s="21">
        <f>IF(E31=0,raw!AN31,raw!U31)</f>
        <v>6710</v>
      </c>
      <c r="H31" s="21">
        <f>IF(E31=0,raw!AO31,0)</f>
        <v>6710</v>
      </c>
      <c r="I31" s="21">
        <f>raw!V31</f>
        <v>1085.68</v>
      </c>
      <c r="J31" s="21">
        <f>raw!X31</f>
        <v>693.17</v>
      </c>
      <c r="K31" s="21">
        <f>SUM(raw!Y31:AB31)</f>
        <v>254.03</v>
      </c>
      <c r="L31" s="21">
        <f>SUM(raw!AC31:AD31)</f>
        <v>0</v>
      </c>
      <c r="M31" s="21">
        <f>raw!AE31</f>
        <v>178.66</v>
      </c>
      <c r="N31" s="21">
        <f>raw!AF31</f>
        <v>4342.7299999999996</v>
      </c>
      <c r="O31" s="21">
        <f>raw!AL31</f>
        <v>4603.21</v>
      </c>
      <c r="P31" s="21">
        <f>raw!AM31</f>
        <v>4857.24</v>
      </c>
      <c r="Q31" s="21">
        <f>raw!BB31</f>
        <v>0</v>
      </c>
      <c r="R31" s="21">
        <f>IF(E31=0,raw!AN31,raw!BC31)</f>
        <v>6710</v>
      </c>
      <c r="S31" s="21">
        <f>raw!BE31</f>
        <v>0</v>
      </c>
      <c r="T31" s="21">
        <f>raw!BF31</f>
        <v>0</v>
      </c>
      <c r="U31" s="21">
        <f>raw!BH31</f>
        <v>0</v>
      </c>
      <c r="V31" s="21">
        <f>IF(raw!BI31,raw!BI31,raw!BG31)</f>
        <v>0</v>
      </c>
      <c r="W31" s="21">
        <f>raw!BK31</f>
        <v>0</v>
      </c>
      <c r="X31" s="21">
        <f>raw!BL31</f>
        <v>0</v>
      </c>
      <c r="Y31" s="29">
        <f>TRUNC(raw!BQ31/(1-raw!W31/100),2)</f>
        <v>0</v>
      </c>
      <c r="Z31" s="29">
        <f>TRUNC(raw!BR31/(1-raw!W31/100),2)</f>
        <v>0</v>
      </c>
      <c r="AA31" s="29">
        <f>TRUNC(raw!BY31/(1-raw!W31/100),2)</f>
        <v>0</v>
      </c>
      <c r="AB31" s="29">
        <f>TRUNC(IF(E31=0,0,IF(E31=1,raw!BX31/(1-raw!W31/100),IF(E31=2,raw!BZ31/(1-raw!W31/100),0))),2)</f>
        <v>0</v>
      </c>
      <c r="AC31" s="29">
        <f>TRUNC(raw!CB31/(1-raw!W31/100),2)</f>
        <v>0</v>
      </c>
      <c r="AD31" s="29">
        <f>TRUNC(IF(E31=0,0,IF(E31=1,raw!CA31/(1-raw!W31/100),IF(E31=2,raw!CC31/(1-raw!W31/100),0))),2)</f>
        <v>0</v>
      </c>
      <c r="AE31" s="21">
        <f>(IF(E31=0,0,IF(E31=1,0,IF(E31=2,raw!CE31))))</f>
        <v>0</v>
      </c>
      <c r="AF31" s="21">
        <f>(IF(E31=0,0,IF(E31=1,raw!CD31,IF(E31=2,raw!CF31))))</f>
        <v>0</v>
      </c>
    </row>
    <row r="32" spans="1:32" x14ac:dyDescent="0.25">
      <c r="A32" s="21">
        <f>raw!A32</f>
        <v>491042</v>
      </c>
      <c r="C32" s="21">
        <f>VLOOKUP(A32,'insert-meters'!A$2:B$24,2)</f>
        <v>109</v>
      </c>
      <c r="D32" s="21" t="str">
        <f>MID(raw!M32,3,4)</f>
        <v>1702</v>
      </c>
      <c r="E32" s="21">
        <f>IF(raw!BE32,2,IF(raw!BG32,1,0))</f>
        <v>1</v>
      </c>
      <c r="F32" s="21">
        <f>raw!T32</f>
        <v>20170318</v>
      </c>
      <c r="G32" s="21">
        <f>IF(E32=0,raw!AN32,raw!U32)</f>
        <v>225759</v>
      </c>
      <c r="H32" s="21">
        <f>IF(E32=0,raw!AO32,0)</f>
        <v>0</v>
      </c>
      <c r="I32" s="21">
        <f>raw!V32</f>
        <v>36427.21</v>
      </c>
      <c r="J32" s="21">
        <f>raw!X32</f>
        <v>702.62</v>
      </c>
      <c r="K32" s="21">
        <f>SUM(raw!Y32:AB32)</f>
        <v>8523.94</v>
      </c>
      <c r="L32" s="21">
        <f>SUM(raw!AC32:AD32)</f>
        <v>0</v>
      </c>
      <c r="M32" s="21">
        <f>raw!AE32</f>
        <v>0</v>
      </c>
      <c r="N32" s="21">
        <f>raw!AF32</f>
        <v>145708.89000000001</v>
      </c>
      <c r="O32" s="21">
        <f>raw!AL32</f>
        <v>137887.57</v>
      </c>
      <c r="P32" s="21">
        <f>raw!AM32</f>
        <v>146411.51</v>
      </c>
      <c r="Q32" s="21">
        <f>raw!BB32</f>
        <v>20663</v>
      </c>
      <c r="R32" s="21">
        <f>IF(E32=0,raw!AN32,raw!BC32)</f>
        <v>205096</v>
      </c>
      <c r="S32" s="21">
        <f>raw!BE32</f>
        <v>0</v>
      </c>
      <c r="T32" s="21">
        <f>raw!BF32</f>
        <v>0</v>
      </c>
      <c r="U32" s="21">
        <f>raw!BH32</f>
        <v>0</v>
      </c>
      <c r="V32" s="21">
        <f>IF(raw!BI32,raw!BI32,raw!BG32)</f>
        <v>755</v>
      </c>
      <c r="W32" s="21">
        <f>raw!BK32</f>
        <v>0</v>
      </c>
      <c r="X32" s="21">
        <f>raw!BL32</f>
        <v>0</v>
      </c>
      <c r="Y32" s="29">
        <f>TRUNC(raw!BQ32/(1-raw!W32/100),2)</f>
        <v>0</v>
      </c>
      <c r="Z32" s="29">
        <f>TRUNC(raw!BR32/(1-raw!W32/100),2)</f>
        <v>0</v>
      </c>
      <c r="AA32" s="29">
        <f>TRUNC(raw!BY32/(1-raw!W32/100),2)</f>
        <v>0</v>
      </c>
      <c r="AB32" s="29">
        <f>TRUNC(IF(E32=0,0,IF(E32=1,raw!BX32/(1-raw!W32/100),IF(E32=2,raw!BZ32/(1-raw!W32/100),0))),2)</f>
        <v>8254.64</v>
      </c>
      <c r="AC32" s="29">
        <f>TRUNC(raw!CB32/(1-raw!W32/100),2)</f>
        <v>0</v>
      </c>
      <c r="AD32" s="29">
        <f>TRUNC(IF(E32=0,0,IF(E32=1,raw!CA32/(1-raw!W32/100),IF(E32=2,raw!CC32/(1-raw!W32/100),0))),2)</f>
        <v>0</v>
      </c>
      <c r="AE32" s="21">
        <f>(IF(E32=0,0,IF(E32=1,0,IF(E32=2,raw!CE32))))</f>
        <v>0</v>
      </c>
      <c r="AF32" s="21">
        <f>(IF(E32=0,0,IF(E32=1,raw!CD32,IF(E32=2,raw!CF32))))</f>
        <v>755</v>
      </c>
    </row>
    <row r="33" spans="1:32" x14ac:dyDescent="0.25">
      <c r="A33" s="21">
        <f>raw!A33</f>
        <v>491747</v>
      </c>
      <c r="C33" s="21">
        <f>VLOOKUP(A33,'insert-meters'!A$2:B$24,2)</f>
        <v>110</v>
      </c>
      <c r="D33" s="21" t="str">
        <f>MID(raw!M33,3,4)</f>
        <v>1702</v>
      </c>
      <c r="E33" s="21">
        <f>IF(raw!BE33,2,IF(raw!BG33,1,0))</f>
        <v>1</v>
      </c>
      <c r="F33" s="21">
        <f>raw!T33</f>
        <v>20170318</v>
      </c>
      <c r="G33" s="21">
        <f>IF(E33=0,raw!AN33,raw!U33)</f>
        <v>114140</v>
      </c>
      <c r="H33" s="21">
        <f>IF(E33=0,raw!AO33,0)</f>
        <v>0</v>
      </c>
      <c r="I33" s="21">
        <f>raw!V33</f>
        <v>20290.3</v>
      </c>
      <c r="J33" s="21">
        <f>raw!X33</f>
        <v>702.62</v>
      </c>
      <c r="K33" s="21">
        <f>SUM(raw!Y33:AB33)</f>
        <v>4747.91</v>
      </c>
      <c r="L33" s="21">
        <f>SUM(raw!AC33:AD33)</f>
        <v>0</v>
      </c>
      <c r="M33" s="21">
        <f>raw!AE33</f>
        <v>0</v>
      </c>
      <c r="N33" s="21">
        <f>raw!AF33</f>
        <v>81161.279999999999</v>
      </c>
      <c r="O33" s="21">
        <f>raw!AL33</f>
        <v>77115.990000000005</v>
      </c>
      <c r="P33" s="21">
        <f>raw!AM33</f>
        <v>81863.899999999994</v>
      </c>
      <c r="Q33" s="21">
        <f>raw!BB33</f>
        <v>14577</v>
      </c>
      <c r="R33" s="21">
        <f>IF(E33=0,raw!AN33,raw!BC33)</f>
        <v>99563</v>
      </c>
      <c r="S33" s="21">
        <f>raw!BE33</f>
        <v>0</v>
      </c>
      <c r="T33" s="21">
        <f>raw!BF33</f>
        <v>0</v>
      </c>
      <c r="U33" s="21">
        <f>raw!BH33</f>
        <v>0</v>
      </c>
      <c r="V33" s="21">
        <f>IF(raw!BI33,raw!BI33,raw!BG33)</f>
        <v>490</v>
      </c>
      <c r="W33" s="21">
        <f>raw!BK33</f>
        <v>1</v>
      </c>
      <c r="X33" s="21">
        <f>raw!BL33</f>
        <v>62</v>
      </c>
      <c r="Y33" s="29">
        <f>TRUNC(raw!BQ33/(1-raw!W33/100),2)</f>
        <v>0.38</v>
      </c>
      <c r="Z33" s="29">
        <f>TRUNC(raw!BR33/(1-raw!W33/100),2)</f>
        <v>23.61</v>
      </c>
      <c r="AA33" s="29">
        <f>TRUNC(raw!BY33/(1-raw!W33/100),2)</f>
        <v>0</v>
      </c>
      <c r="AB33" s="29">
        <f>TRUNC(IF(E33=0,0,IF(E33=1,raw!BX33/(1-raw!W33/100),IF(E33=2,raw!BZ33/(1-raw!W33/100),0))),2)</f>
        <v>5357.32</v>
      </c>
      <c r="AC33" s="29">
        <f>TRUNC(raw!CB33/(1-raw!W33/100),2)</f>
        <v>0</v>
      </c>
      <c r="AD33" s="29">
        <f>TRUNC(IF(E33=0,0,IF(E33=1,raw!CA33/(1-raw!W33/100),IF(E33=2,raw!CC33/(1-raw!W33/100),0))),2)</f>
        <v>0</v>
      </c>
      <c r="AE33" s="21">
        <f>(IF(E33=0,0,IF(E33=1,0,IF(E33=2,raw!CE33))))</f>
        <v>0</v>
      </c>
      <c r="AF33" s="21">
        <f>(IF(E33=0,0,IF(E33=1,raw!CD33,IF(E33=2,raw!CF33))))</f>
        <v>490</v>
      </c>
    </row>
    <row r="34" spans="1:32" x14ac:dyDescent="0.25">
      <c r="A34" s="21">
        <f>raw!A34</f>
        <v>491750</v>
      </c>
      <c r="C34" s="21">
        <f>VLOOKUP(A34,'insert-meters'!A$2:B$24,2)</f>
        <v>111</v>
      </c>
      <c r="D34" s="21" t="str">
        <f>MID(raw!M34,3,4)</f>
        <v>1702</v>
      </c>
      <c r="E34" s="21">
        <f>IF(raw!BE34,2,IF(raw!BG34,1,0))</f>
        <v>2</v>
      </c>
      <c r="F34" s="21">
        <f>raw!T34</f>
        <v>20170318</v>
      </c>
      <c r="G34" s="21">
        <f>IF(E34=0,raw!AN34,raw!U34)</f>
        <v>335706</v>
      </c>
      <c r="H34" s="21">
        <f>IF(E34=0,raw!AO34,0)</f>
        <v>0</v>
      </c>
      <c r="I34" s="21">
        <f>raw!V34</f>
        <v>53946.44</v>
      </c>
      <c r="J34" s="21">
        <f>raw!X34</f>
        <v>702.62</v>
      </c>
      <c r="K34" s="21">
        <f>SUM(raw!Y34:AB34)</f>
        <v>12623.44</v>
      </c>
      <c r="L34" s="21">
        <f>SUM(raw!AC34:AD34)</f>
        <v>0</v>
      </c>
      <c r="M34" s="21">
        <f>raw!AE34</f>
        <v>0</v>
      </c>
      <c r="N34" s="21">
        <f>raw!AF34</f>
        <v>215785.82</v>
      </c>
      <c r="O34" s="21">
        <f>raw!AL34</f>
        <v>203865</v>
      </c>
      <c r="P34" s="21">
        <f>raw!AM34</f>
        <v>216488.44</v>
      </c>
      <c r="Q34" s="21">
        <f>raw!BB34</f>
        <v>30905</v>
      </c>
      <c r="R34" s="21">
        <f>IF(E34=0,raw!AN34,raw!BC34)</f>
        <v>304801</v>
      </c>
      <c r="S34" s="21">
        <f>raw!BE34</f>
        <v>698</v>
      </c>
      <c r="T34" s="21">
        <f>raw!BF34</f>
        <v>828</v>
      </c>
      <c r="U34" s="21">
        <f>raw!BH34</f>
        <v>785</v>
      </c>
      <c r="V34" s="21">
        <f>IF(raw!BI34,raw!BI34,raw!BG34)</f>
        <v>845</v>
      </c>
      <c r="W34" s="21">
        <f>raw!BK34</f>
        <v>0</v>
      </c>
      <c r="X34" s="21">
        <f>raw!BL34</f>
        <v>0</v>
      </c>
      <c r="Y34" s="29">
        <f>TRUNC(raw!BQ34/(1-raw!W34/100),2)</f>
        <v>0</v>
      </c>
      <c r="Z34" s="29">
        <f>TRUNC(raw!BR34/(1-raw!W34/100),2)</f>
        <v>0</v>
      </c>
      <c r="AA34" s="29">
        <f>TRUNC(raw!BY34/(1-raw!W34/100),2)</f>
        <v>42868.72</v>
      </c>
      <c r="AB34" s="29">
        <f>TRUNC(IF(E34=0,0,IF(E34=1,raw!BX34/(1-raw!W34/100),IF(E34=2,raw!BZ34/(1-raw!W34/100),0))),2)</f>
        <v>9238.64</v>
      </c>
      <c r="AC34" s="29">
        <f>TRUNC(raw!CB34/(1-raw!W34/100),2)</f>
        <v>0</v>
      </c>
      <c r="AD34" s="29">
        <f>TRUNC(IF(E34=0,0,IF(E34=1,raw!CA34/(1-raw!W34/100),IF(E34=2,raw!CC34/(1-raw!W34/100),0))),2)</f>
        <v>0</v>
      </c>
      <c r="AE34" s="21">
        <f>(IF(E34=0,0,IF(E34=1,0,IF(E34=2,raw!CE34))))</f>
        <v>785</v>
      </c>
      <c r="AF34" s="21">
        <f>(IF(E34=0,0,IF(E34=1,raw!CD34,IF(E34=2,raw!CF34))))</f>
        <v>845</v>
      </c>
    </row>
    <row r="35" spans="1:32" x14ac:dyDescent="0.25">
      <c r="A35" s="21">
        <f>raw!A35</f>
        <v>493169</v>
      </c>
      <c r="C35" s="21">
        <f>VLOOKUP(A35,'insert-meters'!A$2:B$24,2)</f>
        <v>112</v>
      </c>
      <c r="D35" s="21" t="str">
        <f>MID(raw!M35,3,4)</f>
        <v>1702</v>
      </c>
      <c r="E35" s="21">
        <f>IF(raw!BE35,2,IF(raw!BG35,1,0))</f>
        <v>1</v>
      </c>
      <c r="F35" s="21">
        <f>raw!T35</f>
        <v>20170318</v>
      </c>
      <c r="G35" s="21">
        <f>IF(E35=0,raw!AN35,raw!U35)</f>
        <v>161550</v>
      </c>
      <c r="H35" s="21">
        <f>IF(E35=0,raw!AO35,0)</f>
        <v>0</v>
      </c>
      <c r="I35" s="21">
        <f>raw!V35</f>
        <v>25691.19</v>
      </c>
      <c r="J35" s="21">
        <f>raw!X35</f>
        <v>702.62</v>
      </c>
      <c r="K35" s="21">
        <f>SUM(raw!Y35:AB35)</f>
        <v>6011.7200000000012</v>
      </c>
      <c r="L35" s="21">
        <f>SUM(raw!AC35:AD35)</f>
        <v>0</v>
      </c>
      <c r="M35" s="21">
        <f>raw!AE35</f>
        <v>0</v>
      </c>
      <c r="N35" s="21">
        <f>raw!AF35</f>
        <v>102764.83</v>
      </c>
      <c r="O35" s="21">
        <f>raw!AL35</f>
        <v>97455.73</v>
      </c>
      <c r="P35" s="21">
        <f>raw!AM35</f>
        <v>103467.45</v>
      </c>
      <c r="Q35" s="21">
        <f>raw!BB35</f>
        <v>14275</v>
      </c>
      <c r="R35" s="21">
        <f>IF(E35=0,raw!AN35,raw!BC35)</f>
        <v>147275</v>
      </c>
      <c r="S35" s="21">
        <f>raw!BE35</f>
        <v>0</v>
      </c>
      <c r="T35" s="21">
        <f>raw!BF35</f>
        <v>0</v>
      </c>
      <c r="U35" s="21">
        <f>raw!BH35</f>
        <v>0</v>
      </c>
      <c r="V35" s="21">
        <f>IF(raw!BI35,raw!BI35,raw!BG35)</f>
        <v>474</v>
      </c>
      <c r="W35" s="21">
        <f>raw!BK35</f>
        <v>0</v>
      </c>
      <c r="X35" s="21">
        <f>raw!BL35</f>
        <v>0</v>
      </c>
      <c r="Y35" s="29">
        <f>TRUNC(raw!BQ35/(1-raw!W35/100),2)</f>
        <v>0</v>
      </c>
      <c r="Z35" s="29">
        <f>TRUNC(raw!BR35/(1-raw!W35/100),2)</f>
        <v>0</v>
      </c>
      <c r="AA35" s="29">
        <f>TRUNC(raw!BY35/(1-raw!W35/100),2)</f>
        <v>0</v>
      </c>
      <c r="AB35" s="29">
        <f>TRUNC(IF(E35=0,0,IF(E35=1,raw!BX35/(1-raw!W35/100),IF(E35=2,raw!BZ35/(1-raw!W35/100),0))),2)</f>
        <v>5182.38</v>
      </c>
      <c r="AC35" s="29">
        <f>TRUNC(raw!CB35/(1-raw!W35/100),2)</f>
        <v>0</v>
      </c>
      <c r="AD35" s="29">
        <f>TRUNC(IF(E35=0,0,IF(E35=1,raw!CA35/(1-raw!W35/100),IF(E35=2,raw!CC35/(1-raw!W35/100),0))),2)</f>
        <v>0</v>
      </c>
      <c r="AE35" s="21">
        <f>(IF(E35=0,0,IF(E35=1,0,IF(E35=2,raw!CE35))))</f>
        <v>0</v>
      </c>
      <c r="AF35" s="21">
        <f>(IF(E35=0,0,IF(E35=1,raw!CD35,IF(E35=2,raw!CF35))))</f>
        <v>460</v>
      </c>
    </row>
    <row r="36" spans="1:32" x14ac:dyDescent="0.25">
      <c r="A36" s="21">
        <f>raw!A36</f>
        <v>510213</v>
      </c>
      <c r="C36" s="21">
        <f>VLOOKUP(A36,'insert-meters'!A$2:B$24,2)</f>
        <v>113</v>
      </c>
      <c r="D36" s="21" t="str">
        <f>MID(raw!M36,3,4)</f>
        <v>1702</v>
      </c>
      <c r="E36" s="21">
        <f>IF(raw!BE36,2,IF(raw!BG36,1,0))</f>
        <v>0</v>
      </c>
      <c r="F36" s="21">
        <f>raw!T36</f>
        <v>20170318</v>
      </c>
      <c r="G36" s="21">
        <f>IF(E36=0,raw!AN36,raw!U36)</f>
        <v>18128</v>
      </c>
      <c r="H36" s="21">
        <f>IF(E36=0,raw!AO36,0)</f>
        <v>18128</v>
      </c>
      <c r="I36" s="21">
        <f>raw!V36</f>
        <v>2933.12</v>
      </c>
      <c r="J36" s="21">
        <f>raw!X36</f>
        <v>702.62</v>
      </c>
      <c r="K36" s="21">
        <f>SUM(raw!Y36:AB36)</f>
        <v>686.32999999999993</v>
      </c>
      <c r="L36" s="21">
        <f>SUM(raw!AC36:AD36)</f>
        <v>0</v>
      </c>
      <c r="M36" s="21">
        <f>raw!AE36</f>
        <v>0</v>
      </c>
      <c r="N36" s="21">
        <f>raw!AF36</f>
        <v>11732.49</v>
      </c>
      <c r="O36" s="21">
        <f>raw!AL36</f>
        <v>11748.78</v>
      </c>
      <c r="P36" s="21">
        <f>raw!AM36</f>
        <v>12435.11</v>
      </c>
      <c r="Q36" s="21">
        <f>raw!BB36</f>
        <v>0</v>
      </c>
      <c r="R36" s="21">
        <f>IF(E36=0,raw!AN36,raw!BC36)</f>
        <v>18128</v>
      </c>
      <c r="S36" s="21">
        <f>raw!BE36</f>
        <v>0</v>
      </c>
      <c r="T36" s="21">
        <f>raw!BF36</f>
        <v>0</v>
      </c>
      <c r="U36" s="21">
        <f>raw!BH36</f>
        <v>0</v>
      </c>
      <c r="V36" s="21">
        <f>IF(raw!BI36,raw!BI36,raw!BG36)</f>
        <v>0</v>
      </c>
      <c r="W36" s="21">
        <f>raw!BK36</f>
        <v>0</v>
      </c>
      <c r="X36" s="21">
        <f>raw!BL36</f>
        <v>0</v>
      </c>
      <c r="Y36" s="29">
        <f>TRUNC(raw!BQ36/(1-raw!W36/100),2)</f>
        <v>0</v>
      </c>
      <c r="Z36" s="29">
        <f>TRUNC(raw!BR36/(1-raw!W36/100),2)</f>
        <v>0</v>
      </c>
      <c r="AA36" s="29">
        <f>TRUNC(raw!BY36/(1-raw!W36/100),2)</f>
        <v>0</v>
      </c>
      <c r="AB36" s="29">
        <f>TRUNC(IF(E36=0,0,IF(E36=1,raw!BX36/(1-raw!W36/100),IF(E36=2,raw!BZ36/(1-raw!W36/100),0))),2)</f>
        <v>0</v>
      </c>
      <c r="AC36" s="29">
        <f>TRUNC(raw!CB36/(1-raw!W36/100),2)</f>
        <v>0</v>
      </c>
      <c r="AD36" s="29">
        <f>TRUNC(IF(E36=0,0,IF(E36=1,raw!CA36/(1-raw!W36/100),IF(E36=2,raw!CC36/(1-raw!W36/100),0))),2)</f>
        <v>0</v>
      </c>
      <c r="AE36" s="21">
        <f>(IF(E36=0,0,IF(E36=1,0,IF(E36=2,raw!CE36))))</f>
        <v>0</v>
      </c>
      <c r="AF36" s="21">
        <f>(IF(E36=0,0,IF(E36=1,raw!CD36,IF(E36=2,raw!CF36))))</f>
        <v>0</v>
      </c>
    </row>
    <row r="37" spans="1:32" x14ac:dyDescent="0.25">
      <c r="A37" s="21">
        <f>raw!A37</f>
        <v>605120</v>
      </c>
      <c r="C37" s="21">
        <f>VLOOKUP(A37,'insert-meters'!A$2:B$24,2)</f>
        <v>114</v>
      </c>
      <c r="D37" s="21" t="str">
        <f>MID(raw!M37,3,4)</f>
        <v>1702</v>
      </c>
      <c r="E37" s="21">
        <f>IF(raw!BE37,2,IF(raw!BG37,1,0))</f>
        <v>1</v>
      </c>
      <c r="F37" s="21">
        <f>raw!T37</f>
        <v>20170318</v>
      </c>
      <c r="G37" s="21">
        <f>IF(E37=0,raw!AN37,raw!U37)</f>
        <v>304620</v>
      </c>
      <c r="H37" s="21">
        <f>IF(E37=0,raw!AO37,0)</f>
        <v>0</v>
      </c>
      <c r="I37" s="21">
        <f>raw!V37</f>
        <v>41291.14</v>
      </c>
      <c r="J37" s="21">
        <f>raw!X37</f>
        <v>702.62</v>
      </c>
      <c r="K37" s="21">
        <f>SUM(raw!Y37:AB37)</f>
        <v>9662.1</v>
      </c>
      <c r="L37" s="21">
        <f>SUM(raw!AC37:AD37)</f>
        <v>0</v>
      </c>
      <c r="M37" s="21">
        <f>raw!AE37</f>
        <v>0</v>
      </c>
      <c r="N37" s="21">
        <f>raw!AF37</f>
        <v>165164.60999999999</v>
      </c>
      <c r="O37" s="21">
        <f>raw!AL37</f>
        <v>156205.13</v>
      </c>
      <c r="P37" s="21">
        <f>raw!AM37</f>
        <v>165867.23000000001</v>
      </c>
      <c r="Q37" s="21">
        <f>raw!BB37</f>
        <v>26016</v>
      </c>
      <c r="R37" s="21">
        <f>IF(E37=0,raw!AN37,raw!BC37)</f>
        <v>278604</v>
      </c>
      <c r="S37" s="21">
        <f>raw!BE37</f>
        <v>0</v>
      </c>
      <c r="T37" s="21">
        <f>raw!BF37</f>
        <v>0</v>
      </c>
      <c r="U37" s="21">
        <f>raw!BH37</f>
        <v>0</v>
      </c>
      <c r="V37" s="21">
        <f>IF(raw!BI37,raw!BI37,raw!BG37)</f>
        <v>945</v>
      </c>
      <c r="W37" s="21">
        <f>raw!BK37</f>
        <v>0</v>
      </c>
      <c r="X37" s="21">
        <f>raw!BL37</f>
        <v>13</v>
      </c>
      <c r="Y37" s="29">
        <f>TRUNC(raw!BQ37/(1-raw!W37/100),2)</f>
        <v>0</v>
      </c>
      <c r="Z37" s="29">
        <f>TRUNC(raw!BR37/(1-raw!W37/100),2)</f>
        <v>4.96</v>
      </c>
      <c r="AA37" s="29">
        <f>TRUNC(raw!BY37/(1-raw!W37/100),2)</f>
        <v>0</v>
      </c>
      <c r="AB37" s="29">
        <f>TRUNC(IF(E37=0,0,IF(E37=1,raw!BX37/(1-raw!W37/100),IF(E37=2,raw!BZ37/(1-raw!W37/100),0))),2)</f>
        <v>7548.22</v>
      </c>
      <c r="AC37" s="29">
        <f>TRUNC(raw!CB37/(1-raw!W37/100),2)</f>
        <v>0</v>
      </c>
      <c r="AD37" s="29">
        <f>TRUNC(IF(E37=0,0,IF(E37=1,raw!CA37/(1-raw!W37/100),IF(E37=2,raw!CC37/(1-raw!W37/100),0))),2)</f>
        <v>0</v>
      </c>
      <c r="AE37" s="21">
        <f>(IF(E37=0,0,IF(E37=1,0,IF(E37=2,raw!CE37))))</f>
        <v>0</v>
      </c>
      <c r="AF37" s="21">
        <f>(IF(E37=0,0,IF(E37=1,raw!CD37,IF(E37=2,raw!CF37))))</f>
        <v>945</v>
      </c>
    </row>
    <row r="38" spans="1:32" x14ac:dyDescent="0.25">
      <c r="A38" s="21">
        <f>raw!A38</f>
        <v>623849</v>
      </c>
      <c r="C38" s="21">
        <f>VLOOKUP(A38,'insert-meters'!A$2:B$24,2)</f>
        <v>115</v>
      </c>
      <c r="D38" s="21" t="str">
        <f>MID(raw!M38,3,4)</f>
        <v>1702</v>
      </c>
      <c r="E38" s="21">
        <f>IF(raw!BE38,2,IF(raw!BG38,1,0))</f>
        <v>1</v>
      </c>
      <c r="F38" s="21">
        <f>raw!T38</f>
        <v>20170318</v>
      </c>
      <c r="G38" s="21">
        <f>IF(E38=0,raw!AN38,raw!U38)</f>
        <v>242534</v>
      </c>
      <c r="H38" s="21">
        <f>IF(E38=0,raw!AO38,0)</f>
        <v>0</v>
      </c>
      <c r="I38" s="21">
        <f>raw!V38</f>
        <v>41473.22</v>
      </c>
      <c r="J38" s="21">
        <f>raw!X38</f>
        <v>702.62</v>
      </c>
      <c r="K38" s="21">
        <f>SUM(raw!Y38:AB38)</f>
        <v>9704.7099999999991</v>
      </c>
      <c r="L38" s="21">
        <f>SUM(raw!AC38:AD38)</f>
        <v>0</v>
      </c>
      <c r="M38" s="21">
        <f>raw!AE38</f>
        <v>0</v>
      </c>
      <c r="N38" s="21">
        <f>raw!AF38</f>
        <v>165892.97</v>
      </c>
      <c r="O38" s="21">
        <f>raw!AL38</f>
        <v>156890.88</v>
      </c>
      <c r="P38" s="21">
        <f>raw!AM38</f>
        <v>166595.59</v>
      </c>
      <c r="Q38" s="21">
        <f>raw!BB38</f>
        <v>26080</v>
      </c>
      <c r="R38" s="21">
        <f>IF(E38=0,raw!AN38,raw!BC38)</f>
        <v>216454</v>
      </c>
      <c r="S38" s="21">
        <f>raw!BE38</f>
        <v>0</v>
      </c>
      <c r="T38" s="21">
        <f>raw!BF38</f>
        <v>0</v>
      </c>
      <c r="U38" s="21">
        <f>raw!BH38</f>
        <v>0</v>
      </c>
      <c r="V38" s="21">
        <f>IF(raw!BI38,raw!BI38,raw!BG38)</f>
        <v>855</v>
      </c>
      <c r="W38" s="21">
        <f>raw!BK38</f>
        <v>1255</v>
      </c>
      <c r="X38" s="21">
        <f>raw!BL38</f>
        <v>6541</v>
      </c>
      <c r="Y38" s="29">
        <f>TRUNC(raw!BQ38/(1-raw!W38/100),2)</f>
        <v>478.12</v>
      </c>
      <c r="Z38" s="29">
        <f>TRUNC(raw!BR38/(1-raw!W38/100),2)</f>
        <v>2491.89</v>
      </c>
      <c r="AA38" s="29">
        <f>TRUNC(raw!BY38/(1-raw!W38/100),2)</f>
        <v>0</v>
      </c>
      <c r="AB38" s="29">
        <f>TRUNC(IF(E38=0,0,IF(E38=1,raw!BX38/(1-raw!W38/100),IF(E38=2,raw!BZ38/(1-raw!W38/100),0))),2)</f>
        <v>9347.9599999999991</v>
      </c>
      <c r="AC38" s="29">
        <f>TRUNC(raw!CB38/(1-raw!W38/100),2)</f>
        <v>0</v>
      </c>
      <c r="AD38" s="29">
        <f>TRUNC(IF(E38=0,0,IF(E38=1,raw!CA38/(1-raw!W38/100),IF(E38=2,raw!CC38/(1-raw!W38/100),0))),2)</f>
        <v>0</v>
      </c>
      <c r="AE38" s="21">
        <f>(IF(E38=0,0,IF(E38=1,0,IF(E38=2,raw!CE38))))</f>
        <v>0</v>
      </c>
      <c r="AF38" s="21">
        <f>(IF(E38=0,0,IF(E38=1,raw!CD38,IF(E38=2,raw!CF38))))</f>
        <v>855</v>
      </c>
    </row>
    <row r="39" spans="1:32" x14ac:dyDescent="0.25">
      <c r="A39" s="21">
        <f>raw!A39</f>
        <v>675051</v>
      </c>
      <c r="C39" s="21">
        <f>VLOOKUP(A39,'insert-meters'!A$2:B$24,2)</f>
        <v>116</v>
      </c>
      <c r="D39" s="21" t="str">
        <f>MID(raw!M39,3,4)</f>
        <v>1702</v>
      </c>
      <c r="E39" s="21">
        <f>IF(raw!BE39,2,IF(raw!BG39,1,0))</f>
        <v>2</v>
      </c>
      <c r="F39" s="21">
        <f>raw!T39</f>
        <v>20170318</v>
      </c>
      <c r="G39" s="21">
        <f>IF(E39=0,raw!AN39,raw!U39)</f>
        <v>238011</v>
      </c>
      <c r="H39" s="21">
        <f>IF(E39=0,raw!AO39,0)</f>
        <v>0</v>
      </c>
      <c r="I39" s="21">
        <f>raw!V39</f>
        <v>36778.519999999997</v>
      </c>
      <c r="J39" s="21">
        <f>raw!X39</f>
        <v>702.62</v>
      </c>
      <c r="K39" s="21">
        <f>SUM(raw!Y39:AB39)</f>
        <v>8606.17</v>
      </c>
      <c r="L39" s="21">
        <f>SUM(raw!AC39:AD39)</f>
        <v>0</v>
      </c>
      <c r="M39" s="21">
        <f>raw!AE39</f>
        <v>0</v>
      </c>
      <c r="N39" s="21">
        <f>raw!AF39</f>
        <v>147114.19</v>
      </c>
      <c r="O39" s="21">
        <f>raw!AL39</f>
        <v>139210.64000000001</v>
      </c>
      <c r="P39" s="21">
        <f>raw!AM39</f>
        <v>147816.81</v>
      </c>
      <c r="Q39" s="21">
        <f>raw!BB39</f>
        <v>25713</v>
      </c>
      <c r="R39" s="21">
        <f>IF(E39=0,raw!AN39,raw!BC39)</f>
        <v>212298</v>
      </c>
      <c r="S39" s="21">
        <f>raw!BE39</f>
        <v>418</v>
      </c>
      <c r="T39" s="21">
        <f>raw!BF39</f>
        <v>447</v>
      </c>
      <c r="U39" s="21">
        <f>raw!BH39</f>
        <v>455</v>
      </c>
      <c r="V39" s="21">
        <f>IF(raw!BI39,raw!BI39,raw!BG39)</f>
        <v>447</v>
      </c>
      <c r="W39" s="21">
        <f>raw!BK39</f>
        <v>0</v>
      </c>
      <c r="X39" s="21">
        <f>raw!BL39</f>
        <v>0</v>
      </c>
      <c r="Y39" s="29">
        <f>TRUNC(raw!BQ39/(1-raw!W39/100),2)</f>
        <v>0</v>
      </c>
      <c r="Z39" s="29">
        <f>TRUNC(raw!BR39/(1-raw!W39/100),2)</f>
        <v>0</v>
      </c>
      <c r="AA39" s="29">
        <f>TRUNC(raw!BY39/(1-raw!W39/100),2)</f>
        <v>24847.46</v>
      </c>
      <c r="AB39" s="29">
        <f>TRUNC(IF(E39=0,0,IF(E39=1,raw!BX39/(1-raw!W39/100),IF(E39=2,raw!BZ39/(1-raw!W39/100),0))),2)</f>
        <v>4887.18</v>
      </c>
      <c r="AC39" s="29">
        <f>TRUNC(raw!CB39/(1-raw!W39/100),2)</f>
        <v>0</v>
      </c>
      <c r="AD39" s="29">
        <f>TRUNC(IF(E39=0,0,IF(E39=1,raw!CA39/(1-raw!W39/100),IF(E39=2,raw!CC39/(1-raw!W39/100),0))),2)</f>
        <v>590.4</v>
      </c>
      <c r="AE39" s="21">
        <f>(IF(E39=0,0,IF(E39=1,0,IF(E39=2,raw!CE39))))</f>
        <v>455</v>
      </c>
      <c r="AF39" s="21">
        <f>(IF(E39=0,0,IF(E39=1,raw!CD39,IF(E39=2,raw!CF39))))</f>
        <v>420</v>
      </c>
    </row>
    <row r="40" spans="1:32" x14ac:dyDescent="0.25">
      <c r="A40" s="21">
        <f>raw!A40</f>
        <v>856960</v>
      </c>
      <c r="C40" s="21">
        <f>VLOOKUP(A40,'insert-meters'!A$2:B$24,2)</f>
        <v>117</v>
      </c>
      <c r="D40" s="21" t="str">
        <f>MID(raw!M40,3,4)</f>
        <v>1702</v>
      </c>
      <c r="E40" s="21">
        <f>IF(raw!BE40,2,IF(raw!BG40,1,0))</f>
        <v>0</v>
      </c>
      <c r="F40" s="21">
        <f>raw!T40</f>
        <v>20170318</v>
      </c>
      <c r="G40" s="21">
        <f>IF(E40=0,raw!AN40,raw!U40)</f>
        <v>0</v>
      </c>
      <c r="H40" s="21">
        <f>IF(E40=0,raw!AO40,0)</f>
        <v>100</v>
      </c>
      <c r="I40" s="21">
        <f>raw!V40</f>
        <v>6.55</v>
      </c>
      <c r="J40" s="21">
        <f>raw!X40</f>
        <v>2.35</v>
      </c>
      <c r="K40" s="21">
        <f>SUM(raw!Y40:AB40)</f>
        <v>3.17</v>
      </c>
      <c r="L40" s="21">
        <f>SUM(raw!AC40:AD40)</f>
        <v>0</v>
      </c>
      <c r="M40" s="21">
        <f>raw!AE40</f>
        <v>0</v>
      </c>
      <c r="N40" s="21">
        <f>raw!AF40</f>
        <v>54.65</v>
      </c>
      <c r="O40" s="21">
        <f>raw!AL40</f>
        <v>53.83</v>
      </c>
      <c r="P40" s="21">
        <f>raw!AM40</f>
        <v>57</v>
      </c>
      <c r="Q40" s="21">
        <f>raw!BB40</f>
        <v>0</v>
      </c>
      <c r="R40" s="21">
        <f>IF(E40=0,raw!AN40,raw!BC40)</f>
        <v>0</v>
      </c>
      <c r="S40" s="21">
        <f>raw!BE40</f>
        <v>0</v>
      </c>
      <c r="T40" s="21">
        <f>raw!BF40</f>
        <v>0</v>
      </c>
      <c r="U40" s="21">
        <f>raw!BH40</f>
        <v>0</v>
      </c>
      <c r="V40" s="21">
        <f>IF(raw!BI40,raw!BI40,raw!BG40)</f>
        <v>0</v>
      </c>
      <c r="W40" s="21">
        <f>raw!BK40</f>
        <v>0</v>
      </c>
      <c r="X40" s="21">
        <f>raw!BL40</f>
        <v>0</v>
      </c>
      <c r="Y40" s="29">
        <f>TRUNC(raw!BQ40/(1-raw!W40/100),2)</f>
        <v>0</v>
      </c>
      <c r="Z40" s="29">
        <f>TRUNC(raw!BR40/(1-raw!W40/100),2)</f>
        <v>0</v>
      </c>
      <c r="AA40" s="29">
        <f>TRUNC(raw!BY40/(1-raw!W40/100),2)</f>
        <v>0</v>
      </c>
      <c r="AB40" s="29">
        <f>TRUNC(IF(E40=0,0,IF(E40=1,raw!BX40/(1-raw!W40/100),IF(E40=2,raw!BZ40/(1-raw!W40/100),0))),2)</f>
        <v>0</v>
      </c>
      <c r="AC40" s="29">
        <f>TRUNC(raw!CB40/(1-raw!W40/100),2)</f>
        <v>0</v>
      </c>
      <c r="AD40" s="29">
        <f>TRUNC(IF(E40=0,0,IF(E40=1,raw!CA40/(1-raw!W40/100),IF(E40=2,raw!CC40/(1-raw!W40/100),0))),2)</f>
        <v>0</v>
      </c>
      <c r="AE40" s="21">
        <f>(IF(E40=0,0,IF(E40=1,0,IF(E40=2,raw!CE40))))</f>
        <v>0</v>
      </c>
      <c r="AF40" s="21">
        <f>(IF(E40=0,0,IF(E40=1,raw!CD40,IF(E40=2,raw!CF40))))</f>
        <v>0</v>
      </c>
    </row>
    <row r="41" spans="1:32" x14ac:dyDescent="0.25">
      <c r="A41" s="21">
        <f>raw!A41</f>
        <v>856967</v>
      </c>
      <c r="C41" s="21">
        <f>VLOOKUP(A41,'insert-meters'!A$2:B$24,2)</f>
        <v>118</v>
      </c>
      <c r="D41" s="21" t="str">
        <f>MID(raw!M41,3,4)</f>
        <v>1702</v>
      </c>
      <c r="E41" s="21">
        <f>IF(raw!BE41,2,IF(raw!BG41,1,0))</f>
        <v>0</v>
      </c>
      <c r="F41" s="21">
        <f>raw!T41</f>
        <v>20170318</v>
      </c>
      <c r="G41" s="21">
        <f>IF(E41=0,raw!AN41,raw!U41)</f>
        <v>1</v>
      </c>
      <c r="H41" s="21">
        <f>IF(E41=0,raw!AO41,0)</f>
        <v>100</v>
      </c>
      <c r="I41" s="21">
        <f>raw!V41</f>
        <v>6.55</v>
      </c>
      <c r="J41" s="21">
        <f>raw!X41</f>
        <v>2.35</v>
      </c>
      <c r="K41" s="21">
        <f>SUM(raw!Y41:AB41)</f>
        <v>3.17</v>
      </c>
      <c r="L41" s="21">
        <f>SUM(raw!AC41:AD41)</f>
        <v>0</v>
      </c>
      <c r="M41" s="21">
        <f>raw!AE41</f>
        <v>0</v>
      </c>
      <c r="N41" s="21">
        <f>raw!AF41</f>
        <v>54.65</v>
      </c>
      <c r="O41" s="21">
        <f>raw!AL41</f>
        <v>53.83</v>
      </c>
      <c r="P41" s="21">
        <f>raw!AM41</f>
        <v>57</v>
      </c>
      <c r="Q41" s="21">
        <f>raw!BB41</f>
        <v>0</v>
      </c>
      <c r="R41" s="21">
        <f>IF(E41=0,raw!AN41,raw!BC41)</f>
        <v>1</v>
      </c>
      <c r="S41" s="21">
        <f>raw!BE41</f>
        <v>0</v>
      </c>
      <c r="T41" s="21">
        <f>raw!BF41</f>
        <v>0</v>
      </c>
      <c r="U41" s="21">
        <f>raw!BH41</f>
        <v>0</v>
      </c>
      <c r="V41" s="21">
        <f>IF(raw!BI41,raw!BI41,raw!BG41)</f>
        <v>0</v>
      </c>
      <c r="W41" s="21">
        <f>raw!BK41</f>
        <v>0</v>
      </c>
      <c r="X41" s="21">
        <f>raw!BL41</f>
        <v>0</v>
      </c>
      <c r="Y41" s="29">
        <f>TRUNC(raw!BQ41/(1-raw!W41/100),2)</f>
        <v>0</v>
      </c>
      <c r="Z41" s="29">
        <f>TRUNC(raw!BR41/(1-raw!W41/100),2)</f>
        <v>0</v>
      </c>
      <c r="AA41" s="29">
        <f>TRUNC(raw!BY41/(1-raw!W41/100),2)</f>
        <v>0</v>
      </c>
      <c r="AB41" s="29">
        <f>TRUNC(IF(E41=0,0,IF(E41=1,raw!BX41/(1-raw!W41/100),IF(E41=2,raw!BZ41/(1-raw!W41/100),0))),2)</f>
        <v>0</v>
      </c>
      <c r="AC41" s="29">
        <f>TRUNC(raw!CB41/(1-raw!W41/100),2)</f>
        <v>0</v>
      </c>
      <c r="AD41" s="29">
        <f>TRUNC(IF(E41=0,0,IF(E41=1,raw!CA41/(1-raw!W41/100),IF(E41=2,raw!CC41/(1-raw!W41/100),0))),2)</f>
        <v>0</v>
      </c>
      <c r="AE41" s="21">
        <f>(IF(E41=0,0,IF(E41=1,0,IF(E41=2,raw!CE41))))</f>
        <v>0</v>
      </c>
      <c r="AF41" s="21">
        <f>(IF(E41=0,0,IF(E41=1,raw!CD41,IF(E41=2,raw!CF41))))</f>
        <v>0</v>
      </c>
    </row>
    <row r="42" spans="1:32" x14ac:dyDescent="0.25">
      <c r="A42" s="21">
        <f>raw!A42</f>
        <v>856969</v>
      </c>
      <c r="C42" s="21">
        <f>VLOOKUP(A42,'insert-meters'!A$2:B$24,2)</f>
        <v>119</v>
      </c>
      <c r="D42" s="21" t="str">
        <f>MID(raw!M42,3,4)</f>
        <v>1702</v>
      </c>
      <c r="E42" s="21">
        <f>IF(raw!BE42,2,IF(raw!BG42,1,0))</f>
        <v>0</v>
      </c>
      <c r="F42" s="21">
        <f>raw!T42</f>
        <v>20170318</v>
      </c>
      <c r="G42" s="21">
        <f>IF(E42=0,raw!AN42,raw!U42)</f>
        <v>0</v>
      </c>
      <c r="H42" s="21">
        <f>IF(E42=0,raw!AO42,0)</f>
        <v>100</v>
      </c>
      <c r="I42" s="21">
        <f>raw!V42</f>
        <v>6.55</v>
      </c>
      <c r="J42" s="21">
        <f>raw!X42</f>
        <v>2.35</v>
      </c>
      <c r="K42" s="21">
        <f>SUM(raw!Y42:AB42)</f>
        <v>3.17</v>
      </c>
      <c r="L42" s="21">
        <f>SUM(raw!AC42:AD42)</f>
        <v>0</v>
      </c>
      <c r="M42" s="21">
        <f>raw!AE42</f>
        <v>0</v>
      </c>
      <c r="N42" s="21">
        <f>raw!AF42</f>
        <v>54.65</v>
      </c>
      <c r="O42" s="21">
        <f>raw!AL42</f>
        <v>53.83</v>
      </c>
      <c r="P42" s="21">
        <f>raw!AM42</f>
        <v>57</v>
      </c>
      <c r="Q42" s="21">
        <f>raw!BB42</f>
        <v>0</v>
      </c>
      <c r="R42" s="21">
        <f>IF(E42=0,raw!AN42,raw!BC42)</f>
        <v>0</v>
      </c>
      <c r="S42" s="21">
        <f>raw!BE42</f>
        <v>0</v>
      </c>
      <c r="T42" s="21">
        <f>raw!BF42</f>
        <v>0</v>
      </c>
      <c r="U42" s="21">
        <f>raw!BH42</f>
        <v>0</v>
      </c>
      <c r="V42" s="21">
        <f>IF(raw!BI42,raw!BI42,raw!BG42)</f>
        <v>0</v>
      </c>
      <c r="W42" s="21">
        <f>raw!BK42</f>
        <v>0</v>
      </c>
      <c r="X42" s="21">
        <f>raw!BL42</f>
        <v>0</v>
      </c>
      <c r="Y42" s="29">
        <f>TRUNC(raw!BQ42/(1-raw!W42/100),2)</f>
        <v>0</v>
      </c>
      <c r="Z42" s="29">
        <f>TRUNC(raw!BR42/(1-raw!W42/100),2)</f>
        <v>0</v>
      </c>
      <c r="AA42" s="29">
        <f>TRUNC(raw!BY42/(1-raw!W42/100),2)</f>
        <v>0</v>
      </c>
      <c r="AB42" s="29">
        <f>TRUNC(IF(E42=0,0,IF(E42=1,raw!BX42/(1-raw!W42/100),IF(E42=2,raw!BZ42/(1-raw!W42/100),0))),2)</f>
        <v>0</v>
      </c>
      <c r="AC42" s="29">
        <f>TRUNC(raw!CB42/(1-raw!W42/100),2)</f>
        <v>0</v>
      </c>
      <c r="AD42" s="29">
        <f>TRUNC(IF(E42=0,0,IF(E42=1,raw!CA42/(1-raw!W42/100),IF(E42=2,raw!CC42/(1-raw!W42/100),0))),2)</f>
        <v>0</v>
      </c>
      <c r="AE42" s="21">
        <f>(IF(E42=0,0,IF(E42=1,0,IF(E42=2,raw!CE42))))</f>
        <v>0</v>
      </c>
      <c r="AF42" s="21">
        <f>(IF(E42=0,0,IF(E42=1,raw!CD42,IF(E42=2,raw!CF42))))</f>
        <v>0</v>
      </c>
    </row>
    <row r="43" spans="1:32" x14ac:dyDescent="0.25">
      <c r="A43" s="21">
        <f>raw!A43</f>
        <v>966027</v>
      </c>
      <c r="C43" s="21">
        <f>VLOOKUP(A43,'insert-meters'!A$2:B$24,2)</f>
        <v>120</v>
      </c>
      <c r="D43" s="21" t="str">
        <f>MID(raw!M43,3,4)</f>
        <v>1702</v>
      </c>
      <c r="E43" s="21">
        <f>IF(raw!BE43,2,IF(raw!BG43,1,0))</f>
        <v>2</v>
      </c>
      <c r="F43" s="21">
        <f>raw!T43</f>
        <v>20170318</v>
      </c>
      <c r="G43" s="21">
        <f>IF(E43=0,raw!AN43,raw!U43)</f>
        <v>78245</v>
      </c>
      <c r="H43" s="21">
        <f>IF(E43=0,raw!AO43,0)</f>
        <v>0</v>
      </c>
      <c r="I43" s="21">
        <f>raw!V43</f>
        <v>13570.51</v>
      </c>
      <c r="J43" s="21">
        <f>raw!X43</f>
        <v>702.62</v>
      </c>
      <c r="K43" s="21">
        <f>SUM(raw!Y43:AB43)</f>
        <v>3175.4900000000002</v>
      </c>
      <c r="L43" s="21">
        <f>SUM(raw!AC43:AD43)</f>
        <v>0</v>
      </c>
      <c r="M43" s="21">
        <f>raw!AE43</f>
        <v>0</v>
      </c>
      <c r="N43" s="21">
        <f>raw!AF43</f>
        <v>54282.06</v>
      </c>
      <c r="O43" s="21">
        <f>raw!AL43</f>
        <v>51809.19</v>
      </c>
      <c r="P43" s="21">
        <f>raw!AM43</f>
        <v>54984.68</v>
      </c>
      <c r="Q43" s="21">
        <f>raw!BB43</f>
        <v>8423</v>
      </c>
      <c r="R43" s="21">
        <f>IF(E43=0,raw!AN43,raw!BC43)</f>
        <v>69822</v>
      </c>
      <c r="S43" s="21">
        <f>raw!BE43</f>
        <v>155</v>
      </c>
      <c r="T43" s="21">
        <f>raw!BF43</f>
        <v>204</v>
      </c>
      <c r="U43" s="21">
        <f>raw!BH43</f>
        <v>245</v>
      </c>
      <c r="V43" s="21">
        <f>IF(raw!BI43,raw!BI43,raw!BG43)</f>
        <v>230</v>
      </c>
      <c r="W43" s="21">
        <f>raw!BK43</f>
        <v>0</v>
      </c>
      <c r="X43" s="21">
        <f>raw!BL43</f>
        <v>0</v>
      </c>
      <c r="Y43" s="29">
        <f>TRUNC(raw!BQ43/(1-raw!W43/100),2)</f>
        <v>0</v>
      </c>
      <c r="Z43" s="29">
        <f>TRUNC(raw!BR43/(1-raw!W43/100),2)</f>
        <v>0</v>
      </c>
      <c r="AA43" s="29">
        <f>TRUNC(raw!BY43/(1-raw!W43/100),2)</f>
        <v>13379.4</v>
      </c>
      <c r="AB43" s="29">
        <f>TRUNC(IF(E43=0,0,IF(E43=1,raw!BX43/(1-raw!W43/100),IF(E43=2,raw!BZ43/(1-raw!W43/100),0))),2)</f>
        <v>2514.65</v>
      </c>
      <c r="AC43" s="29">
        <f>TRUNC(raw!CB43/(1-raw!W43/100),2)</f>
        <v>0</v>
      </c>
      <c r="AD43" s="29">
        <f>TRUNC(IF(E43=0,0,IF(E43=1,raw!CA43/(1-raw!W43/100),IF(E43=2,raw!CC43/(1-raw!W43/100),0))),2)</f>
        <v>0</v>
      </c>
      <c r="AE43" s="21">
        <f>(IF(E43=0,0,IF(E43=1,0,IF(E43=2,raw!CE43))))</f>
        <v>245</v>
      </c>
      <c r="AF43" s="21">
        <f>(IF(E43=0,0,IF(E43=1,raw!CD43,IF(E43=2,raw!CF43))))</f>
        <v>230</v>
      </c>
    </row>
    <row r="44" spans="1:32" x14ac:dyDescent="0.25">
      <c r="A44" s="21">
        <f>raw!A44</f>
        <v>1089425</v>
      </c>
      <c r="C44" s="21">
        <f>VLOOKUP(A44,'insert-meters'!A$2:B$24,2)</f>
        <v>121</v>
      </c>
      <c r="D44" s="21" t="str">
        <f>MID(raw!M44,3,4)</f>
        <v>1702</v>
      </c>
      <c r="E44" s="21">
        <f>IF(raw!BE44,2,IF(raw!BG44,1,0))</f>
        <v>2</v>
      </c>
      <c r="F44" s="21">
        <f>raw!T44</f>
        <v>20170318</v>
      </c>
      <c r="G44" s="21">
        <f>IF(E44=0,raw!AN44,raw!U44)</f>
        <v>150433</v>
      </c>
      <c r="H44" s="21">
        <f>IF(E44=0,raw!AO44,0)</f>
        <v>0</v>
      </c>
      <c r="I44" s="21">
        <f>raw!V44</f>
        <v>20412.91</v>
      </c>
      <c r="J44" s="21">
        <f>raw!X44</f>
        <v>702.62</v>
      </c>
      <c r="K44" s="21">
        <f>SUM(raw!Y44:AB44)</f>
        <v>4776.6100000000006</v>
      </c>
      <c r="L44" s="21">
        <f>SUM(raw!AC44:AD44)</f>
        <v>0</v>
      </c>
      <c r="M44" s="21">
        <f>raw!AE44</f>
        <v>0</v>
      </c>
      <c r="N44" s="21">
        <f>raw!AF44</f>
        <v>81651.710000000006</v>
      </c>
      <c r="O44" s="21">
        <f>raw!AL44</f>
        <v>77577.72</v>
      </c>
      <c r="P44" s="21">
        <f>raw!AM44</f>
        <v>82354.33</v>
      </c>
      <c r="Q44" s="21">
        <f>raw!BB44</f>
        <v>13060</v>
      </c>
      <c r="R44" s="21">
        <f>IF(E44=0,raw!AN44,raw!BC44)</f>
        <v>137373</v>
      </c>
      <c r="S44" s="21">
        <f>raw!BE44</f>
        <v>219</v>
      </c>
      <c r="T44" s="21">
        <f>raw!BF44</f>
        <v>220</v>
      </c>
      <c r="U44" s="21">
        <f>raw!BH44</f>
        <v>350</v>
      </c>
      <c r="V44" s="21">
        <f>IF(raw!BI44,raw!BI44,raw!BG44)</f>
        <v>350</v>
      </c>
      <c r="W44" s="21">
        <f>raw!BK44</f>
        <v>0</v>
      </c>
      <c r="X44" s="21">
        <f>raw!BL44</f>
        <v>0</v>
      </c>
      <c r="Y44" s="29">
        <f>TRUNC(raw!BQ44/(1-raw!W44/100),2)</f>
        <v>0</v>
      </c>
      <c r="Z44" s="29">
        <f>TRUNC(raw!BR44/(1-raw!W44/100),2)</f>
        <v>0</v>
      </c>
      <c r="AA44" s="29">
        <f>TRUNC(raw!BY44/(1-raw!W44/100),2)</f>
        <v>9026.34</v>
      </c>
      <c r="AB44" s="29">
        <f>TRUNC(IF(E44=0,0,IF(E44=1,raw!BX44/(1-raw!W44/100),IF(E44=2,raw!BZ44/(1-raw!W44/100),0))),2)</f>
        <v>2795.64</v>
      </c>
      <c r="AC44" s="29">
        <f>TRUNC(raw!CB44/(1-raw!W44/100),2)</f>
        <v>0</v>
      </c>
      <c r="AD44" s="29">
        <f>TRUNC(IF(E44=0,0,IF(E44=1,raw!CA44/(1-raw!W44/100),IF(E44=2,raw!CC44/(1-raw!W44/100),0))),2)</f>
        <v>0</v>
      </c>
      <c r="AE44" s="21">
        <f>(IF(E44=0,0,IF(E44=1,0,IF(E44=2,raw!CE44))))</f>
        <v>350</v>
      </c>
      <c r="AF44" s="21">
        <f>(IF(E44=0,0,IF(E44=1,raw!CD44,IF(E44=2,raw!CF44))))</f>
        <v>350</v>
      </c>
    </row>
    <row r="45" spans="1:32" x14ac:dyDescent="0.25">
      <c r="A45" s="21">
        <f>raw!A45</f>
        <v>1100496</v>
      </c>
      <c r="C45" s="21">
        <f>VLOOKUP(A45,'insert-meters'!A$2:B$24,2)</f>
        <v>122</v>
      </c>
      <c r="D45" s="21" t="str">
        <f>MID(raw!M45,3,4)</f>
        <v>1702</v>
      </c>
      <c r="E45" s="21">
        <f>IF(raw!BE45,2,IF(raw!BG45,1,0))</f>
        <v>0</v>
      </c>
      <c r="F45" s="21">
        <f>raw!T45</f>
        <v>20170318</v>
      </c>
      <c r="G45" s="21">
        <f>IF(E45=0,raw!AN45,raw!U45)</f>
        <v>1</v>
      </c>
      <c r="H45" s="21">
        <f>IF(E45=0,raw!AO45,0)</f>
        <v>30</v>
      </c>
      <c r="I45" s="21">
        <f>raw!V45</f>
        <v>1.96</v>
      </c>
      <c r="J45" s="21">
        <f>raw!X45</f>
        <v>2.35</v>
      </c>
      <c r="K45" s="21">
        <f>SUM(raw!Y45:AB45)</f>
        <v>0.94</v>
      </c>
      <c r="L45" s="21">
        <f>SUM(raw!AC45:AD45)</f>
        <v>0</v>
      </c>
      <c r="M45" s="21">
        <f>raw!AE45</f>
        <v>0</v>
      </c>
      <c r="N45" s="21">
        <f>raw!AF45</f>
        <v>16.39</v>
      </c>
      <c r="O45" s="21">
        <f>raw!AL45</f>
        <v>17.8</v>
      </c>
      <c r="P45" s="21">
        <f>raw!AM45</f>
        <v>18.739999999999998</v>
      </c>
      <c r="Q45" s="21">
        <f>raw!BB45</f>
        <v>0</v>
      </c>
      <c r="R45" s="21">
        <f>IF(E45=0,raw!AN45,raw!BC45)</f>
        <v>1</v>
      </c>
      <c r="S45" s="21">
        <f>raw!BE45</f>
        <v>0</v>
      </c>
      <c r="T45" s="21">
        <f>raw!BF45</f>
        <v>0</v>
      </c>
      <c r="U45" s="21">
        <f>raw!BH45</f>
        <v>0</v>
      </c>
      <c r="V45" s="21">
        <f>IF(raw!BI45,raw!BI45,raw!BG45)</f>
        <v>0</v>
      </c>
      <c r="W45" s="21">
        <f>raw!BK45</f>
        <v>0</v>
      </c>
      <c r="X45" s="21">
        <f>raw!BL45</f>
        <v>0</v>
      </c>
      <c r="Y45" s="29">
        <f>TRUNC(raw!BQ45/(1-raw!W45/100),2)</f>
        <v>0</v>
      </c>
      <c r="Z45" s="29">
        <f>TRUNC(raw!BR45/(1-raw!W45/100),2)</f>
        <v>0</v>
      </c>
      <c r="AA45" s="29">
        <f>TRUNC(raw!BY45/(1-raw!W45/100),2)</f>
        <v>0</v>
      </c>
      <c r="AB45" s="29">
        <f>TRUNC(IF(E45=0,0,IF(E45=1,raw!BX45/(1-raw!W45/100),IF(E45=2,raw!BZ45/(1-raw!W45/100),0))),2)</f>
        <v>0</v>
      </c>
      <c r="AC45" s="29">
        <f>TRUNC(raw!CB45/(1-raw!W45/100),2)</f>
        <v>0</v>
      </c>
      <c r="AD45" s="29">
        <f>TRUNC(IF(E45=0,0,IF(E45=1,raw!CA45/(1-raw!W45/100),IF(E45=2,raw!CC45/(1-raw!W45/100),0))),2)</f>
        <v>0</v>
      </c>
      <c r="AE45" s="21">
        <f>(IF(E45=0,0,IF(E45=1,0,IF(E45=2,raw!CE45))))</f>
        <v>0</v>
      </c>
      <c r="AF45" s="21">
        <f>(IF(E45=0,0,IF(E45=1,raw!CD45,IF(E45=2,raw!CF45))))</f>
        <v>0</v>
      </c>
    </row>
    <row r="46" spans="1:32" x14ac:dyDescent="0.25">
      <c r="A46" s="21">
        <f>raw!A46</f>
        <v>466453</v>
      </c>
      <c r="C46" s="21">
        <f>VLOOKUP(A46,'insert-meters'!A$2:B$24,2)</f>
        <v>101</v>
      </c>
      <c r="D46" s="21" t="str">
        <f>MID(raw!M46,3,4)</f>
        <v>1703</v>
      </c>
      <c r="E46" s="21">
        <f>IF(raw!BE46,2,IF(raw!BG46,1,0))</f>
        <v>1</v>
      </c>
      <c r="F46" s="21">
        <f>raw!T46</f>
        <v>20170418</v>
      </c>
      <c r="G46" s="21">
        <f>IF(E46=0,raw!AN46,raw!U46)</f>
        <v>14205</v>
      </c>
      <c r="H46" s="21">
        <f>IF(E46=0,raw!AO46,0)</f>
        <v>0</v>
      </c>
      <c r="I46" s="21">
        <f>raw!V46</f>
        <v>2049.0700000000002</v>
      </c>
      <c r="J46" s="21">
        <f>raw!X46</f>
        <v>702.62</v>
      </c>
      <c r="K46" s="21">
        <f>SUM(raw!Y46:AB46)</f>
        <v>479.46999999999997</v>
      </c>
      <c r="L46" s="21">
        <f>SUM(raw!AC46:AD46)</f>
        <v>0</v>
      </c>
      <c r="M46" s="21">
        <f>raw!AE46</f>
        <v>0</v>
      </c>
      <c r="N46" s="21">
        <f>raw!AF46</f>
        <v>8196.36</v>
      </c>
      <c r="O46" s="21">
        <f>raw!AL46</f>
        <v>8419.51</v>
      </c>
      <c r="P46" s="21">
        <f>raw!AM46</f>
        <v>8898.98</v>
      </c>
      <c r="Q46" s="21">
        <f>raw!BB46</f>
        <v>1448</v>
      </c>
      <c r="R46" s="21">
        <f>IF(E46=0,raw!AN46,raw!BC46)</f>
        <v>12757</v>
      </c>
      <c r="S46" s="21">
        <f>raw!BE46</f>
        <v>0</v>
      </c>
      <c r="T46" s="21">
        <f>raw!BF46</f>
        <v>0</v>
      </c>
      <c r="U46" s="21">
        <f>raw!BH46</f>
        <v>0</v>
      </c>
      <c r="V46" s="21">
        <f>IF(raw!BI46,raw!BI46,raw!BG46)</f>
        <v>56</v>
      </c>
      <c r="W46" s="21">
        <f>raw!BK46</f>
        <v>0</v>
      </c>
      <c r="X46" s="21">
        <f>raw!BL46</f>
        <v>0</v>
      </c>
      <c r="Y46" s="29">
        <f>TRUNC(raw!BQ46/(1-raw!W46/100),2)</f>
        <v>0</v>
      </c>
      <c r="Z46" s="29">
        <f>TRUNC(raw!BR46/(1-raw!W46/100),2)</f>
        <v>0</v>
      </c>
      <c r="AA46" s="29">
        <f>TRUNC(raw!BY46/(1-raw!W46/100),2)</f>
        <v>0</v>
      </c>
      <c r="AB46" s="29">
        <f>TRUNC(IF(E46=0,0,IF(E46=1,raw!BX46/(1-raw!W46/100),IF(E46=2,raw!BZ46/(1-raw!W46/100),0))),2)</f>
        <v>450.74</v>
      </c>
      <c r="AC46" s="29">
        <f>TRUNC(raw!CB46/(1-raw!W46/100),2)</f>
        <v>0</v>
      </c>
      <c r="AD46" s="29">
        <f>TRUNC(IF(E46=0,0,IF(E46=1,raw!CA46/(1-raw!W46/100),IF(E46=2,raw!CC46/(1-raw!W46/100),0))),2)</f>
        <v>0</v>
      </c>
      <c r="AE46" s="21">
        <f>(IF(E46=0,0,IF(E46=1,0,IF(E46=2,raw!CE46))))</f>
        <v>0</v>
      </c>
      <c r="AF46" s="21">
        <f>(IF(E46=0,0,IF(E46=1,raw!CD46,IF(E46=2,raw!CF46))))</f>
        <v>55</v>
      </c>
    </row>
    <row r="47" spans="1:32" x14ac:dyDescent="0.25">
      <c r="A47" s="21">
        <f>raw!A47</f>
        <v>471550</v>
      </c>
      <c r="C47" s="21">
        <f>VLOOKUP(A47,'insert-meters'!A$2:B$24,2)</f>
        <v>102</v>
      </c>
      <c r="D47" s="21" t="str">
        <f>MID(raw!M47,3,4)</f>
        <v>1703</v>
      </c>
      <c r="E47" s="21">
        <f>IF(raw!BE47,2,IF(raw!BG47,1,0))</f>
        <v>0</v>
      </c>
      <c r="F47" s="21">
        <f>raw!T47</f>
        <v>20170418</v>
      </c>
      <c r="G47" s="21">
        <f>IF(E47=0,raw!AN47,raw!U47)</f>
        <v>546</v>
      </c>
      <c r="H47" s="21">
        <f>IF(E47=0,raw!AO47,0)</f>
        <v>546</v>
      </c>
      <c r="I47" s="21">
        <f>raw!V47</f>
        <v>89.77</v>
      </c>
      <c r="J47" s="21">
        <f>raw!X47</f>
        <v>48.22</v>
      </c>
      <c r="K47" s="21">
        <f>SUM(raw!Y47:AB47)</f>
        <v>20.990000000000002</v>
      </c>
      <c r="L47" s="21">
        <f>SUM(raw!AC47:AD47)</f>
        <v>0</v>
      </c>
      <c r="M47" s="21">
        <f>raw!AE47</f>
        <v>4.8099999999999996</v>
      </c>
      <c r="N47" s="21">
        <f>raw!AF47</f>
        <v>359.11</v>
      </c>
      <c r="O47" s="21">
        <f>raw!AL47</f>
        <v>381.53</v>
      </c>
      <c r="P47" s="21">
        <f>raw!AM47</f>
        <v>402.52</v>
      </c>
      <c r="Q47" s="21">
        <f>raw!BB47</f>
        <v>0</v>
      </c>
      <c r="R47" s="21">
        <f>IF(E47=0,raw!AN47,raw!BC47)</f>
        <v>546</v>
      </c>
      <c r="S47" s="21">
        <f>raw!BE47</f>
        <v>0</v>
      </c>
      <c r="T47" s="21">
        <f>raw!BF47</f>
        <v>0</v>
      </c>
      <c r="U47" s="21">
        <f>raw!BH47</f>
        <v>0</v>
      </c>
      <c r="V47" s="21">
        <f>IF(raw!BI47,raw!BI47,raw!BG47)</f>
        <v>0</v>
      </c>
      <c r="W47" s="21">
        <f>raw!BK47</f>
        <v>0</v>
      </c>
      <c r="X47" s="21">
        <f>raw!BL47</f>
        <v>0</v>
      </c>
      <c r="Y47" s="29">
        <f>TRUNC(raw!BQ47/(1-raw!W47/100),2)</f>
        <v>0</v>
      </c>
      <c r="Z47" s="29">
        <f>TRUNC(raw!BR47/(1-raw!W47/100),2)</f>
        <v>0</v>
      </c>
      <c r="AA47" s="29">
        <f>TRUNC(raw!BY47/(1-raw!W47/100),2)</f>
        <v>0</v>
      </c>
      <c r="AB47" s="29">
        <f>TRUNC(IF(E47=0,0,IF(E47=1,raw!BX47/(1-raw!W47/100),IF(E47=2,raw!BZ47/(1-raw!W47/100),0))),2)</f>
        <v>0</v>
      </c>
      <c r="AC47" s="29">
        <f>TRUNC(raw!CB47/(1-raw!W47/100),2)</f>
        <v>0</v>
      </c>
      <c r="AD47" s="29">
        <f>TRUNC(IF(E47=0,0,IF(E47=1,raw!CA47/(1-raw!W47/100),IF(E47=2,raw!CC47/(1-raw!W47/100),0))),2)</f>
        <v>0</v>
      </c>
      <c r="AE47" s="21">
        <f>(IF(E47=0,0,IF(E47=1,0,IF(E47=2,raw!CE47))))</f>
        <v>0</v>
      </c>
      <c r="AF47" s="21">
        <f>(IF(E47=0,0,IF(E47=1,raw!CD47,IF(E47=2,raw!CF47))))</f>
        <v>0</v>
      </c>
    </row>
    <row r="48" spans="1:32" x14ac:dyDescent="0.25">
      <c r="A48" s="21">
        <f>raw!A48</f>
        <v>471551</v>
      </c>
      <c r="C48" s="21">
        <f>VLOOKUP(A48,'insert-meters'!A$2:B$24,2)</f>
        <v>103</v>
      </c>
      <c r="D48" s="21" t="str">
        <f>MID(raw!M48,3,4)</f>
        <v>1703</v>
      </c>
      <c r="E48" s="21">
        <f>IF(raw!BE48,2,IF(raw!BG48,1,0))</f>
        <v>0</v>
      </c>
      <c r="F48" s="21">
        <f>raw!T48</f>
        <v>20170418</v>
      </c>
      <c r="G48" s="21">
        <f>IF(E48=0,raw!AN48,raw!U48)</f>
        <v>6760</v>
      </c>
      <c r="H48" s="21">
        <f>IF(E48=0,raw!AO48,0)</f>
        <v>6760</v>
      </c>
      <c r="I48" s="21">
        <f>raw!V48</f>
        <v>1111.53</v>
      </c>
      <c r="J48" s="21">
        <f>raw!X48</f>
        <v>693.17</v>
      </c>
      <c r="K48" s="21">
        <f>SUM(raw!Y48:AB48)</f>
        <v>260.08</v>
      </c>
      <c r="L48" s="21">
        <f>SUM(raw!AC48:AD48)</f>
        <v>0</v>
      </c>
      <c r="M48" s="21">
        <f>raw!AE48</f>
        <v>143.79</v>
      </c>
      <c r="N48" s="21">
        <f>raw!AF48</f>
        <v>4446.1499999999996</v>
      </c>
      <c r="O48" s="21">
        <f>raw!AL48</f>
        <v>4735.45</v>
      </c>
      <c r="P48" s="21">
        <f>raw!AM48</f>
        <v>4995.53</v>
      </c>
      <c r="Q48" s="21">
        <f>raw!BB48</f>
        <v>0</v>
      </c>
      <c r="R48" s="21">
        <f>IF(E48=0,raw!AN48,raw!BC48)</f>
        <v>6760</v>
      </c>
      <c r="S48" s="21">
        <f>raw!BE48</f>
        <v>0</v>
      </c>
      <c r="T48" s="21">
        <f>raw!BF48</f>
        <v>0</v>
      </c>
      <c r="U48" s="21">
        <f>raw!BH48</f>
        <v>0</v>
      </c>
      <c r="V48" s="21">
        <f>IF(raw!BI48,raw!BI48,raw!BG48)</f>
        <v>0</v>
      </c>
      <c r="W48" s="21">
        <f>raw!BK48</f>
        <v>0</v>
      </c>
      <c r="X48" s="21">
        <f>raw!BL48</f>
        <v>0</v>
      </c>
      <c r="Y48" s="29">
        <f>TRUNC(raw!BQ48/(1-raw!W48/100),2)</f>
        <v>0</v>
      </c>
      <c r="Z48" s="29">
        <f>TRUNC(raw!BR48/(1-raw!W48/100),2)</f>
        <v>0</v>
      </c>
      <c r="AA48" s="29">
        <f>TRUNC(raw!BY48/(1-raw!W48/100),2)</f>
        <v>0</v>
      </c>
      <c r="AB48" s="29">
        <f>TRUNC(IF(E48=0,0,IF(E48=1,raw!BX48/(1-raw!W48/100),IF(E48=2,raw!BZ48/(1-raw!W48/100),0))),2)</f>
        <v>0</v>
      </c>
      <c r="AC48" s="29">
        <f>TRUNC(raw!CB48/(1-raw!W48/100),2)</f>
        <v>0</v>
      </c>
      <c r="AD48" s="29">
        <f>TRUNC(IF(E48=0,0,IF(E48=1,raw!CA48/(1-raw!W48/100),IF(E48=2,raw!CC48/(1-raw!W48/100),0))),2)</f>
        <v>0</v>
      </c>
      <c r="AE48" s="21">
        <f>(IF(E48=0,0,IF(E48=1,0,IF(E48=2,raw!CE48))))</f>
        <v>0</v>
      </c>
      <c r="AF48" s="21">
        <f>(IF(E48=0,0,IF(E48=1,raw!CD48,IF(E48=2,raw!CF48))))</f>
        <v>0</v>
      </c>
    </row>
    <row r="49" spans="1:32" x14ac:dyDescent="0.25">
      <c r="A49" s="21">
        <f>raw!A49</f>
        <v>471552</v>
      </c>
      <c r="C49" s="21">
        <f>VLOOKUP(A49,'insert-meters'!A$2:B$24,2)</f>
        <v>104</v>
      </c>
      <c r="D49" s="21" t="str">
        <f>MID(raw!M49,3,4)</f>
        <v>1703</v>
      </c>
      <c r="E49" s="21">
        <f>IF(raw!BE49,2,IF(raw!BG49,1,0))</f>
        <v>0</v>
      </c>
      <c r="F49" s="21">
        <f>raw!T49</f>
        <v>20170418</v>
      </c>
      <c r="G49" s="21">
        <f>IF(E49=0,raw!AN49,raw!U49)</f>
        <v>509</v>
      </c>
      <c r="H49" s="21">
        <f>IF(E49=0,raw!AO49,0)</f>
        <v>509</v>
      </c>
      <c r="I49" s="21">
        <f>raw!V49</f>
        <v>83.69</v>
      </c>
      <c r="J49" s="21">
        <f>raw!X49</f>
        <v>40.19</v>
      </c>
      <c r="K49" s="21">
        <f>SUM(raw!Y49:AB49)</f>
        <v>19.560000000000002</v>
      </c>
      <c r="L49" s="21">
        <f>SUM(raw!AC49:AD49)</f>
        <v>0</v>
      </c>
      <c r="M49" s="21">
        <f>raw!AE49</f>
        <v>11.66</v>
      </c>
      <c r="N49" s="21">
        <f>raw!AF49</f>
        <v>334.77</v>
      </c>
      <c r="O49" s="21">
        <f>raw!AL49</f>
        <v>343.74</v>
      </c>
      <c r="P49" s="21">
        <f>raw!AM49</f>
        <v>363.3</v>
      </c>
      <c r="Q49" s="21">
        <f>raw!BB49</f>
        <v>0</v>
      </c>
      <c r="R49" s="21">
        <f>IF(E49=0,raw!AN49,raw!BC49)</f>
        <v>509</v>
      </c>
      <c r="S49" s="21">
        <f>raw!BE49</f>
        <v>0</v>
      </c>
      <c r="T49" s="21">
        <f>raw!BF49</f>
        <v>0</v>
      </c>
      <c r="U49" s="21">
        <f>raw!BH49</f>
        <v>0</v>
      </c>
      <c r="V49" s="21">
        <f>IF(raw!BI49,raw!BI49,raw!BG49)</f>
        <v>0</v>
      </c>
      <c r="W49" s="21">
        <f>raw!BK49</f>
        <v>0</v>
      </c>
      <c r="X49" s="21">
        <f>raw!BL49</f>
        <v>0</v>
      </c>
      <c r="Y49" s="29">
        <f>TRUNC(raw!BQ49/(1-raw!W49/100),2)</f>
        <v>0</v>
      </c>
      <c r="Z49" s="29">
        <f>TRUNC(raw!BR49/(1-raw!W49/100),2)</f>
        <v>0</v>
      </c>
      <c r="AA49" s="29">
        <f>TRUNC(raw!BY49/(1-raw!W49/100),2)</f>
        <v>0</v>
      </c>
      <c r="AB49" s="29">
        <f>TRUNC(IF(E49=0,0,IF(E49=1,raw!BX49/(1-raw!W49/100),IF(E49=2,raw!BZ49/(1-raw!W49/100),0))),2)</f>
        <v>0</v>
      </c>
      <c r="AC49" s="29">
        <f>TRUNC(raw!CB49/(1-raw!W49/100),2)</f>
        <v>0</v>
      </c>
      <c r="AD49" s="29">
        <f>TRUNC(IF(E49=0,0,IF(E49=1,raw!CA49/(1-raw!W49/100),IF(E49=2,raw!CC49/(1-raw!W49/100),0))),2)</f>
        <v>0</v>
      </c>
      <c r="AE49" s="21">
        <f>(IF(E49=0,0,IF(E49=1,0,IF(E49=2,raw!CE49))))</f>
        <v>0</v>
      </c>
      <c r="AF49" s="21">
        <f>(IF(E49=0,0,IF(E49=1,raw!CD49,IF(E49=2,raw!CF49))))</f>
        <v>0</v>
      </c>
    </row>
    <row r="50" spans="1:32" x14ac:dyDescent="0.25">
      <c r="A50" s="21">
        <f>raw!A50</f>
        <v>471553</v>
      </c>
      <c r="C50" s="21">
        <f>VLOOKUP(A50,'insert-meters'!A$2:B$24,2)</f>
        <v>105</v>
      </c>
      <c r="D50" s="21" t="str">
        <f>MID(raw!M50,3,4)</f>
        <v>1703</v>
      </c>
      <c r="E50" s="21">
        <f>IF(raw!BE50,2,IF(raw!BG50,1,0))</f>
        <v>0</v>
      </c>
      <c r="F50" s="21">
        <f>raw!T50</f>
        <v>20170418</v>
      </c>
      <c r="G50" s="21">
        <f>IF(E50=0,raw!AN50,raw!U50)</f>
        <v>8240</v>
      </c>
      <c r="H50" s="21">
        <f>IF(E50=0,raw!AO50,0)</f>
        <v>8240</v>
      </c>
      <c r="I50" s="21">
        <f>raw!V50</f>
        <v>1354.89</v>
      </c>
      <c r="J50" s="21">
        <f>raw!X50</f>
        <v>693.17</v>
      </c>
      <c r="K50" s="21">
        <f>SUM(raw!Y50:AB50)</f>
        <v>317.02</v>
      </c>
      <c r="L50" s="21">
        <f>SUM(raw!AC50:AD50)</f>
        <v>0</v>
      </c>
      <c r="M50" s="21">
        <f>raw!AE50</f>
        <v>143.79</v>
      </c>
      <c r="N50" s="21">
        <f>raw!AF50</f>
        <v>5419.57</v>
      </c>
      <c r="O50" s="21">
        <f>raw!AL50</f>
        <v>5651.93</v>
      </c>
      <c r="P50" s="21">
        <f>raw!AM50</f>
        <v>5968.95</v>
      </c>
      <c r="Q50" s="21">
        <f>raw!BB50</f>
        <v>0</v>
      </c>
      <c r="R50" s="21">
        <f>IF(E50=0,raw!AN50,raw!BC50)</f>
        <v>8240</v>
      </c>
      <c r="S50" s="21">
        <f>raw!BE50</f>
        <v>0</v>
      </c>
      <c r="T50" s="21">
        <f>raw!BF50</f>
        <v>0</v>
      </c>
      <c r="U50" s="21">
        <f>raw!BH50</f>
        <v>0</v>
      </c>
      <c r="V50" s="21">
        <f>IF(raw!BI50,raw!BI50,raw!BG50)</f>
        <v>0</v>
      </c>
      <c r="W50" s="21">
        <f>raw!BK50</f>
        <v>0</v>
      </c>
      <c r="X50" s="21">
        <f>raw!BL50</f>
        <v>0</v>
      </c>
      <c r="Y50" s="29">
        <f>TRUNC(raw!BQ50/(1-raw!W50/100),2)</f>
        <v>0</v>
      </c>
      <c r="Z50" s="29">
        <f>TRUNC(raw!BR50/(1-raw!W50/100),2)</f>
        <v>0</v>
      </c>
      <c r="AA50" s="29">
        <f>TRUNC(raw!BY50/(1-raw!W50/100),2)</f>
        <v>0</v>
      </c>
      <c r="AB50" s="29">
        <f>TRUNC(IF(E50=0,0,IF(E50=1,raw!BX50/(1-raw!W50/100),IF(E50=2,raw!BZ50/(1-raw!W50/100),0))),2)</f>
        <v>0</v>
      </c>
      <c r="AC50" s="29">
        <f>TRUNC(raw!CB50/(1-raw!W50/100),2)</f>
        <v>0</v>
      </c>
      <c r="AD50" s="29">
        <f>TRUNC(IF(E50=0,0,IF(E50=1,raw!CA50/(1-raw!W50/100),IF(E50=2,raw!CC50/(1-raw!W50/100),0))),2)</f>
        <v>0</v>
      </c>
      <c r="AE50" s="21">
        <f>(IF(E50=0,0,IF(E50=1,0,IF(E50=2,raw!CE50))))</f>
        <v>0</v>
      </c>
      <c r="AF50" s="21">
        <f>(IF(E50=0,0,IF(E50=1,raw!CD50,IF(E50=2,raw!CF50))))</f>
        <v>0</v>
      </c>
    </row>
    <row r="51" spans="1:32" x14ac:dyDescent="0.25">
      <c r="A51" s="21">
        <f>raw!A51</f>
        <v>471554</v>
      </c>
      <c r="C51" s="21">
        <f>VLOOKUP(A51,'insert-meters'!A$2:B$24,2)</f>
        <v>106</v>
      </c>
      <c r="D51" s="21" t="str">
        <f>MID(raw!M51,3,4)</f>
        <v>1703</v>
      </c>
      <c r="E51" s="21">
        <f>IF(raw!BE51,2,IF(raw!BG51,1,0))</f>
        <v>0</v>
      </c>
      <c r="F51" s="21">
        <f>raw!T51</f>
        <v>20170418</v>
      </c>
      <c r="G51" s="21">
        <f>IF(E51=0,raw!AN51,raw!U51)</f>
        <v>702</v>
      </c>
      <c r="H51" s="21">
        <f>IF(E51=0,raw!AO51,0)</f>
        <v>702</v>
      </c>
      <c r="I51" s="21">
        <f>raw!V51</f>
        <v>115.42</v>
      </c>
      <c r="J51" s="21">
        <f>raw!X51</f>
        <v>57.23</v>
      </c>
      <c r="K51" s="21">
        <f>SUM(raw!Y51:AB51)</f>
        <v>27</v>
      </c>
      <c r="L51" s="21">
        <f>SUM(raw!AC51:AD51)</f>
        <v>0</v>
      </c>
      <c r="M51" s="21">
        <f>raw!AE51</f>
        <v>14.69</v>
      </c>
      <c r="N51" s="21">
        <f>raw!AF51</f>
        <v>461.71</v>
      </c>
      <c r="O51" s="21">
        <f>raw!AL51</f>
        <v>477.25</v>
      </c>
      <c r="P51" s="21">
        <f>raw!AM51</f>
        <v>504.25</v>
      </c>
      <c r="Q51" s="21">
        <f>raw!BB51</f>
        <v>0</v>
      </c>
      <c r="R51" s="21">
        <f>IF(E51=0,raw!AN51,raw!BC51)</f>
        <v>702</v>
      </c>
      <c r="S51" s="21">
        <f>raw!BE51</f>
        <v>0</v>
      </c>
      <c r="T51" s="21">
        <f>raw!BF51</f>
        <v>0</v>
      </c>
      <c r="U51" s="21">
        <f>raw!BH51</f>
        <v>0</v>
      </c>
      <c r="V51" s="21">
        <f>IF(raw!BI51,raw!BI51,raw!BG51)</f>
        <v>0</v>
      </c>
      <c r="W51" s="21">
        <f>raw!BK51</f>
        <v>0</v>
      </c>
      <c r="X51" s="21">
        <f>raw!BL51</f>
        <v>0</v>
      </c>
      <c r="Y51" s="29">
        <f>TRUNC(raw!BQ51/(1-raw!W51/100),2)</f>
        <v>0</v>
      </c>
      <c r="Z51" s="29">
        <f>TRUNC(raw!BR51/(1-raw!W51/100),2)</f>
        <v>0</v>
      </c>
      <c r="AA51" s="29">
        <f>TRUNC(raw!BY51/(1-raw!W51/100),2)</f>
        <v>0</v>
      </c>
      <c r="AB51" s="29">
        <f>TRUNC(IF(E51=0,0,IF(E51=1,raw!BX51/(1-raw!W51/100),IF(E51=2,raw!BZ51/(1-raw!W51/100),0))),2)</f>
        <v>0</v>
      </c>
      <c r="AC51" s="29">
        <f>TRUNC(raw!CB51/(1-raw!W51/100),2)</f>
        <v>0</v>
      </c>
      <c r="AD51" s="29">
        <f>TRUNC(IF(E51=0,0,IF(E51=1,raw!CA51/(1-raw!W51/100),IF(E51=2,raw!CC51/(1-raw!W51/100),0))),2)</f>
        <v>0</v>
      </c>
      <c r="AE51" s="21">
        <f>(IF(E51=0,0,IF(E51=1,0,IF(E51=2,raw!CE51))))</f>
        <v>0</v>
      </c>
      <c r="AF51" s="21">
        <f>(IF(E51=0,0,IF(E51=1,raw!CD51,IF(E51=2,raw!CF51))))</f>
        <v>0</v>
      </c>
    </row>
    <row r="52" spans="1:32" x14ac:dyDescent="0.25">
      <c r="A52" s="21">
        <f>raw!A52</f>
        <v>471555</v>
      </c>
      <c r="C52" s="21">
        <f>VLOOKUP(A52,'insert-meters'!A$2:B$24,2)</f>
        <v>107</v>
      </c>
      <c r="D52" s="21" t="str">
        <f>MID(raw!M52,3,4)</f>
        <v>1703</v>
      </c>
      <c r="E52" s="21">
        <f>IF(raw!BE52,2,IF(raw!BG52,1,0))</f>
        <v>0</v>
      </c>
      <c r="F52" s="21">
        <f>raw!T52</f>
        <v>20170418</v>
      </c>
      <c r="G52" s="21">
        <f>IF(E52=0,raw!AN52,raw!U52)</f>
        <v>6180</v>
      </c>
      <c r="H52" s="21">
        <f>IF(E52=0,raw!AO52,0)</f>
        <v>6180</v>
      </c>
      <c r="I52" s="21">
        <f>raw!V52</f>
        <v>1016.16</v>
      </c>
      <c r="J52" s="21">
        <f>raw!X52</f>
        <v>589.80999999999995</v>
      </c>
      <c r="K52" s="21">
        <f>SUM(raw!Y52:AB52)</f>
        <v>237.77000000000004</v>
      </c>
      <c r="L52" s="21">
        <f>SUM(raw!AC52:AD52)</f>
        <v>0</v>
      </c>
      <c r="M52" s="21">
        <f>raw!AE52</f>
        <v>125.41</v>
      </c>
      <c r="N52" s="21">
        <f>raw!AF52</f>
        <v>4064.67</v>
      </c>
      <c r="O52" s="21">
        <f>raw!AL52</f>
        <v>4291.3</v>
      </c>
      <c r="P52" s="21">
        <f>raw!AM52</f>
        <v>4529.07</v>
      </c>
      <c r="Q52" s="21">
        <f>raw!BB52</f>
        <v>0</v>
      </c>
      <c r="R52" s="21">
        <f>IF(E52=0,raw!AN52,raw!BC52)</f>
        <v>6180</v>
      </c>
      <c r="S52" s="21">
        <f>raw!BE52</f>
        <v>0</v>
      </c>
      <c r="T52" s="21">
        <f>raw!BF52</f>
        <v>0</v>
      </c>
      <c r="U52" s="21">
        <f>raw!BH52</f>
        <v>0</v>
      </c>
      <c r="V52" s="21">
        <f>IF(raw!BI52,raw!BI52,raw!BG52)</f>
        <v>0</v>
      </c>
      <c r="W52" s="21">
        <f>raw!BK52</f>
        <v>0</v>
      </c>
      <c r="X52" s="21">
        <f>raw!BL52</f>
        <v>0</v>
      </c>
      <c r="Y52" s="29">
        <f>TRUNC(raw!BQ52/(1-raw!W52/100),2)</f>
        <v>0</v>
      </c>
      <c r="Z52" s="29">
        <f>TRUNC(raw!BR52/(1-raw!W52/100),2)</f>
        <v>0</v>
      </c>
      <c r="AA52" s="29">
        <f>TRUNC(raw!BY52/(1-raw!W52/100),2)</f>
        <v>0</v>
      </c>
      <c r="AB52" s="29">
        <f>TRUNC(IF(E52=0,0,IF(E52=1,raw!BX52/(1-raw!W52/100),IF(E52=2,raw!BZ52/(1-raw!W52/100),0))),2)</f>
        <v>0</v>
      </c>
      <c r="AC52" s="29">
        <f>TRUNC(raw!CB52/(1-raw!W52/100),2)</f>
        <v>0</v>
      </c>
      <c r="AD52" s="29">
        <f>TRUNC(IF(E52=0,0,IF(E52=1,raw!CA52/(1-raw!W52/100),IF(E52=2,raw!CC52/(1-raw!W52/100),0))),2)</f>
        <v>0</v>
      </c>
      <c r="AE52" s="21">
        <f>(IF(E52=0,0,IF(E52=1,0,IF(E52=2,raw!CE52))))</f>
        <v>0</v>
      </c>
      <c r="AF52" s="21">
        <f>(IF(E52=0,0,IF(E52=1,raw!CD52,IF(E52=2,raw!CF52))))</f>
        <v>0</v>
      </c>
    </row>
    <row r="53" spans="1:32" x14ac:dyDescent="0.25">
      <c r="A53" s="21">
        <f>raw!A53</f>
        <v>472913</v>
      </c>
      <c r="C53" s="21">
        <f>VLOOKUP(A53,'insert-meters'!A$2:B$24,2)</f>
        <v>108</v>
      </c>
      <c r="D53" s="21" t="str">
        <f>MID(raw!M53,3,4)</f>
        <v>1703</v>
      </c>
      <c r="E53" s="21">
        <f>IF(raw!BE53,2,IF(raw!BG53,1,0))</f>
        <v>0</v>
      </c>
      <c r="F53" s="21">
        <f>raw!T53</f>
        <v>20170418</v>
      </c>
      <c r="G53" s="21">
        <f>IF(E53=0,raw!AN53,raw!U53)</f>
        <v>5330</v>
      </c>
      <c r="H53" s="21">
        <f>IF(E53=0,raw!AO53,0)</f>
        <v>5330</v>
      </c>
      <c r="I53" s="21">
        <f>raw!V53</f>
        <v>895.19</v>
      </c>
      <c r="J53" s="21">
        <f>raw!X53</f>
        <v>693.17</v>
      </c>
      <c r="K53" s="21">
        <f>SUM(raw!Y53:AB53)</f>
        <v>209.45000000000002</v>
      </c>
      <c r="L53" s="21">
        <f>SUM(raw!AC53:AD53)</f>
        <v>0</v>
      </c>
      <c r="M53" s="21">
        <f>raw!AE53</f>
        <v>0</v>
      </c>
      <c r="N53" s="21">
        <f>raw!AF53</f>
        <v>3580.76</v>
      </c>
      <c r="O53" s="21">
        <f>raw!AL53</f>
        <v>4064.48</v>
      </c>
      <c r="P53" s="21">
        <f>raw!AM53</f>
        <v>4273.93</v>
      </c>
      <c r="Q53" s="21">
        <f>raw!BB53</f>
        <v>0</v>
      </c>
      <c r="R53" s="21">
        <f>IF(E53=0,raw!AN53,raw!BC53)</f>
        <v>5330</v>
      </c>
      <c r="S53" s="21">
        <f>raw!BE53</f>
        <v>0</v>
      </c>
      <c r="T53" s="21">
        <f>raw!BF53</f>
        <v>0</v>
      </c>
      <c r="U53" s="21">
        <f>raw!BH53</f>
        <v>0</v>
      </c>
      <c r="V53" s="21">
        <f>IF(raw!BI53,raw!BI53,raw!BG53)</f>
        <v>0</v>
      </c>
      <c r="W53" s="21">
        <f>raw!BK53</f>
        <v>0</v>
      </c>
      <c r="X53" s="21">
        <f>raw!BL53</f>
        <v>0</v>
      </c>
      <c r="Y53" s="29">
        <f>TRUNC(raw!BQ53/(1-raw!W53/100),2)</f>
        <v>0</v>
      </c>
      <c r="Z53" s="29">
        <f>TRUNC(raw!BR53/(1-raw!W53/100),2)</f>
        <v>0</v>
      </c>
      <c r="AA53" s="29">
        <f>TRUNC(raw!BY53/(1-raw!W53/100),2)</f>
        <v>0</v>
      </c>
      <c r="AB53" s="29">
        <f>TRUNC(IF(E53=0,0,IF(E53=1,raw!BX53/(1-raw!W53/100),IF(E53=2,raw!BZ53/(1-raw!W53/100),0))),2)</f>
        <v>0</v>
      </c>
      <c r="AC53" s="29">
        <f>TRUNC(raw!CB53/(1-raw!W53/100),2)</f>
        <v>0</v>
      </c>
      <c r="AD53" s="29">
        <f>TRUNC(IF(E53=0,0,IF(E53=1,raw!CA53/(1-raw!W53/100),IF(E53=2,raw!CC53/(1-raw!W53/100),0))),2)</f>
        <v>0</v>
      </c>
      <c r="AE53" s="21">
        <f>(IF(E53=0,0,IF(E53=1,0,IF(E53=2,raw!CE53))))</f>
        <v>0</v>
      </c>
      <c r="AF53" s="21">
        <f>(IF(E53=0,0,IF(E53=1,raw!CD53,IF(E53=2,raw!CF53))))</f>
        <v>0</v>
      </c>
    </row>
    <row r="54" spans="1:32" x14ac:dyDescent="0.25">
      <c r="A54" s="21">
        <f>raw!A54</f>
        <v>491042</v>
      </c>
      <c r="C54" s="21">
        <f>VLOOKUP(A54,'insert-meters'!A$2:B$24,2)</f>
        <v>109</v>
      </c>
      <c r="D54" s="21" t="str">
        <f>MID(raw!M54,3,4)</f>
        <v>1703</v>
      </c>
      <c r="E54" s="21">
        <f>IF(raw!BE54,2,IF(raw!BG54,1,0))</f>
        <v>1</v>
      </c>
      <c r="F54" s="21">
        <f>raw!T54</f>
        <v>20170418</v>
      </c>
      <c r="G54" s="21">
        <f>IF(E54=0,raw!AN54,raw!U54)</f>
        <v>199869</v>
      </c>
      <c r="H54" s="21">
        <f>IF(E54=0,raw!AO54,0)</f>
        <v>0</v>
      </c>
      <c r="I54" s="21">
        <f>raw!V54</f>
        <v>34873.85</v>
      </c>
      <c r="J54" s="21">
        <f>raw!X54</f>
        <v>702.62</v>
      </c>
      <c r="K54" s="21">
        <f>SUM(raw!Y54:AB54)</f>
        <v>8160.4699999999993</v>
      </c>
      <c r="L54" s="21">
        <f>SUM(raw!AC54:AD54)</f>
        <v>0</v>
      </c>
      <c r="M54" s="21">
        <f>raw!AE54</f>
        <v>0</v>
      </c>
      <c r="N54" s="21">
        <f>raw!AF54</f>
        <v>139495.5</v>
      </c>
      <c r="O54" s="21">
        <f>raw!AL54</f>
        <v>132037.65</v>
      </c>
      <c r="P54" s="21">
        <f>raw!AM54</f>
        <v>140198.12</v>
      </c>
      <c r="Q54" s="21">
        <f>raw!BB54</f>
        <v>22537</v>
      </c>
      <c r="R54" s="21">
        <f>IF(E54=0,raw!AN54,raw!BC54)</f>
        <v>177332</v>
      </c>
      <c r="S54" s="21">
        <f>raw!BE54</f>
        <v>0</v>
      </c>
      <c r="T54" s="21">
        <f>raw!BF54</f>
        <v>0</v>
      </c>
      <c r="U54" s="21">
        <f>raw!BH54</f>
        <v>0</v>
      </c>
      <c r="V54" s="21">
        <f>IF(raw!BI54,raw!BI54,raw!BG54)</f>
        <v>755</v>
      </c>
      <c r="W54" s="21">
        <f>raw!BK54</f>
        <v>5</v>
      </c>
      <c r="X54" s="21">
        <f>raw!BL54</f>
        <v>3</v>
      </c>
      <c r="Y54" s="29">
        <f>TRUNC(raw!BQ54/(1-raw!W54/100),2)</f>
        <v>1.92</v>
      </c>
      <c r="Z54" s="29">
        <f>TRUNC(raw!BR54/(1-raw!W54/100),2)</f>
        <v>1.1599999999999999</v>
      </c>
      <c r="AA54" s="29">
        <f>TRUNC(raw!BY54/(1-raw!W54/100),2)</f>
        <v>0</v>
      </c>
      <c r="AB54" s="29">
        <f>TRUNC(IF(E54=0,0,IF(E54=1,raw!BX54/(1-raw!W54/100),IF(E54=2,raw!BZ54/(1-raw!W54/100),0))),2)</f>
        <v>8318.25</v>
      </c>
      <c r="AC54" s="29">
        <f>TRUNC(raw!CB54/(1-raw!W54/100),2)</f>
        <v>0</v>
      </c>
      <c r="AD54" s="29">
        <f>TRUNC(IF(E54=0,0,IF(E54=1,raw!CA54/(1-raw!W54/100),IF(E54=2,raw!CC54/(1-raw!W54/100),0))),2)</f>
        <v>0</v>
      </c>
      <c r="AE54" s="21">
        <f>(IF(E54=0,0,IF(E54=1,0,IF(E54=2,raw!CE54))))</f>
        <v>0</v>
      </c>
      <c r="AF54" s="21">
        <f>(IF(E54=0,0,IF(E54=1,raw!CD54,IF(E54=2,raw!CF54))))</f>
        <v>755</v>
      </c>
    </row>
    <row r="55" spans="1:32" x14ac:dyDescent="0.25">
      <c r="A55" s="21">
        <f>raw!A55</f>
        <v>491747</v>
      </c>
      <c r="C55" s="21">
        <f>VLOOKUP(A55,'insert-meters'!A$2:B$24,2)</f>
        <v>110</v>
      </c>
      <c r="D55" s="21" t="str">
        <f>MID(raw!M55,3,4)</f>
        <v>1703</v>
      </c>
      <c r="E55" s="21">
        <f>IF(raw!BE55,2,IF(raw!BG55,1,0))</f>
        <v>1</v>
      </c>
      <c r="F55" s="21">
        <f>raw!T55</f>
        <v>20170418</v>
      </c>
      <c r="G55" s="21">
        <f>IF(E55=0,raw!AN55,raw!U55)</f>
        <v>105594</v>
      </c>
      <c r="H55" s="21">
        <f>IF(E55=0,raw!AO55,0)</f>
        <v>0</v>
      </c>
      <c r="I55" s="21">
        <f>raw!V55</f>
        <v>17902.12</v>
      </c>
      <c r="J55" s="21">
        <f>raw!X55</f>
        <v>702.62</v>
      </c>
      <c r="K55" s="21">
        <f>SUM(raw!Y55:AB55)</f>
        <v>4189.08</v>
      </c>
      <c r="L55" s="21">
        <f>SUM(raw!AC55:AD55)</f>
        <v>0</v>
      </c>
      <c r="M55" s="21">
        <f>raw!AE55</f>
        <v>0</v>
      </c>
      <c r="N55" s="21">
        <f>raw!AF55</f>
        <v>71608.53</v>
      </c>
      <c r="O55" s="21">
        <f>raw!AL55</f>
        <v>68122.070000000007</v>
      </c>
      <c r="P55" s="21">
        <f>raw!AM55</f>
        <v>72311.149999999994</v>
      </c>
      <c r="Q55" s="21">
        <f>raw!BB55</f>
        <v>9872</v>
      </c>
      <c r="R55" s="21">
        <f>IF(E55=0,raw!AN55,raw!BC55)</f>
        <v>95722</v>
      </c>
      <c r="S55" s="21">
        <f>raw!BE55</f>
        <v>0</v>
      </c>
      <c r="T55" s="21">
        <f>raw!BF55</f>
        <v>0</v>
      </c>
      <c r="U55" s="21">
        <f>raw!BH55</f>
        <v>0</v>
      </c>
      <c r="V55" s="21">
        <f>IF(raw!BI55,raw!BI55,raw!BG55)</f>
        <v>490</v>
      </c>
      <c r="W55" s="21">
        <f>raw!BK55</f>
        <v>4</v>
      </c>
      <c r="X55" s="21">
        <f>raw!BL55</f>
        <v>71</v>
      </c>
      <c r="Y55" s="29">
        <f>TRUNC(raw!BQ55/(1-raw!W55/100),2)</f>
        <v>1.53</v>
      </c>
      <c r="Z55" s="29">
        <f>TRUNC(raw!BR55/(1-raw!W55/100),2)</f>
        <v>27.25</v>
      </c>
      <c r="AA55" s="29">
        <f>TRUNC(raw!BY55/(1-raw!W55/100),2)</f>
        <v>0</v>
      </c>
      <c r="AB55" s="29">
        <f>TRUNC(IF(E55=0,0,IF(E55=1,raw!BX55/(1-raw!W55/100),IF(E55=2,raw!BZ55/(1-raw!W55/100),0))),2)</f>
        <v>5398.6</v>
      </c>
      <c r="AC55" s="29">
        <f>TRUNC(raw!CB55/(1-raw!W55/100),2)</f>
        <v>0</v>
      </c>
      <c r="AD55" s="29">
        <f>TRUNC(IF(E55=0,0,IF(E55=1,raw!CA55/(1-raw!W55/100),IF(E55=2,raw!CC55/(1-raw!W55/100),0))),2)</f>
        <v>0</v>
      </c>
      <c r="AE55" s="21">
        <f>(IF(E55=0,0,IF(E55=1,0,IF(E55=2,raw!CE55))))</f>
        <v>0</v>
      </c>
      <c r="AF55" s="21">
        <f>(IF(E55=0,0,IF(E55=1,raw!CD55,IF(E55=2,raw!CF55))))</f>
        <v>490</v>
      </c>
    </row>
    <row r="56" spans="1:32" x14ac:dyDescent="0.25">
      <c r="A56" s="21">
        <f>raw!A56</f>
        <v>491750</v>
      </c>
      <c r="C56" s="21">
        <f>VLOOKUP(A56,'insert-meters'!A$2:B$24,2)</f>
        <v>111</v>
      </c>
      <c r="D56" s="21" t="str">
        <f>MID(raw!M56,3,4)</f>
        <v>1703</v>
      </c>
      <c r="E56" s="21">
        <f>IF(raw!BE56,2,IF(raw!BG56,1,0))</f>
        <v>2</v>
      </c>
      <c r="F56" s="21">
        <f>raw!T56</f>
        <v>20170418</v>
      </c>
      <c r="G56" s="21">
        <f>IF(E56=0,raw!AN56,raw!U56)</f>
        <v>316175</v>
      </c>
      <c r="H56" s="21">
        <f>IF(E56=0,raw!AO56,0)</f>
        <v>0</v>
      </c>
      <c r="I56" s="21">
        <f>raw!V56</f>
        <v>52864.88</v>
      </c>
      <c r="J56" s="21">
        <f>raw!X56</f>
        <v>702.62</v>
      </c>
      <c r="K56" s="21">
        <f>SUM(raw!Y56:AB56)</f>
        <v>12370.36</v>
      </c>
      <c r="L56" s="21">
        <f>SUM(raw!AC56:AD56)</f>
        <v>0</v>
      </c>
      <c r="M56" s="21">
        <f>raw!AE56</f>
        <v>0</v>
      </c>
      <c r="N56" s="21">
        <f>raw!AF56</f>
        <v>211459.53</v>
      </c>
      <c r="O56" s="21">
        <f>raw!AL56</f>
        <v>199791.79</v>
      </c>
      <c r="P56" s="21">
        <f>raw!AM56</f>
        <v>212162.15</v>
      </c>
      <c r="Q56" s="21">
        <f>raw!BB56</f>
        <v>30607</v>
      </c>
      <c r="R56" s="21">
        <f>IF(E56=0,raw!AN56,raw!BC56)</f>
        <v>285568</v>
      </c>
      <c r="S56" s="21">
        <f>raw!BE56</f>
        <v>776</v>
      </c>
      <c r="T56" s="21">
        <f>raw!BF56</f>
        <v>853</v>
      </c>
      <c r="U56" s="21">
        <f>raw!BH56</f>
        <v>785</v>
      </c>
      <c r="V56" s="21">
        <f>IF(raw!BI56,raw!BI56,raw!BG56)</f>
        <v>853</v>
      </c>
      <c r="W56" s="21">
        <f>raw!BK56</f>
        <v>0</v>
      </c>
      <c r="X56" s="21">
        <f>raw!BL56</f>
        <v>0</v>
      </c>
      <c r="Y56" s="29">
        <f>TRUNC(raw!BQ56/(1-raw!W56/100),2)</f>
        <v>0</v>
      </c>
      <c r="Z56" s="29">
        <f>TRUNC(raw!BR56/(1-raw!W56/100),2)</f>
        <v>0</v>
      </c>
      <c r="AA56" s="29">
        <f>TRUNC(raw!BY56/(1-raw!W56/100),2)</f>
        <v>43199.08</v>
      </c>
      <c r="AB56" s="29">
        <f>TRUNC(IF(E56=0,0,IF(E56=1,raw!BX56/(1-raw!W56/100),IF(E56=2,raw!BZ56/(1-raw!W56/100),0))),2)</f>
        <v>9397.9699999999993</v>
      </c>
      <c r="AC56" s="29">
        <f>TRUNC(raw!CB56/(1-raw!W56/100),2)</f>
        <v>0</v>
      </c>
      <c r="AD56" s="29">
        <f>TRUNC(IF(E56=0,0,IF(E56=1,raw!CA56/(1-raw!W56/100),IF(E56=2,raw!CC56/(1-raw!W56/100),0))),2)</f>
        <v>0</v>
      </c>
      <c r="AE56" s="21">
        <f>(IF(E56=0,0,IF(E56=1,0,IF(E56=2,raw!CE56))))</f>
        <v>785</v>
      </c>
      <c r="AF56" s="21">
        <f>(IF(E56=0,0,IF(E56=1,raw!CD56,IF(E56=2,raw!CF56))))</f>
        <v>845</v>
      </c>
    </row>
    <row r="57" spans="1:32" x14ac:dyDescent="0.25">
      <c r="A57" s="21">
        <f>raw!A57</f>
        <v>493169</v>
      </c>
      <c r="C57" s="21">
        <f>VLOOKUP(A57,'insert-meters'!A$2:B$24,2)</f>
        <v>112</v>
      </c>
      <c r="D57" s="21" t="str">
        <f>MID(raw!M57,3,4)</f>
        <v>1703</v>
      </c>
      <c r="E57" s="21">
        <f>IF(raw!BE57,2,IF(raw!BG57,1,0))</f>
        <v>1</v>
      </c>
      <c r="F57" s="21">
        <f>raw!T57</f>
        <v>20170418</v>
      </c>
      <c r="G57" s="21">
        <f>IF(E57=0,raw!AN57,raw!U57)</f>
        <v>154752</v>
      </c>
      <c r="H57" s="21">
        <f>IF(E57=0,raw!AO57,0)</f>
        <v>0</v>
      </c>
      <c r="I57" s="21">
        <f>raw!V57</f>
        <v>25785.08</v>
      </c>
      <c r="J57" s="21">
        <f>raw!X57</f>
        <v>702.62</v>
      </c>
      <c r="K57" s="21">
        <f>SUM(raw!Y57:AB57)</f>
        <v>6033.6900000000005</v>
      </c>
      <c r="L57" s="21">
        <f>SUM(raw!AC57:AD57)</f>
        <v>0</v>
      </c>
      <c r="M57" s="21">
        <f>raw!AE57</f>
        <v>0</v>
      </c>
      <c r="N57" s="21">
        <f>raw!AF57</f>
        <v>103140.33</v>
      </c>
      <c r="O57" s="21">
        <f>raw!AL57</f>
        <v>97809.26</v>
      </c>
      <c r="P57" s="21">
        <f>raw!AM57</f>
        <v>103842.95</v>
      </c>
      <c r="Q57" s="21">
        <f>raw!BB57</f>
        <v>15022</v>
      </c>
      <c r="R57" s="21">
        <f>IF(E57=0,raw!AN57,raw!BC57)</f>
        <v>139730</v>
      </c>
      <c r="S57" s="21">
        <f>raw!BE57</f>
        <v>0</v>
      </c>
      <c r="T57" s="21">
        <f>raw!BF57</f>
        <v>0</v>
      </c>
      <c r="U57" s="21">
        <f>raw!BH57</f>
        <v>0</v>
      </c>
      <c r="V57" s="21">
        <f>IF(raw!BI57,raw!BI57,raw!BG57)</f>
        <v>481</v>
      </c>
      <c r="W57" s="21">
        <f>raw!BK57</f>
        <v>0</v>
      </c>
      <c r="X57" s="21">
        <f>raw!BL57</f>
        <v>0</v>
      </c>
      <c r="Y57" s="29">
        <f>TRUNC(raw!BQ57/(1-raw!W57/100),2)</f>
        <v>0</v>
      </c>
      <c r="Z57" s="29">
        <f>TRUNC(raw!BR57/(1-raw!W57/100),2)</f>
        <v>0</v>
      </c>
      <c r="AA57" s="29">
        <f>TRUNC(raw!BY57/(1-raw!W57/100),2)</f>
        <v>0</v>
      </c>
      <c r="AB57" s="29">
        <f>TRUNC(IF(E57=0,0,IF(E57=1,raw!BX57/(1-raw!W57/100),IF(E57=2,raw!BZ57/(1-raw!W57/100),0))),2)</f>
        <v>5299.44</v>
      </c>
      <c r="AC57" s="29">
        <f>TRUNC(raw!CB57/(1-raw!W57/100),2)</f>
        <v>0</v>
      </c>
      <c r="AD57" s="29">
        <f>TRUNC(IF(E57=0,0,IF(E57=1,raw!CA57/(1-raw!W57/100),IF(E57=2,raw!CC57/(1-raw!W57/100),0))),2)</f>
        <v>0</v>
      </c>
      <c r="AE57" s="21">
        <f>(IF(E57=0,0,IF(E57=1,0,IF(E57=2,raw!CE57))))</f>
        <v>0</v>
      </c>
      <c r="AF57" s="21">
        <f>(IF(E57=0,0,IF(E57=1,raw!CD57,IF(E57=2,raw!CF57))))</f>
        <v>460</v>
      </c>
    </row>
    <row r="58" spans="1:32" x14ac:dyDescent="0.25">
      <c r="A58" s="21">
        <f>raw!A58</f>
        <v>510213</v>
      </c>
      <c r="C58" s="21">
        <f>VLOOKUP(A58,'insert-meters'!A$2:B$24,2)</f>
        <v>113</v>
      </c>
      <c r="D58" s="21" t="str">
        <f>MID(raw!M58,3,4)</f>
        <v>1703</v>
      </c>
      <c r="E58" s="21">
        <f>IF(raw!BE58,2,IF(raw!BG58,1,0))</f>
        <v>0</v>
      </c>
      <c r="F58" s="21">
        <f>raw!T58</f>
        <v>20170418</v>
      </c>
      <c r="G58" s="21">
        <f>IF(E58=0,raw!AN58,raw!U58)</f>
        <v>19206</v>
      </c>
      <c r="H58" s="21">
        <f>IF(E58=0,raw!AO58,0)</f>
        <v>19206</v>
      </c>
      <c r="I58" s="21">
        <f>raw!V58</f>
        <v>3158.01</v>
      </c>
      <c r="J58" s="21">
        <f>raw!X58</f>
        <v>702.62</v>
      </c>
      <c r="K58" s="21">
        <f>SUM(raw!Y58:AB58)</f>
        <v>738.95999999999992</v>
      </c>
      <c r="L58" s="21">
        <f>SUM(raw!AC58:AD58)</f>
        <v>0</v>
      </c>
      <c r="M58" s="21">
        <f>raw!AE58</f>
        <v>96.45</v>
      </c>
      <c r="N58" s="21">
        <f>raw!AF58</f>
        <v>12632.07</v>
      </c>
      <c r="O58" s="21">
        <f>raw!AL58</f>
        <v>12499.28</v>
      </c>
      <c r="P58" s="21">
        <f>raw!AM58</f>
        <v>13238.24</v>
      </c>
      <c r="Q58" s="21">
        <f>raw!BB58</f>
        <v>0</v>
      </c>
      <c r="R58" s="21">
        <f>IF(E58=0,raw!AN58,raw!BC58)</f>
        <v>19206</v>
      </c>
      <c r="S58" s="21">
        <f>raw!BE58</f>
        <v>0</v>
      </c>
      <c r="T58" s="21">
        <f>raw!BF58</f>
        <v>0</v>
      </c>
      <c r="U58" s="21">
        <f>raw!BH58</f>
        <v>0</v>
      </c>
      <c r="V58" s="21">
        <f>IF(raw!BI58,raw!BI58,raw!BG58)</f>
        <v>0</v>
      </c>
      <c r="W58" s="21">
        <f>raw!BK58</f>
        <v>0</v>
      </c>
      <c r="X58" s="21">
        <f>raw!BL58</f>
        <v>0</v>
      </c>
      <c r="Y58" s="29">
        <f>TRUNC(raw!BQ58/(1-raw!W58/100),2)</f>
        <v>0</v>
      </c>
      <c r="Z58" s="29">
        <f>TRUNC(raw!BR58/(1-raw!W58/100),2)</f>
        <v>0</v>
      </c>
      <c r="AA58" s="29">
        <f>TRUNC(raw!BY58/(1-raw!W58/100),2)</f>
        <v>0</v>
      </c>
      <c r="AB58" s="29">
        <f>TRUNC(IF(E58=0,0,IF(E58=1,raw!BX58/(1-raw!W58/100),IF(E58=2,raw!BZ58/(1-raw!W58/100),0))),2)</f>
        <v>0</v>
      </c>
      <c r="AC58" s="29">
        <f>TRUNC(raw!CB58/(1-raw!W58/100),2)</f>
        <v>0</v>
      </c>
      <c r="AD58" s="29">
        <f>TRUNC(IF(E58=0,0,IF(E58=1,raw!CA58/(1-raw!W58/100),IF(E58=2,raw!CC58/(1-raw!W58/100),0))),2)</f>
        <v>0</v>
      </c>
      <c r="AE58" s="21">
        <f>(IF(E58=0,0,IF(E58=1,0,IF(E58=2,raw!CE58))))</f>
        <v>0</v>
      </c>
      <c r="AF58" s="21">
        <f>(IF(E58=0,0,IF(E58=1,raw!CD58,IF(E58=2,raw!CF58))))</f>
        <v>0</v>
      </c>
    </row>
    <row r="59" spans="1:32" x14ac:dyDescent="0.25">
      <c r="A59" s="21">
        <f>raw!A59</f>
        <v>605120</v>
      </c>
      <c r="C59" s="21">
        <f>VLOOKUP(A59,'insert-meters'!A$2:B$24,2)</f>
        <v>114</v>
      </c>
      <c r="D59" s="21" t="str">
        <f>MID(raw!M59,3,4)</f>
        <v>1703</v>
      </c>
      <c r="E59" s="21">
        <f>IF(raw!BE59,2,IF(raw!BG59,1,0))</f>
        <v>1</v>
      </c>
      <c r="F59" s="21">
        <f>raw!T59</f>
        <v>20170418</v>
      </c>
      <c r="G59" s="21">
        <f>IF(E59=0,raw!AN59,raw!U59)</f>
        <v>252461</v>
      </c>
      <c r="H59" s="21">
        <f>IF(E59=0,raw!AO59,0)</f>
        <v>0</v>
      </c>
      <c r="I59" s="21">
        <f>raw!V59</f>
        <v>36132.42</v>
      </c>
      <c r="J59" s="21">
        <f>raw!X59</f>
        <v>702.62</v>
      </c>
      <c r="K59" s="21">
        <f>SUM(raw!Y59:AB59)</f>
        <v>8454.9699999999993</v>
      </c>
      <c r="L59" s="21">
        <f>SUM(raw!AC59:AD59)</f>
        <v>0</v>
      </c>
      <c r="M59" s="21">
        <f>raw!AE59</f>
        <v>0</v>
      </c>
      <c r="N59" s="21">
        <f>raw!AF59</f>
        <v>144529.76</v>
      </c>
      <c r="O59" s="21">
        <f>raw!AL59</f>
        <v>136777.41</v>
      </c>
      <c r="P59" s="21">
        <f>raw!AM59</f>
        <v>145232.38</v>
      </c>
      <c r="Q59" s="21">
        <f>raw!BB59</f>
        <v>22212</v>
      </c>
      <c r="R59" s="21">
        <f>IF(E59=0,raw!AN59,raw!BC59)</f>
        <v>230249</v>
      </c>
      <c r="S59" s="21">
        <f>raw!BE59</f>
        <v>0</v>
      </c>
      <c r="T59" s="21">
        <f>raw!BF59</f>
        <v>0</v>
      </c>
      <c r="U59" s="21">
        <f>raw!BH59</f>
        <v>0</v>
      </c>
      <c r="V59" s="21">
        <f>IF(raw!BI59,raw!BI59,raw!BG59)</f>
        <v>1035</v>
      </c>
      <c r="W59" s="21">
        <f>raw!BK59</f>
        <v>0</v>
      </c>
      <c r="X59" s="21">
        <f>raw!BL59</f>
        <v>18</v>
      </c>
      <c r="Y59" s="29">
        <f>TRUNC(raw!BQ59/(1-raw!W59/100),2)</f>
        <v>0</v>
      </c>
      <c r="Z59" s="29">
        <f>TRUNC(raw!BR59/(1-raw!W59/100),2)</f>
        <v>6.92</v>
      </c>
      <c r="AA59" s="29">
        <f>TRUNC(raw!BY59/(1-raw!W59/100),2)</f>
        <v>0</v>
      </c>
      <c r="AB59" s="29">
        <f>TRUNC(IF(E59=0,0,IF(E59=1,raw!BX59/(1-raw!W59/100),IF(E59=2,raw!BZ59/(1-raw!W59/100),0))),2)</f>
        <v>8330.81</v>
      </c>
      <c r="AC59" s="29">
        <f>TRUNC(raw!CB59/(1-raw!W59/100),2)</f>
        <v>0</v>
      </c>
      <c r="AD59" s="29">
        <f>TRUNC(IF(E59=0,0,IF(E59=1,raw!CA59/(1-raw!W59/100),IF(E59=2,raw!CC59/(1-raw!W59/100),0))),2)</f>
        <v>1448.84</v>
      </c>
      <c r="AE59" s="21">
        <f>(IF(E59=0,0,IF(E59=1,0,IF(E59=2,raw!CE59))))</f>
        <v>0</v>
      </c>
      <c r="AF59" s="21">
        <f>(IF(E59=0,0,IF(E59=1,raw!CD59,IF(E59=2,raw!CF59))))</f>
        <v>945</v>
      </c>
    </row>
    <row r="60" spans="1:32" x14ac:dyDescent="0.25">
      <c r="A60" s="21">
        <f>raw!A60</f>
        <v>623849</v>
      </c>
      <c r="C60" s="21">
        <f>VLOOKUP(A60,'insert-meters'!A$2:B$24,2)</f>
        <v>115</v>
      </c>
      <c r="D60" s="21" t="str">
        <f>MID(raw!M60,3,4)</f>
        <v>1703</v>
      </c>
      <c r="E60" s="21">
        <f>IF(raw!BE60,2,IF(raw!BG60,1,0))</f>
        <v>1</v>
      </c>
      <c r="F60" s="21">
        <f>raw!T60</f>
        <v>20170418</v>
      </c>
      <c r="G60" s="21">
        <f>IF(E60=0,raw!AN60,raw!U60)</f>
        <v>156313</v>
      </c>
      <c r="H60" s="21">
        <f>IF(E60=0,raw!AO60,0)</f>
        <v>0</v>
      </c>
      <c r="I60" s="21">
        <f>raw!V60</f>
        <v>26287.29</v>
      </c>
      <c r="J60" s="21">
        <f>raw!X60</f>
        <v>702.62</v>
      </c>
      <c r="K60" s="21">
        <f>SUM(raw!Y60:AB60)</f>
        <v>6151.21</v>
      </c>
      <c r="L60" s="21">
        <f>SUM(raw!AC60:AD60)</f>
        <v>0</v>
      </c>
      <c r="M60" s="21">
        <f>raw!AE60</f>
        <v>0</v>
      </c>
      <c r="N60" s="21">
        <f>raw!AF60</f>
        <v>105149.22</v>
      </c>
      <c r="O60" s="21">
        <f>raw!AL60</f>
        <v>99700.63</v>
      </c>
      <c r="P60" s="21">
        <f>raw!AM60</f>
        <v>105851.84</v>
      </c>
      <c r="Q60" s="21">
        <f>raw!BB60</f>
        <v>11596</v>
      </c>
      <c r="R60" s="21">
        <f>IF(E60=0,raw!AN60,raw!BC60)</f>
        <v>144717</v>
      </c>
      <c r="S60" s="21">
        <f>raw!BE60</f>
        <v>0</v>
      </c>
      <c r="T60" s="21">
        <f>raw!BF60</f>
        <v>0</v>
      </c>
      <c r="U60" s="21">
        <f>raw!BH60</f>
        <v>0</v>
      </c>
      <c r="V60" s="21">
        <f>IF(raw!BI60,raw!BI60,raw!BG60)</f>
        <v>874</v>
      </c>
      <c r="W60" s="21">
        <f>raw!BK60</f>
        <v>474</v>
      </c>
      <c r="X60" s="21">
        <f>raw!BL60</f>
        <v>4770</v>
      </c>
      <c r="Y60" s="29">
        <f>TRUNC(raw!BQ60/(1-raw!W60/100),2)</f>
        <v>181.96</v>
      </c>
      <c r="Z60" s="29">
        <f>TRUNC(raw!BR60/(1-raw!W60/100),2)</f>
        <v>1831.21</v>
      </c>
      <c r="AA60" s="29">
        <f>TRUNC(raw!BY60/(1-raw!W60/100),2)</f>
        <v>0</v>
      </c>
      <c r="AB60" s="29">
        <f>TRUNC(IF(E60=0,0,IF(E60=1,raw!BX60/(1-raw!W60/100),IF(E60=2,raw!BZ60/(1-raw!W60/100),0))),2)</f>
        <v>9629.34</v>
      </c>
      <c r="AC60" s="29">
        <f>TRUNC(raw!CB60/(1-raw!W60/100),2)</f>
        <v>0</v>
      </c>
      <c r="AD60" s="29">
        <f>TRUNC(IF(E60=0,0,IF(E60=1,raw!CA60/(1-raw!W60/100),IF(E60=2,raw!CC60/(1-raw!W60/100),0))),2)</f>
        <v>0</v>
      </c>
      <c r="AE60" s="21">
        <f>(IF(E60=0,0,IF(E60=1,0,IF(E60=2,raw!CE60))))</f>
        <v>0</v>
      </c>
      <c r="AF60" s="21">
        <f>(IF(E60=0,0,IF(E60=1,raw!CD60,IF(E60=2,raw!CF60))))</f>
        <v>855</v>
      </c>
    </row>
    <row r="61" spans="1:32" x14ac:dyDescent="0.25">
      <c r="A61" s="21">
        <f>raw!A61</f>
        <v>675051</v>
      </c>
      <c r="C61" s="21">
        <f>VLOOKUP(A61,'insert-meters'!A$2:B$24,2)</f>
        <v>116</v>
      </c>
      <c r="D61" s="21" t="str">
        <f>MID(raw!M61,3,4)</f>
        <v>1703</v>
      </c>
      <c r="E61" s="21">
        <f>IF(raw!BE61,2,IF(raw!BG61,1,0))</f>
        <v>2</v>
      </c>
      <c r="F61" s="21">
        <f>raw!T61</f>
        <v>20170418</v>
      </c>
      <c r="G61" s="21">
        <f>IF(E61=0,raw!AN61,raw!U61)</f>
        <v>211950</v>
      </c>
      <c r="H61" s="21">
        <f>IF(E61=0,raw!AO61,0)</f>
        <v>0</v>
      </c>
      <c r="I61" s="21">
        <f>raw!V61</f>
        <v>34238.269999999997</v>
      </c>
      <c r="J61" s="21">
        <f>raw!X61</f>
        <v>702.62</v>
      </c>
      <c r="K61" s="21">
        <f>SUM(raw!Y61:AB61)</f>
        <v>8011.74</v>
      </c>
      <c r="L61" s="21">
        <f>SUM(raw!AC61:AD61)</f>
        <v>0</v>
      </c>
      <c r="M61" s="21">
        <f>raw!AE61</f>
        <v>0</v>
      </c>
      <c r="N61" s="21">
        <f>raw!AF61</f>
        <v>136953.14000000001</v>
      </c>
      <c r="O61" s="21">
        <f>raw!AL61</f>
        <v>129644.02</v>
      </c>
      <c r="P61" s="21">
        <f>raw!AM61</f>
        <v>137655.76</v>
      </c>
      <c r="Q61" s="21">
        <f>raw!BB61</f>
        <v>20345</v>
      </c>
      <c r="R61" s="21">
        <f>IF(E61=0,raw!AN61,raw!BC61)</f>
        <v>191605</v>
      </c>
      <c r="S61" s="21">
        <f>raw!BE61</f>
        <v>432</v>
      </c>
      <c r="T61" s="21">
        <f>raw!BF61</f>
        <v>445</v>
      </c>
      <c r="U61" s="21">
        <f>raw!BH61</f>
        <v>455</v>
      </c>
      <c r="V61" s="21">
        <f>IF(raw!BI61,raw!BI61,raw!BG61)</f>
        <v>445</v>
      </c>
      <c r="W61" s="21">
        <f>raw!BK61</f>
        <v>0</v>
      </c>
      <c r="X61" s="21">
        <f>raw!BL61</f>
        <v>0</v>
      </c>
      <c r="Y61" s="29">
        <f>TRUNC(raw!BQ61/(1-raw!W61/100),2)</f>
        <v>0</v>
      </c>
      <c r="Z61" s="29">
        <f>TRUNC(raw!BR61/(1-raw!W61/100),2)</f>
        <v>0</v>
      </c>
      <c r="AA61" s="29">
        <f>TRUNC(raw!BY61/(1-raw!W61/100),2)</f>
        <v>25038.959999999999</v>
      </c>
      <c r="AB61" s="29">
        <f>TRUNC(IF(E61=0,0,IF(E61=1,raw!BX61/(1-raw!W61/100),IF(E61=2,raw!BZ61/(1-raw!W61/100),0))),2)</f>
        <v>4902.8100000000004</v>
      </c>
      <c r="AC61" s="29">
        <f>TRUNC(raw!CB61/(1-raw!W61/100),2)</f>
        <v>0</v>
      </c>
      <c r="AD61" s="29">
        <f>TRUNC(IF(E61=0,0,IF(E61=1,raw!CA61/(1-raw!W61/100),IF(E61=2,raw!CC61/(1-raw!W61/100),0))),2)</f>
        <v>550.88</v>
      </c>
      <c r="AE61" s="21">
        <f>(IF(E61=0,0,IF(E61=1,0,IF(E61=2,raw!CE61))))</f>
        <v>455</v>
      </c>
      <c r="AF61" s="21">
        <f>(IF(E61=0,0,IF(E61=1,raw!CD61,IF(E61=2,raw!CF61))))</f>
        <v>420</v>
      </c>
    </row>
    <row r="62" spans="1:32" x14ac:dyDescent="0.25">
      <c r="A62" s="21">
        <f>raw!A62</f>
        <v>856960</v>
      </c>
      <c r="C62" s="21">
        <f>VLOOKUP(A62,'insert-meters'!A$2:B$24,2)</f>
        <v>117</v>
      </c>
      <c r="D62" s="21" t="str">
        <f>MID(raw!M62,3,4)</f>
        <v>1703</v>
      </c>
      <c r="E62" s="21">
        <f>IF(raw!BE62,2,IF(raw!BG62,1,0))</f>
        <v>0</v>
      </c>
      <c r="F62" s="21">
        <f>raw!T62</f>
        <v>20170418</v>
      </c>
      <c r="G62" s="21">
        <f>IF(E62=0,raw!AN62,raw!U62)</f>
        <v>1</v>
      </c>
      <c r="H62" s="21">
        <f>IF(E62=0,raw!AO62,0)</f>
        <v>100</v>
      </c>
      <c r="I62" s="21">
        <f>raw!V62</f>
        <v>6.65</v>
      </c>
      <c r="J62" s="21">
        <f>raw!X62</f>
        <v>2.35</v>
      </c>
      <c r="K62" s="21">
        <f>SUM(raw!Y62:AB62)</f>
        <v>3.23</v>
      </c>
      <c r="L62" s="21">
        <f>SUM(raw!AC62:AD62)</f>
        <v>0</v>
      </c>
      <c r="M62" s="21">
        <f>raw!AE62</f>
        <v>0.43</v>
      </c>
      <c r="N62" s="21">
        <f>raw!AF62</f>
        <v>55.47</v>
      </c>
      <c r="O62" s="21">
        <f>raw!AL62</f>
        <v>54.16</v>
      </c>
      <c r="P62" s="21">
        <f>raw!AM62</f>
        <v>57.39</v>
      </c>
      <c r="Q62" s="21">
        <f>raw!BB62</f>
        <v>0</v>
      </c>
      <c r="R62" s="21">
        <f>IF(E62=0,raw!AN62,raw!BC62)</f>
        <v>1</v>
      </c>
      <c r="S62" s="21">
        <f>raw!BE62</f>
        <v>0</v>
      </c>
      <c r="T62" s="21">
        <f>raw!BF62</f>
        <v>0</v>
      </c>
      <c r="U62" s="21">
        <f>raw!BH62</f>
        <v>0</v>
      </c>
      <c r="V62" s="21">
        <f>IF(raw!BI62,raw!BI62,raw!BG62)</f>
        <v>0</v>
      </c>
      <c r="W62" s="21">
        <f>raw!BK62</f>
        <v>0</v>
      </c>
      <c r="X62" s="21">
        <f>raw!BL62</f>
        <v>0</v>
      </c>
      <c r="Y62" s="29">
        <f>TRUNC(raw!BQ62/(1-raw!W62/100),2)</f>
        <v>0</v>
      </c>
      <c r="Z62" s="29">
        <f>TRUNC(raw!BR62/(1-raw!W62/100),2)</f>
        <v>0</v>
      </c>
      <c r="AA62" s="29">
        <f>TRUNC(raw!BY62/(1-raw!W62/100),2)</f>
        <v>0</v>
      </c>
      <c r="AB62" s="29">
        <f>TRUNC(IF(E62=0,0,IF(E62=1,raw!BX62/(1-raw!W62/100),IF(E62=2,raw!BZ62/(1-raw!W62/100),0))),2)</f>
        <v>0</v>
      </c>
      <c r="AC62" s="29">
        <f>TRUNC(raw!CB62/(1-raw!W62/100),2)</f>
        <v>0</v>
      </c>
      <c r="AD62" s="29">
        <f>TRUNC(IF(E62=0,0,IF(E62=1,raw!CA62/(1-raw!W62/100),IF(E62=2,raw!CC62/(1-raw!W62/100),0))),2)</f>
        <v>0</v>
      </c>
      <c r="AE62" s="21">
        <f>(IF(E62=0,0,IF(E62=1,0,IF(E62=2,raw!CE62))))</f>
        <v>0</v>
      </c>
      <c r="AF62" s="21">
        <f>(IF(E62=0,0,IF(E62=1,raw!CD62,IF(E62=2,raw!CF62))))</f>
        <v>0</v>
      </c>
    </row>
    <row r="63" spans="1:32" x14ac:dyDescent="0.25">
      <c r="A63" s="21">
        <f>raw!A63</f>
        <v>856967</v>
      </c>
      <c r="C63" s="21">
        <f>VLOOKUP(A63,'insert-meters'!A$2:B$24,2)</f>
        <v>118</v>
      </c>
      <c r="D63" s="21" t="str">
        <f>MID(raw!M63,3,4)</f>
        <v>1703</v>
      </c>
      <c r="E63" s="21">
        <f>IF(raw!BE63,2,IF(raw!BG63,1,0))</f>
        <v>0</v>
      </c>
      <c r="F63" s="21">
        <f>raw!T63</f>
        <v>20170418</v>
      </c>
      <c r="G63" s="21">
        <f>IF(E63=0,raw!AN63,raw!U63)</f>
        <v>0</v>
      </c>
      <c r="H63" s="21">
        <f>IF(E63=0,raw!AO63,0)</f>
        <v>100</v>
      </c>
      <c r="I63" s="21">
        <f>raw!V63</f>
        <v>6.65</v>
      </c>
      <c r="J63" s="21">
        <f>raw!X63</f>
        <v>2.35</v>
      </c>
      <c r="K63" s="21">
        <f>SUM(raw!Y63:AB63)</f>
        <v>3.23</v>
      </c>
      <c r="L63" s="21">
        <f>SUM(raw!AC63:AD63)</f>
        <v>0</v>
      </c>
      <c r="M63" s="21">
        <f>raw!AE63</f>
        <v>0.43</v>
      </c>
      <c r="N63" s="21">
        <f>raw!AF63</f>
        <v>55.47</v>
      </c>
      <c r="O63" s="21">
        <f>raw!AL63</f>
        <v>54.16</v>
      </c>
      <c r="P63" s="21">
        <f>raw!AM63</f>
        <v>57.39</v>
      </c>
      <c r="Q63" s="21">
        <f>raw!BB63</f>
        <v>0</v>
      </c>
      <c r="R63" s="21">
        <f>IF(E63=0,raw!AN63,raw!BC63)</f>
        <v>0</v>
      </c>
      <c r="S63" s="21">
        <f>raw!BE63</f>
        <v>0</v>
      </c>
      <c r="T63" s="21">
        <f>raw!BF63</f>
        <v>0</v>
      </c>
      <c r="U63" s="21">
        <f>raw!BH63</f>
        <v>0</v>
      </c>
      <c r="V63" s="21">
        <f>IF(raw!BI63,raw!BI63,raw!BG63)</f>
        <v>0</v>
      </c>
      <c r="W63" s="21">
        <f>raw!BK63</f>
        <v>0</v>
      </c>
      <c r="X63" s="21">
        <f>raw!BL63</f>
        <v>0</v>
      </c>
      <c r="Y63" s="29">
        <f>TRUNC(raw!BQ63/(1-raw!W63/100),2)</f>
        <v>0</v>
      </c>
      <c r="Z63" s="29">
        <f>TRUNC(raw!BR63/(1-raw!W63/100),2)</f>
        <v>0</v>
      </c>
      <c r="AA63" s="29">
        <f>TRUNC(raw!BY63/(1-raw!W63/100),2)</f>
        <v>0</v>
      </c>
      <c r="AB63" s="29">
        <f>TRUNC(IF(E63=0,0,IF(E63=1,raw!BX63/(1-raw!W63/100),IF(E63=2,raw!BZ63/(1-raw!W63/100),0))),2)</f>
        <v>0</v>
      </c>
      <c r="AC63" s="29">
        <f>TRUNC(raw!CB63/(1-raw!W63/100),2)</f>
        <v>0</v>
      </c>
      <c r="AD63" s="29">
        <f>TRUNC(IF(E63=0,0,IF(E63=1,raw!CA63/(1-raw!W63/100),IF(E63=2,raw!CC63/(1-raw!W63/100),0))),2)</f>
        <v>0</v>
      </c>
      <c r="AE63" s="21">
        <f>(IF(E63=0,0,IF(E63=1,0,IF(E63=2,raw!CE63))))</f>
        <v>0</v>
      </c>
      <c r="AF63" s="21">
        <f>(IF(E63=0,0,IF(E63=1,raw!CD63,IF(E63=2,raw!CF63))))</f>
        <v>0</v>
      </c>
    </row>
    <row r="64" spans="1:32" x14ac:dyDescent="0.25">
      <c r="A64" s="21">
        <f>raw!A64</f>
        <v>856969</v>
      </c>
      <c r="C64" s="21">
        <f>VLOOKUP(A64,'insert-meters'!A$2:B$24,2)</f>
        <v>119</v>
      </c>
      <c r="D64" s="21" t="str">
        <f>MID(raw!M64,3,4)</f>
        <v>1703</v>
      </c>
      <c r="E64" s="21">
        <f>IF(raw!BE64,2,IF(raw!BG64,1,0))</f>
        <v>0</v>
      </c>
      <c r="F64" s="21">
        <f>raw!T64</f>
        <v>20170418</v>
      </c>
      <c r="G64" s="21">
        <f>IF(E64=0,raw!AN64,raw!U64)</f>
        <v>0</v>
      </c>
      <c r="H64" s="21">
        <f>IF(E64=0,raw!AO64,0)</f>
        <v>100</v>
      </c>
      <c r="I64" s="21">
        <f>raw!V64</f>
        <v>6.65</v>
      </c>
      <c r="J64" s="21">
        <f>raw!X64</f>
        <v>2.35</v>
      </c>
      <c r="K64" s="21">
        <f>SUM(raw!Y64:AB64)</f>
        <v>3.23</v>
      </c>
      <c r="L64" s="21">
        <f>SUM(raw!AC64:AD64)</f>
        <v>0</v>
      </c>
      <c r="M64" s="21">
        <f>raw!AE64</f>
        <v>0.43</v>
      </c>
      <c r="N64" s="21">
        <f>raw!AF64</f>
        <v>55.47</v>
      </c>
      <c r="O64" s="21">
        <f>raw!AL64</f>
        <v>54.16</v>
      </c>
      <c r="P64" s="21">
        <f>raw!AM64</f>
        <v>57.39</v>
      </c>
      <c r="Q64" s="21">
        <f>raw!BB64</f>
        <v>0</v>
      </c>
      <c r="R64" s="21">
        <f>IF(E64=0,raw!AN64,raw!BC64)</f>
        <v>0</v>
      </c>
      <c r="S64" s="21">
        <f>raw!BE64</f>
        <v>0</v>
      </c>
      <c r="T64" s="21">
        <f>raw!BF64</f>
        <v>0</v>
      </c>
      <c r="U64" s="21">
        <f>raw!BH64</f>
        <v>0</v>
      </c>
      <c r="V64" s="21">
        <f>IF(raw!BI64,raw!BI64,raw!BG64)</f>
        <v>0</v>
      </c>
      <c r="W64" s="21">
        <f>raw!BK64</f>
        <v>0</v>
      </c>
      <c r="X64" s="21">
        <f>raw!BL64</f>
        <v>0</v>
      </c>
      <c r="Y64" s="29">
        <f>TRUNC(raw!BQ64/(1-raw!W64/100),2)</f>
        <v>0</v>
      </c>
      <c r="Z64" s="29">
        <f>TRUNC(raw!BR64/(1-raw!W64/100),2)</f>
        <v>0</v>
      </c>
      <c r="AA64" s="29">
        <f>TRUNC(raw!BY64/(1-raw!W64/100),2)</f>
        <v>0</v>
      </c>
      <c r="AB64" s="29">
        <f>TRUNC(IF(E64=0,0,IF(E64=1,raw!BX64/(1-raw!W64/100),IF(E64=2,raw!BZ64/(1-raw!W64/100),0))),2)</f>
        <v>0</v>
      </c>
      <c r="AC64" s="29">
        <f>TRUNC(raw!CB64/(1-raw!W64/100),2)</f>
        <v>0</v>
      </c>
      <c r="AD64" s="29">
        <f>TRUNC(IF(E64=0,0,IF(E64=1,raw!CA64/(1-raw!W64/100),IF(E64=2,raw!CC64/(1-raw!W64/100),0))),2)</f>
        <v>0</v>
      </c>
      <c r="AE64" s="21">
        <f>(IF(E64=0,0,IF(E64=1,0,IF(E64=2,raw!CE64))))</f>
        <v>0</v>
      </c>
      <c r="AF64" s="21">
        <f>(IF(E64=0,0,IF(E64=1,raw!CD64,IF(E64=2,raw!CF64))))</f>
        <v>0</v>
      </c>
    </row>
    <row r="65" spans="1:32" x14ac:dyDescent="0.25">
      <c r="A65" s="21">
        <f>raw!A65</f>
        <v>966027</v>
      </c>
      <c r="C65" s="21">
        <f>VLOOKUP(A65,'insert-meters'!A$2:B$24,2)</f>
        <v>120</v>
      </c>
      <c r="D65" s="21" t="str">
        <f>MID(raw!M65,3,4)</f>
        <v>1703</v>
      </c>
      <c r="E65" s="21">
        <f>IF(raw!BE65,2,IF(raw!BG65,1,0))</f>
        <v>2</v>
      </c>
      <c r="F65" s="21">
        <f>raw!T65</f>
        <v>20170418</v>
      </c>
      <c r="G65" s="21">
        <f>IF(E65=0,raw!AN65,raw!U65)</f>
        <v>72629</v>
      </c>
      <c r="H65" s="21">
        <f>IF(E65=0,raw!AO65,0)</f>
        <v>0</v>
      </c>
      <c r="I65" s="21">
        <f>raw!V65</f>
        <v>13145.97</v>
      </c>
      <c r="J65" s="21">
        <f>raw!X65</f>
        <v>702.62</v>
      </c>
      <c r="K65" s="21">
        <f>SUM(raw!Y65:AB65)</f>
        <v>3076.13</v>
      </c>
      <c r="L65" s="21">
        <f>SUM(raw!AC65:AD65)</f>
        <v>0</v>
      </c>
      <c r="M65" s="21">
        <f>raw!AE65</f>
        <v>0</v>
      </c>
      <c r="N65" s="21">
        <f>raw!AF65</f>
        <v>52583.97</v>
      </c>
      <c r="O65" s="21">
        <f>raw!AL65</f>
        <v>50210.46</v>
      </c>
      <c r="P65" s="21">
        <f>raw!AM65</f>
        <v>53286.59</v>
      </c>
      <c r="Q65" s="21">
        <f>raw!BB65</f>
        <v>7411</v>
      </c>
      <c r="R65" s="21">
        <f>IF(E65=0,raw!AN65,raw!BC65)</f>
        <v>65218</v>
      </c>
      <c r="S65" s="21">
        <f>raw!BE65</f>
        <v>185</v>
      </c>
      <c r="T65" s="21">
        <f>raw!BF65</f>
        <v>216</v>
      </c>
      <c r="U65" s="21">
        <f>raw!BH65</f>
        <v>245</v>
      </c>
      <c r="V65" s="21">
        <f>IF(raw!BI65,raw!BI65,raw!BG65)</f>
        <v>230</v>
      </c>
      <c r="W65" s="21">
        <f>raw!BK65</f>
        <v>0</v>
      </c>
      <c r="X65" s="21">
        <f>raw!BL65</f>
        <v>0</v>
      </c>
      <c r="Y65" s="29">
        <f>TRUNC(raw!BQ65/(1-raw!W65/100),2)</f>
        <v>0</v>
      </c>
      <c r="Z65" s="29">
        <f>TRUNC(raw!BR65/(1-raw!W65/100),2)</f>
        <v>0</v>
      </c>
      <c r="AA65" s="29">
        <f>TRUNC(raw!BY65/(1-raw!W65/100),2)</f>
        <v>13482.52</v>
      </c>
      <c r="AB65" s="29">
        <f>TRUNC(IF(E65=0,0,IF(E65=1,raw!BX65/(1-raw!W65/100),IF(E65=2,raw!BZ65/(1-raw!W65/100),0))),2)</f>
        <v>2534.04</v>
      </c>
      <c r="AC65" s="29">
        <f>TRUNC(raw!CB65/(1-raw!W65/100),2)</f>
        <v>0</v>
      </c>
      <c r="AD65" s="29">
        <f>TRUNC(IF(E65=0,0,IF(E65=1,raw!CA65/(1-raw!W65/100),IF(E65=2,raw!CC65/(1-raw!W65/100),0))),2)</f>
        <v>0</v>
      </c>
      <c r="AE65" s="21">
        <f>(IF(E65=0,0,IF(E65=1,0,IF(E65=2,raw!CE65))))</f>
        <v>245</v>
      </c>
      <c r="AF65" s="21">
        <f>(IF(E65=0,0,IF(E65=1,raw!CD65,IF(E65=2,raw!CF65))))</f>
        <v>230</v>
      </c>
    </row>
    <row r="66" spans="1:32" x14ac:dyDescent="0.25">
      <c r="A66" s="21">
        <f>raw!A66</f>
        <v>1089425</v>
      </c>
      <c r="C66" s="21">
        <f>VLOOKUP(A66,'insert-meters'!A$2:B$24,2)</f>
        <v>121</v>
      </c>
      <c r="D66" s="21" t="str">
        <f>MID(raw!M66,3,4)</f>
        <v>1703</v>
      </c>
      <c r="E66" s="21">
        <f>IF(raw!BE66,2,IF(raw!BG66,1,0))</f>
        <v>2</v>
      </c>
      <c r="F66" s="21">
        <f>raw!T66</f>
        <v>20170418</v>
      </c>
      <c r="G66" s="21">
        <f>IF(E66=0,raw!AN66,raw!U66)</f>
        <v>139231</v>
      </c>
      <c r="H66" s="21">
        <f>IF(E66=0,raw!AO66,0)</f>
        <v>0</v>
      </c>
      <c r="I66" s="21">
        <f>raw!V66</f>
        <v>19762.73</v>
      </c>
      <c r="J66" s="21">
        <f>raw!X66</f>
        <v>702.62</v>
      </c>
      <c r="K66" s="21">
        <f>SUM(raw!Y66:AB66)</f>
        <v>4624.46</v>
      </c>
      <c r="L66" s="21">
        <f>SUM(raw!AC66:AD66)</f>
        <v>0</v>
      </c>
      <c r="M66" s="21">
        <f>raw!AE66</f>
        <v>0</v>
      </c>
      <c r="N66" s="21">
        <f>raw!AF66</f>
        <v>79050.990000000005</v>
      </c>
      <c r="O66" s="21">
        <f>raw!AL66</f>
        <v>75129.149999999994</v>
      </c>
      <c r="P66" s="21">
        <f>raw!AM66</f>
        <v>79753.61</v>
      </c>
      <c r="Q66" s="21">
        <f>raw!BB66</f>
        <v>12204</v>
      </c>
      <c r="R66" s="21">
        <f>IF(E66=0,raw!AN66,raw!BC66)</f>
        <v>127027</v>
      </c>
      <c r="S66" s="21">
        <f>raw!BE66</f>
        <v>230</v>
      </c>
      <c r="T66" s="21">
        <f>raw!BF66</f>
        <v>233</v>
      </c>
      <c r="U66" s="21">
        <f>raw!BH66</f>
        <v>350</v>
      </c>
      <c r="V66" s="21">
        <f>IF(raw!BI66,raw!BI66,raw!BG66)</f>
        <v>350</v>
      </c>
      <c r="W66" s="21">
        <f>raw!BK66</f>
        <v>0</v>
      </c>
      <c r="X66" s="21">
        <f>raw!BL66</f>
        <v>0</v>
      </c>
      <c r="Y66" s="29">
        <f>TRUNC(raw!BQ66/(1-raw!W66/100),2)</f>
        <v>0</v>
      </c>
      <c r="Z66" s="29">
        <f>TRUNC(raw!BR66/(1-raw!W66/100),2)</f>
        <v>0</v>
      </c>
      <c r="AA66" s="29">
        <f>TRUNC(raw!BY66/(1-raw!W66/100),2)</f>
        <v>9095.9</v>
      </c>
      <c r="AB66" s="29">
        <f>TRUNC(IF(E66=0,0,IF(E66=1,raw!BX66/(1-raw!W66/100),IF(E66=2,raw!BZ66/(1-raw!W66/100),0))),2)</f>
        <v>2817.18</v>
      </c>
      <c r="AC66" s="29">
        <f>TRUNC(raw!CB66/(1-raw!W66/100),2)</f>
        <v>0</v>
      </c>
      <c r="AD66" s="29">
        <f>TRUNC(IF(E66=0,0,IF(E66=1,raw!CA66/(1-raw!W66/100),IF(E66=2,raw!CC66/(1-raw!W66/100),0))),2)</f>
        <v>0</v>
      </c>
      <c r="AE66" s="21">
        <f>(IF(E66=0,0,IF(E66=1,0,IF(E66=2,raw!CE66))))</f>
        <v>350</v>
      </c>
      <c r="AF66" s="21">
        <f>(IF(E66=0,0,IF(E66=1,raw!CD66,IF(E66=2,raw!CF66))))</f>
        <v>350</v>
      </c>
    </row>
    <row r="67" spans="1:32" x14ac:dyDescent="0.25">
      <c r="A67" s="21">
        <f>raw!A67</f>
        <v>1100496</v>
      </c>
      <c r="C67" s="21">
        <f>VLOOKUP(A67,'insert-meters'!A$2:B$24,2)</f>
        <v>122</v>
      </c>
      <c r="D67" s="21" t="str">
        <f>MID(raw!M67,3,4)</f>
        <v>1703</v>
      </c>
      <c r="E67" s="21">
        <f>IF(raw!BE67,2,IF(raw!BG67,1,0))</f>
        <v>0</v>
      </c>
      <c r="F67" s="21">
        <f>raw!T67</f>
        <v>20170418</v>
      </c>
      <c r="G67" s="21">
        <f>IF(E67=0,raw!AN67,raw!U67)</f>
        <v>0</v>
      </c>
      <c r="H67" s="21">
        <f>IF(E67=0,raw!AO67,0)</f>
        <v>30</v>
      </c>
      <c r="I67" s="21">
        <f>raw!V67</f>
        <v>2</v>
      </c>
      <c r="J67" s="21">
        <f>raw!X67</f>
        <v>2.35</v>
      </c>
      <c r="K67" s="21">
        <f>SUM(raw!Y67:AB67)</f>
        <v>0.96</v>
      </c>
      <c r="L67" s="21">
        <f>SUM(raw!AC67:AD67)</f>
        <v>0</v>
      </c>
      <c r="M67" s="21">
        <f>raw!AE67</f>
        <v>0</v>
      </c>
      <c r="N67" s="21">
        <f>raw!AF67</f>
        <v>16.739999999999998</v>
      </c>
      <c r="O67" s="21">
        <f>raw!AL67</f>
        <v>18.13</v>
      </c>
      <c r="P67" s="21">
        <f>raw!AM67</f>
        <v>19.09</v>
      </c>
      <c r="Q67" s="21">
        <f>raw!BB67</f>
        <v>0</v>
      </c>
      <c r="R67" s="21">
        <f>IF(E67=0,raw!AN67,raw!BC67)</f>
        <v>0</v>
      </c>
      <c r="S67" s="21">
        <f>raw!BE67</f>
        <v>0</v>
      </c>
      <c r="T67" s="21">
        <f>raw!BF67</f>
        <v>0</v>
      </c>
      <c r="U67" s="21">
        <f>raw!BH67</f>
        <v>0</v>
      </c>
      <c r="V67" s="21">
        <f>IF(raw!BI67,raw!BI67,raw!BG67)</f>
        <v>0</v>
      </c>
      <c r="W67" s="21">
        <f>raw!BK67</f>
        <v>0</v>
      </c>
      <c r="X67" s="21">
        <f>raw!BL67</f>
        <v>0</v>
      </c>
      <c r="Y67" s="29">
        <f>TRUNC(raw!BQ67/(1-raw!W67/100),2)</f>
        <v>0</v>
      </c>
      <c r="Z67" s="29">
        <f>TRUNC(raw!BR67/(1-raw!W67/100),2)</f>
        <v>0</v>
      </c>
      <c r="AA67" s="29">
        <f>TRUNC(raw!BY67/(1-raw!W67/100),2)</f>
        <v>0</v>
      </c>
      <c r="AB67" s="29">
        <f>TRUNC(IF(E67=0,0,IF(E67=1,raw!BX67/(1-raw!W67/100),IF(E67=2,raw!BZ67/(1-raw!W67/100),0))),2)</f>
        <v>0</v>
      </c>
      <c r="AC67" s="29">
        <f>TRUNC(raw!CB67/(1-raw!W67/100),2)</f>
        <v>0</v>
      </c>
      <c r="AD67" s="29">
        <f>TRUNC(IF(E67=0,0,IF(E67=1,raw!CA67/(1-raw!W67/100),IF(E67=2,raw!CC67/(1-raw!W67/100),0))),2)</f>
        <v>0</v>
      </c>
      <c r="AE67" s="21">
        <f>(IF(E67=0,0,IF(E67=1,0,IF(E67=2,raw!CE67))))</f>
        <v>0</v>
      </c>
      <c r="AF67" s="21">
        <f>(IF(E67=0,0,IF(E67=1,raw!CD67,IF(E67=2,raw!CF67))))</f>
        <v>0</v>
      </c>
    </row>
    <row r="68" spans="1:32" x14ac:dyDescent="0.25">
      <c r="A68" s="21">
        <f>raw!A68</f>
        <v>466453</v>
      </c>
      <c r="C68" s="21">
        <f>VLOOKUP(A68,'insert-meters'!A$2:B$24,2)</f>
        <v>101</v>
      </c>
      <c r="D68" s="21" t="str">
        <f>MID(raw!M68,3,4)</f>
        <v>1704</v>
      </c>
      <c r="E68" s="21">
        <f>IF(raw!BE68,2,IF(raw!BG68,1,0))</f>
        <v>1</v>
      </c>
      <c r="F68" s="21">
        <f>raw!T68</f>
        <v>20170518</v>
      </c>
      <c r="G68" s="21">
        <f>IF(E68=0,raw!AN68,raw!U68)</f>
        <v>16094</v>
      </c>
      <c r="H68" s="21">
        <f>IF(E68=0,raw!AO68,0)</f>
        <v>0</v>
      </c>
      <c r="I68" s="21">
        <f>raw!V68</f>
        <v>2359.38</v>
      </c>
      <c r="J68" s="21">
        <f>raw!X68</f>
        <v>702.62</v>
      </c>
      <c r="K68" s="21">
        <f>SUM(raw!Y68:AB68)</f>
        <v>552.08000000000004</v>
      </c>
      <c r="L68" s="21">
        <f>SUM(raw!AC68:AD68)</f>
        <v>0</v>
      </c>
      <c r="M68" s="21">
        <f>raw!AE68</f>
        <v>0</v>
      </c>
      <c r="N68" s="21">
        <f>raw!AF68</f>
        <v>9437.56</v>
      </c>
      <c r="O68" s="21">
        <f>raw!AL68</f>
        <v>9588.1</v>
      </c>
      <c r="P68" s="21">
        <f>raw!AM68</f>
        <v>10140.18</v>
      </c>
      <c r="Q68" s="21">
        <f>raw!BB68</f>
        <v>1737</v>
      </c>
      <c r="R68" s="21">
        <f>IF(E68=0,raw!AN68,raw!BC68)</f>
        <v>14357</v>
      </c>
      <c r="S68" s="21">
        <f>raw!BE68</f>
        <v>0</v>
      </c>
      <c r="T68" s="21">
        <f>raw!BF68</f>
        <v>55</v>
      </c>
      <c r="U68" s="21">
        <f>raw!BH68</f>
        <v>0</v>
      </c>
      <c r="V68" s="21">
        <f>IF(raw!BI68,raw!BI68,raw!BG68)</f>
        <v>55</v>
      </c>
      <c r="W68" s="21">
        <f>raw!BK68</f>
        <v>0</v>
      </c>
      <c r="X68" s="21">
        <f>raw!BL68</f>
        <v>0</v>
      </c>
      <c r="Y68" s="29">
        <f>TRUNC(raw!BQ68/(1-raw!W68/100),2)</f>
        <v>0</v>
      </c>
      <c r="Z68" s="29">
        <f>TRUNC(raw!BR68/(1-raw!W68/100),2)</f>
        <v>0</v>
      </c>
      <c r="AA68" s="29">
        <f>TRUNC(raw!BY68/(1-raw!W68/100),2)</f>
        <v>0</v>
      </c>
      <c r="AB68" s="29">
        <f>TRUNC(IF(E68=0,0,IF(E68=1,raw!BX68/(1-raw!W68/100),IF(E68=2,raw!BZ68/(1-raw!W68/100),0))),2)</f>
        <v>441.32</v>
      </c>
      <c r="AC68" s="29">
        <f>TRUNC(raw!CB68/(1-raw!W68/100),2)</f>
        <v>0</v>
      </c>
      <c r="AD68" s="29">
        <f>TRUNC(IF(E68=0,0,IF(E68=1,raw!CA68/(1-raw!W68/100),IF(E68=2,raw!CC68/(1-raw!W68/100),0))),2)</f>
        <v>0</v>
      </c>
      <c r="AE68" s="21">
        <f>(IF(E68=0,0,IF(E68=1,0,IF(E68=2,raw!CE68))))</f>
        <v>0</v>
      </c>
      <c r="AF68" s="21">
        <f>(IF(E68=0,0,IF(E68=1,raw!CD68,IF(E68=2,raw!CF68))))</f>
        <v>55</v>
      </c>
    </row>
    <row r="69" spans="1:32" x14ac:dyDescent="0.25">
      <c r="A69" s="21">
        <f>raw!A69</f>
        <v>471550</v>
      </c>
      <c r="C69" s="21">
        <f>VLOOKUP(A69,'insert-meters'!A$2:B$24,2)</f>
        <v>102</v>
      </c>
      <c r="D69" s="21" t="str">
        <f>MID(raw!M69,3,4)</f>
        <v>1704</v>
      </c>
      <c r="E69" s="21">
        <f>IF(raw!BE69,2,IF(raw!BG69,1,0))</f>
        <v>0</v>
      </c>
      <c r="F69" s="21">
        <f>raw!T69</f>
        <v>20170518</v>
      </c>
      <c r="G69" s="21">
        <f>IF(E69=0,raw!AN69,raw!U69)</f>
        <v>602</v>
      </c>
      <c r="H69" s="21">
        <f>IF(E69=0,raw!AO69,0)</f>
        <v>602</v>
      </c>
      <c r="I69" s="21">
        <f>raw!V69</f>
        <v>101.62</v>
      </c>
      <c r="J69" s="21">
        <f>raw!X69</f>
        <v>48.22</v>
      </c>
      <c r="K69" s="21">
        <f>SUM(raw!Y69:AB69)</f>
        <v>23.759999999999998</v>
      </c>
      <c r="L69" s="21">
        <f>SUM(raw!AC69:AD69)</f>
        <v>0</v>
      </c>
      <c r="M69" s="21">
        <f>raw!AE69</f>
        <v>0</v>
      </c>
      <c r="N69" s="21">
        <f>raw!AF69</f>
        <v>406.5</v>
      </c>
      <c r="O69" s="21">
        <f>raw!AL69</f>
        <v>430.96</v>
      </c>
      <c r="P69" s="21">
        <f>raw!AM69</f>
        <v>454.72</v>
      </c>
      <c r="Q69" s="21">
        <f>raw!BB69</f>
        <v>0</v>
      </c>
      <c r="R69" s="21">
        <f>IF(E69=0,raw!AN69,raw!BC69)</f>
        <v>602</v>
      </c>
      <c r="S69" s="21">
        <f>raw!BE69</f>
        <v>0</v>
      </c>
      <c r="T69" s="21">
        <f>raw!BF69</f>
        <v>0</v>
      </c>
      <c r="U69" s="21">
        <f>raw!BH69</f>
        <v>0</v>
      </c>
      <c r="V69" s="21">
        <f>IF(raw!BI69,raw!BI69,raw!BG69)</f>
        <v>0</v>
      </c>
      <c r="W69" s="21">
        <f>raw!BK69</f>
        <v>0</v>
      </c>
      <c r="X69" s="21">
        <f>raw!BL69</f>
        <v>0</v>
      </c>
      <c r="Y69" s="29">
        <f>TRUNC(raw!BQ69/(1-raw!W69/100),2)</f>
        <v>0</v>
      </c>
      <c r="Z69" s="29">
        <f>TRUNC(raw!BR69/(1-raw!W69/100),2)</f>
        <v>0</v>
      </c>
      <c r="AA69" s="29">
        <f>TRUNC(raw!BY69/(1-raw!W69/100),2)</f>
        <v>0</v>
      </c>
      <c r="AB69" s="29">
        <f>TRUNC(IF(E69=0,0,IF(E69=1,raw!BX69/(1-raw!W69/100),IF(E69=2,raw!BZ69/(1-raw!W69/100),0))),2)</f>
        <v>0</v>
      </c>
      <c r="AC69" s="29">
        <f>TRUNC(raw!CB69/(1-raw!W69/100),2)</f>
        <v>0</v>
      </c>
      <c r="AD69" s="29">
        <f>TRUNC(IF(E69=0,0,IF(E69=1,raw!CA69/(1-raw!W69/100),IF(E69=2,raw!CC69/(1-raw!W69/100),0))),2)</f>
        <v>0</v>
      </c>
      <c r="AE69" s="21">
        <f>(IF(E69=0,0,IF(E69=1,0,IF(E69=2,raw!CE69))))</f>
        <v>0</v>
      </c>
      <c r="AF69" s="21">
        <f>(IF(E69=0,0,IF(E69=1,raw!CD69,IF(E69=2,raw!CF69))))</f>
        <v>0</v>
      </c>
    </row>
    <row r="70" spans="1:32" x14ac:dyDescent="0.25">
      <c r="A70" s="21">
        <f>raw!A70</f>
        <v>471551</v>
      </c>
      <c r="C70" s="21">
        <f>VLOOKUP(A70,'insert-meters'!A$2:B$24,2)</f>
        <v>103</v>
      </c>
      <c r="D70" s="21" t="str">
        <f>MID(raw!M70,3,4)</f>
        <v>1704</v>
      </c>
      <c r="E70" s="21">
        <f>IF(raw!BE70,2,IF(raw!BG70,1,0))</f>
        <v>0</v>
      </c>
      <c r="F70" s="21">
        <f>raw!T70</f>
        <v>20170518</v>
      </c>
      <c r="G70" s="21">
        <f>IF(E70=0,raw!AN70,raw!U70)</f>
        <v>7120</v>
      </c>
      <c r="H70" s="21">
        <f>IF(E70=0,raw!AO70,0)</f>
        <v>7120</v>
      </c>
      <c r="I70" s="21">
        <f>raw!V70</f>
        <v>1201.95</v>
      </c>
      <c r="J70" s="21">
        <f>raw!X70</f>
        <v>693.17</v>
      </c>
      <c r="K70" s="21">
        <f>SUM(raw!Y70:AB70)</f>
        <v>281.24</v>
      </c>
      <c r="L70" s="21">
        <f>SUM(raw!AC70:AD70)</f>
        <v>0</v>
      </c>
      <c r="M70" s="21">
        <f>raw!AE70</f>
        <v>0</v>
      </c>
      <c r="N70" s="21">
        <f>raw!AF70</f>
        <v>4807.82</v>
      </c>
      <c r="O70" s="21">
        <f>raw!AL70</f>
        <v>5219.75</v>
      </c>
      <c r="P70" s="21">
        <f>raw!AM70</f>
        <v>5500.99</v>
      </c>
      <c r="Q70" s="21">
        <f>raw!BB70</f>
        <v>0</v>
      </c>
      <c r="R70" s="21">
        <f>IF(E70=0,raw!AN70,raw!BC70)</f>
        <v>7120</v>
      </c>
      <c r="S70" s="21">
        <f>raw!BE70</f>
        <v>0</v>
      </c>
      <c r="T70" s="21">
        <f>raw!BF70</f>
        <v>0</v>
      </c>
      <c r="U70" s="21">
        <f>raw!BH70</f>
        <v>0</v>
      </c>
      <c r="V70" s="21">
        <f>IF(raw!BI70,raw!BI70,raw!BG70)</f>
        <v>0</v>
      </c>
      <c r="W70" s="21">
        <f>raw!BK70</f>
        <v>0</v>
      </c>
      <c r="X70" s="21">
        <f>raw!BL70</f>
        <v>0</v>
      </c>
      <c r="Y70" s="29">
        <f>TRUNC(raw!BQ70/(1-raw!W70/100),2)</f>
        <v>0</v>
      </c>
      <c r="Z70" s="29">
        <f>TRUNC(raw!BR70/(1-raw!W70/100),2)</f>
        <v>0</v>
      </c>
      <c r="AA70" s="29">
        <f>TRUNC(raw!BY70/(1-raw!W70/100),2)</f>
        <v>0</v>
      </c>
      <c r="AB70" s="29">
        <f>TRUNC(IF(E70=0,0,IF(E70=1,raw!BX70/(1-raw!W70/100),IF(E70=2,raw!BZ70/(1-raw!W70/100),0))),2)</f>
        <v>0</v>
      </c>
      <c r="AC70" s="29">
        <f>TRUNC(raw!CB70/(1-raw!W70/100),2)</f>
        <v>0</v>
      </c>
      <c r="AD70" s="29">
        <f>TRUNC(IF(E70=0,0,IF(E70=1,raw!CA70/(1-raw!W70/100),IF(E70=2,raw!CC70/(1-raw!W70/100),0))),2)</f>
        <v>0</v>
      </c>
      <c r="AE70" s="21">
        <f>(IF(E70=0,0,IF(E70=1,0,IF(E70=2,raw!CE70))))</f>
        <v>0</v>
      </c>
      <c r="AF70" s="21">
        <f>(IF(E70=0,0,IF(E70=1,raw!CD70,IF(E70=2,raw!CF70))))</f>
        <v>0</v>
      </c>
    </row>
    <row r="71" spans="1:32" x14ac:dyDescent="0.25">
      <c r="A71" s="21">
        <f>raw!A71</f>
        <v>471552</v>
      </c>
      <c r="C71" s="21">
        <f>VLOOKUP(A71,'insert-meters'!A$2:B$24,2)</f>
        <v>104</v>
      </c>
      <c r="D71" s="21" t="str">
        <f>MID(raw!M71,3,4)</f>
        <v>1704</v>
      </c>
      <c r="E71" s="21">
        <f>IF(raw!BE71,2,IF(raw!BG71,1,0))</f>
        <v>0</v>
      </c>
      <c r="F71" s="21">
        <f>raw!T71</f>
        <v>20170518</v>
      </c>
      <c r="G71" s="21">
        <f>IF(E71=0,raw!AN71,raw!U71)</f>
        <v>574</v>
      </c>
      <c r="H71" s="21">
        <f>IF(E71=0,raw!AO71,0)</f>
        <v>574</v>
      </c>
      <c r="I71" s="21">
        <f>raw!V71</f>
        <v>96.89</v>
      </c>
      <c r="J71" s="21">
        <f>raw!X71</f>
        <v>40.19</v>
      </c>
      <c r="K71" s="21">
        <f>SUM(raw!Y71:AB71)</f>
        <v>22.65</v>
      </c>
      <c r="L71" s="21">
        <f>SUM(raw!AC71:AD71)</f>
        <v>0</v>
      </c>
      <c r="M71" s="21">
        <f>raw!AE71</f>
        <v>0</v>
      </c>
      <c r="N71" s="21">
        <f>raw!AF71</f>
        <v>387.59</v>
      </c>
      <c r="O71" s="21">
        <f>raw!AL71</f>
        <v>405.13</v>
      </c>
      <c r="P71" s="21">
        <f>raw!AM71</f>
        <v>427.78</v>
      </c>
      <c r="Q71" s="21">
        <f>raw!BB71</f>
        <v>0</v>
      </c>
      <c r="R71" s="21">
        <f>IF(E71=0,raw!AN71,raw!BC71)</f>
        <v>574</v>
      </c>
      <c r="S71" s="21">
        <f>raw!BE71</f>
        <v>0</v>
      </c>
      <c r="T71" s="21">
        <f>raw!BF71</f>
        <v>0</v>
      </c>
      <c r="U71" s="21">
        <f>raw!BH71</f>
        <v>0</v>
      </c>
      <c r="V71" s="21">
        <f>IF(raw!BI71,raw!BI71,raw!BG71)</f>
        <v>0</v>
      </c>
      <c r="W71" s="21">
        <f>raw!BK71</f>
        <v>0</v>
      </c>
      <c r="X71" s="21">
        <f>raw!BL71</f>
        <v>0</v>
      </c>
      <c r="Y71" s="29">
        <f>TRUNC(raw!BQ71/(1-raw!W71/100),2)</f>
        <v>0</v>
      </c>
      <c r="Z71" s="29">
        <f>TRUNC(raw!BR71/(1-raw!W71/100),2)</f>
        <v>0</v>
      </c>
      <c r="AA71" s="29">
        <f>TRUNC(raw!BY71/(1-raw!W71/100),2)</f>
        <v>0</v>
      </c>
      <c r="AB71" s="29">
        <f>TRUNC(IF(E71=0,0,IF(E71=1,raw!BX71/(1-raw!W71/100),IF(E71=2,raw!BZ71/(1-raw!W71/100),0))),2)</f>
        <v>0</v>
      </c>
      <c r="AC71" s="29">
        <f>TRUNC(raw!CB71/(1-raw!W71/100),2)</f>
        <v>0</v>
      </c>
      <c r="AD71" s="29">
        <f>TRUNC(IF(E71=0,0,IF(E71=1,raw!CA71/(1-raw!W71/100),IF(E71=2,raw!CC71/(1-raw!W71/100),0))),2)</f>
        <v>0</v>
      </c>
      <c r="AE71" s="21">
        <f>(IF(E71=0,0,IF(E71=1,0,IF(E71=2,raw!CE71))))</f>
        <v>0</v>
      </c>
      <c r="AF71" s="21">
        <f>(IF(E71=0,0,IF(E71=1,raw!CD71,IF(E71=2,raw!CF71))))</f>
        <v>0</v>
      </c>
    </row>
    <row r="72" spans="1:32" x14ac:dyDescent="0.25">
      <c r="A72" s="21">
        <f>raw!A72</f>
        <v>471553</v>
      </c>
      <c r="C72" s="21">
        <f>VLOOKUP(A72,'insert-meters'!A$2:B$24,2)</f>
        <v>105</v>
      </c>
      <c r="D72" s="21" t="str">
        <f>MID(raw!M72,3,4)</f>
        <v>1704</v>
      </c>
      <c r="E72" s="21">
        <f>IF(raw!BE72,2,IF(raw!BG72,1,0))</f>
        <v>0</v>
      </c>
      <c r="F72" s="21">
        <f>raw!T72</f>
        <v>20170518</v>
      </c>
      <c r="G72" s="21">
        <f>IF(E72=0,raw!AN72,raw!U72)</f>
        <v>8440</v>
      </c>
      <c r="H72" s="21">
        <f>IF(E72=0,raw!AO72,0)</f>
        <v>8440</v>
      </c>
      <c r="I72" s="21">
        <f>raw!V72</f>
        <v>1424.79</v>
      </c>
      <c r="J72" s="21">
        <f>raw!X72</f>
        <v>693.17</v>
      </c>
      <c r="K72" s="21">
        <f>SUM(raw!Y72:AB72)</f>
        <v>333.38</v>
      </c>
      <c r="L72" s="21">
        <f>SUM(raw!AC72:AD72)</f>
        <v>0</v>
      </c>
      <c r="M72" s="21">
        <f>raw!AE72</f>
        <v>0</v>
      </c>
      <c r="N72" s="21">
        <f>raw!AF72</f>
        <v>5699.16</v>
      </c>
      <c r="O72" s="21">
        <f>raw!AL72</f>
        <v>6058.95</v>
      </c>
      <c r="P72" s="21">
        <f>raw!AM72</f>
        <v>6392.33</v>
      </c>
      <c r="Q72" s="21">
        <f>raw!BB72</f>
        <v>0</v>
      </c>
      <c r="R72" s="21">
        <f>IF(E72=0,raw!AN72,raw!BC72)</f>
        <v>8440</v>
      </c>
      <c r="S72" s="21">
        <f>raw!BE72</f>
        <v>0</v>
      </c>
      <c r="T72" s="21">
        <f>raw!BF72</f>
        <v>0</v>
      </c>
      <c r="U72" s="21">
        <f>raw!BH72</f>
        <v>0</v>
      </c>
      <c r="V72" s="21">
        <f>IF(raw!BI72,raw!BI72,raw!BG72)</f>
        <v>0</v>
      </c>
      <c r="W72" s="21">
        <f>raw!BK72</f>
        <v>0</v>
      </c>
      <c r="X72" s="21">
        <f>raw!BL72</f>
        <v>0</v>
      </c>
      <c r="Y72" s="29">
        <f>TRUNC(raw!BQ72/(1-raw!W72/100),2)</f>
        <v>0</v>
      </c>
      <c r="Z72" s="29">
        <f>TRUNC(raw!BR72/(1-raw!W72/100),2)</f>
        <v>0</v>
      </c>
      <c r="AA72" s="29">
        <f>TRUNC(raw!BY72/(1-raw!W72/100),2)</f>
        <v>0</v>
      </c>
      <c r="AB72" s="29">
        <f>TRUNC(IF(E72=0,0,IF(E72=1,raw!BX72/(1-raw!W72/100),IF(E72=2,raw!BZ72/(1-raw!W72/100),0))),2)</f>
        <v>0</v>
      </c>
      <c r="AC72" s="29">
        <f>TRUNC(raw!CB72/(1-raw!W72/100),2)</f>
        <v>0</v>
      </c>
      <c r="AD72" s="29">
        <f>TRUNC(IF(E72=0,0,IF(E72=1,raw!CA72/(1-raw!W72/100),IF(E72=2,raw!CC72/(1-raw!W72/100),0))),2)</f>
        <v>0</v>
      </c>
      <c r="AE72" s="21">
        <f>(IF(E72=0,0,IF(E72=1,0,IF(E72=2,raw!CE72))))</f>
        <v>0</v>
      </c>
      <c r="AF72" s="21">
        <f>(IF(E72=0,0,IF(E72=1,raw!CD72,IF(E72=2,raw!CF72))))</f>
        <v>0</v>
      </c>
    </row>
    <row r="73" spans="1:32" x14ac:dyDescent="0.25">
      <c r="A73" s="21">
        <f>raw!A73</f>
        <v>471554</v>
      </c>
      <c r="C73" s="21">
        <f>VLOOKUP(A73,'insert-meters'!A$2:B$24,2)</f>
        <v>106</v>
      </c>
      <c r="D73" s="21" t="str">
        <f>MID(raw!M73,3,4)</f>
        <v>1704</v>
      </c>
      <c r="E73" s="21">
        <f>IF(raw!BE73,2,IF(raw!BG73,1,0))</f>
        <v>0</v>
      </c>
      <c r="F73" s="21">
        <f>raw!T73</f>
        <v>20170518</v>
      </c>
      <c r="G73" s="21">
        <f>IF(E73=0,raw!AN73,raw!U73)</f>
        <v>786</v>
      </c>
      <c r="H73" s="21">
        <f>IF(E73=0,raw!AO73,0)</f>
        <v>786</v>
      </c>
      <c r="I73" s="21">
        <f>raw!V73</f>
        <v>132.68</v>
      </c>
      <c r="J73" s="21">
        <f>raw!X73</f>
        <v>57.23</v>
      </c>
      <c r="K73" s="21">
        <f>SUM(raw!Y73:AB73)</f>
        <v>31.020000000000003</v>
      </c>
      <c r="L73" s="21">
        <f>SUM(raw!AC73:AD73)</f>
        <v>0</v>
      </c>
      <c r="M73" s="21">
        <f>raw!AE73</f>
        <v>0</v>
      </c>
      <c r="N73" s="21">
        <f>raw!AF73</f>
        <v>530.75</v>
      </c>
      <c r="O73" s="21">
        <f>raw!AL73</f>
        <v>556.96</v>
      </c>
      <c r="P73" s="21">
        <f>raw!AM73</f>
        <v>587.98</v>
      </c>
      <c r="Q73" s="21">
        <f>raw!BB73</f>
        <v>0</v>
      </c>
      <c r="R73" s="21">
        <f>IF(E73=0,raw!AN73,raw!BC73)</f>
        <v>786</v>
      </c>
      <c r="S73" s="21">
        <f>raw!BE73</f>
        <v>0</v>
      </c>
      <c r="T73" s="21">
        <f>raw!BF73</f>
        <v>0</v>
      </c>
      <c r="U73" s="21">
        <f>raw!BH73</f>
        <v>0</v>
      </c>
      <c r="V73" s="21">
        <f>IF(raw!BI73,raw!BI73,raw!BG73)</f>
        <v>0</v>
      </c>
      <c r="W73" s="21">
        <f>raw!BK73</f>
        <v>0</v>
      </c>
      <c r="X73" s="21">
        <f>raw!BL73</f>
        <v>0</v>
      </c>
      <c r="Y73" s="29">
        <f>TRUNC(raw!BQ73/(1-raw!W73/100),2)</f>
        <v>0</v>
      </c>
      <c r="Z73" s="29">
        <f>TRUNC(raw!BR73/(1-raw!W73/100),2)</f>
        <v>0</v>
      </c>
      <c r="AA73" s="29">
        <f>TRUNC(raw!BY73/(1-raw!W73/100),2)</f>
        <v>0</v>
      </c>
      <c r="AB73" s="29">
        <f>TRUNC(IF(E73=0,0,IF(E73=1,raw!BX73/(1-raw!W73/100),IF(E73=2,raw!BZ73/(1-raw!W73/100),0))),2)</f>
        <v>0</v>
      </c>
      <c r="AC73" s="29">
        <f>TRUNC(raw!CB73/(1-raw!W73/100),2)</f>
        <v>0</v>
      </c>
      <c r="AD73" s="29">
        <f>TRUNC(IF(E73=0,0,IF(E73=1,raw!CA73/(1-raw!W73/100),IF(E73=2,raw!CC73/(1-raw!W73/100),0))),2)</f>
        <v>0</v>
      </c>
      <c r="AE73" s="21">
        <f>(IF(E73=0,0,IF(E73=1,0,IF(E73=2,raw!CE73))))</f>
        <v>0</v>
      </c>
      <c r="AF73" s="21">
        <f>(IF(E73=0,0,IF(E73=1,raw!CD73,IF(E73=2,raw!CF73))))</f>
        <v>0</v>
      </c>
    </row>
    <row r="74" spans="1:32" x14ac:dyDescent="0.25">
      <c r="A74" s="21">
        <f>raw!A74</f>
        <v>471555</v>
      </c>
      <c r="C74" s="21">
        <f>VLOOKUP(A74,'insert-meters'!A$2:B$24,2)</f>
        <v>107</v>
      </c>
      <c r="D74" s="21" t="str">
        <f>MID(raw!M74,3,4)</f>
        <v>1704</v>
      </c>
      <c r="E74" s="21">
        <f>IF(raw!BE74,2,IF(raw!BG74,1,0))</f>
        <v>0</v>
      </c>
      <c r="F74" s="21">
        <f>raw!T74</f>
        <v>20170518</v>
      </c>
      <c r="G74" s="21">
        <f>IF(E74=0,raw!AN74,raw!U74)</f>
        <v>6360</v>
      </c>
      <c r="H74" s="21">
        <f>IF(E74=0,raw!AO74,0)</f>
        <v>6360</v>
      </c>
      <c r="I74" s="21">
        <f>raw!V74</f>
        <v>1073.6500000000001</v>
      </c>
      <c r="J74" s="21">
        <f>raw!X74</f>
        <v>589.80999999999995</v>
      </c>
      <c r="K74" s="21">
        <f>SUM(raw!Y74:AB74)</f>
        <v>251.21</v>
      </c>
      <c r="L74" s="21">
        <f>SUM(raw!AC74:AD74)</f>
        <v>0</v>
      </c>
      <c r="M74" s="21">
        <f>raw!AE74</f>
        <v>0</v>
      </c>
      <c r="N74" s="21">
        <f>raw!AF74</f>
        <v>4294.63</v>
      </c>
      <c r="O74" s="21">
        <f>raw!AL74</f>
        <v>4633.2299999999996</v>
      </c>
      <c r="P74" s="21">
        <f>raw!AM74</f>
        <v>4884.4399999999996</v>
      </c>
      <c r="Q74" s="21">
        <f>raw!BB74</f>
        <v>0</v>
      </c>
      <c r="R74" s="21">
        <f>IF(E74=0,raw!AN74,raw!BC74)</f>
        <v>6360</v>
      </c>
      <c r="S74" s="21">
        <f>raw!BE74</f>
        <v>0</v>
      </c>
      <c r="T74" s="21">
        <f>raw!BF74</f>
        <v>0</v>
      </c>
      <c r="U74" s="21">
        <f>raw!BH74</f>
        <v>0</v>
      </c>
      <c r="V74" s="21">
        <f>IF(raw!BI74,raw!BI74,raw!BG74)</f>
        <v>0</v>
      </c>
      <c r="W74" s="21">
        <f>raw!BK74</f>
        <v>0</v>
      </c>
      <c r="X74" s="21">
        <f>raw!BL74</f>
        <v>0</v>
      </c>
      <c r="Y74" s="29">
        <f>TRUNC(raw!BQ74/(1-raw!W74/100),2)</f>
        <v>0</v>
      </c>
      <c r="Z74" s="29">
        <f>TRUNC(raw!BR74/(1-raw!W74/100),2)</f>
        <v>0</v>
      </c>
      <c r="AA74" s="29">
        <f>TRUNC(raw!BY74/(1-raw!W74/100),2)</f>
        <v>0</v>
      </c>
      <c r="AB74" s="29">
        <f>TRUNC(IF(E74=0,0,IF(E74=1,raw!BX74/(1-raw!W74/100),IF(E74=2,raw!BZ74/(1-raw!W74/100),0))),2)</f>
        <v>0</v>
      </c>
      <c r="AC74" s="29">
        <f>TRUNC(raw!CB74/(1-raw!W74/100),2)</f>
        <v>0</v>
      </c>
      <c r="AD74" s="29">
        <f>TRUNC(IF(E74=0,0,IF(E74=1,raw!CA74/(1-raw!W74/100),IF(E74=2,raw!CC74/(1-raw!W74/100),0))),2)</f>
        <v>0</v>
      </c>
      <c r="AE74" s="21">
        <f>(IF(E74=0,0,IF(E74=1,0,IF(E74=2,raw!CE74))))</f>
        <v>0</v>
      </c>
      <c r="AF74" s="21">
        <f>(IF(E74=0,0,IF(E74=1,raw!CD74,IF(E74=2,raw!CF74))))</f>
        <v>0</v>
      </c>
    </row>
    <row r="75" spans="1:32" x14ac:dyDescent="0.25">
      <c r="A75" s="21">
        <f>raw!A75</f>
        <v>472913</v>
      </c>
      <c r="C75" s="21">
        <f>VLOOKUP(A75,'insert-meters'!A$2:B$24,2)</f>
        <v>108</v>
      </c>
      <c r="D75" s="21" t="str">
        <f>MID(raw!M75,3,4)</f>
        <v>1704</v>
      </c>
      <c r="E75" s="21">
        <f>IF(raw!BE75,2,IF(raw!BG75,1,0))</f>
        <v>0</v>
      </c>
      <c r="F75" s="21">
        <f>raw!T75</f>
        <v>20170518</v>
      </c>
      <c r="G75" s="21">
        <f>IF(E75=0,raw!AN75,raw!U75)</f>
        <v>7900</v>
      </c>
      <c r="H75" s="21">
        <f>IF(E75=0,raw!AO75,0)</f>
        <v>7900</v>
      </c>
      <c r="I75" s="21">
        <f>raw!V75</f>
        <v>1307.2</v>
      </c>
      <c r="J75" s="21">
        <f>raw!X75</f>
        <v>693.17</v>
      </c>
      <c r="K75" s="21">
        <f>SUM(raw!Y75:AB75)</f>
        <v>305.86</v>
      </c>
      <c r="L75" s="21">
        <f>SUM(raw!AC75:AD75)</f>
        <v>0</v>
      </c>
      <c r="M75" s="21">
        <f>raw!AE75</f>
        <v>0</v>
      </c>
      <c r="N75" s="21">
        <f>raw!AF75</f>
        <v>5228.8</v>
      </c>
      <c r="O75" s="21">
        <f>raw!AL75</f>
        <v>5616.11</v>
      </c>
      <c r="P75" s="21">
        <f>raw!AM75</f>
        <v>5921.97</v>
      </c>
      <c r="Q75" s="21">
        <f>raw!BB75</f>
        <v>0</v>
      </c>
      <c r="R75" s="21">
        <f>IF(E75=0,raw!AN75,raw!BC75)</f>
        <v>7900</v>
      </c>
      <c r="S75" s="21">
        <f>raw!BE75</f>
        <v>0</v>
      </c>
      <c r="T75" s="21">
        <f>raw!BF75</f>
        <v>0</v>
      </c>
      <c r="U75" s="21">
        <f>raw!BH75</f>
        <v>0</v>
      </c>
      <c r="V75" s="21">
        <f>IF(raw!BI75,raw!BI75,raw!BG75)</f>
        <v>0</v>
      </c>
      <c r="W75" s="21">
        <f>raw!BK75</f>
        <v>0</v>
      </c>
      <c r="X75" s="21">
        <f>raw!BL75</f>
        <v>0</v>
      </c>
      <c r="Y75" s="29">
        <f>TRUNC(raw!BQ75/(1-raw!W75/100),2)</f>
        <v>0</v>
      </c>
      <c r="Z75" s="29">
        <f>TRUNC(raw!BR75/(1-raw!W75/100),2)</f>
        <v>0</v>
      </c>
      <c r="AA75" s="29">
        <f>TRUNC(raw!BY75/(1-raw!W75/100),2)</f>
        <v>0</v>
      </c>
      <c r="AB75" s="29">
        <f>TRUNC(IF(E75=0,0,IF(E75=1,raw!BX75/(1-raw!W75/100),IF(E75=2,raw!BZ75/(1-raw!W75/100),0))),2)</f>
        <v>0</v>
      </c>
      <c r="AC75" s="29">
        <f>TRUNC(raw!CB75/(1-raw!W75/100),2)</f>
        <v>0</v>
      </c>
      <c r="AD75" s="29">
        <f>TRUNC(IF(E75=0,0,IF(E75=1,raw!CA75/(1-raw!W75/100),IF(E75=2,raw!CC75/(1-raw!W75/100),0))),2)</f>
        <v>0</v>
      </c>
      <c r="AE75" s="21">
        <f>(IF(E75=0,0,IF(E75=1,0,IF(E75=2,raw!CE75))))</f>
        <v>0</v>
      </c>
      <c r="AF75" s="21">
        <f>(IF(E75=0,0,IF(E75=1,raw!CD75,IF(E75=2,raw!CF75))))</f>
        <v>0</v>
      </c>
    </row>
    <row r="76" spans="1:32" x14ac:dyDescent="0.25">
      <c r="A76" s="21">
        <f>raw!A76</f>
        <v>491042</v>
      </c>
      <c r="C76" s="21">
        <f>VLOOKUP(A76,'insert-meters'!A$2:B$24,2)</f>
        <v>109</v>
      </c>
      <c r="D76" s="21" t="str">
        <f>MID(raw!M76,3,4)</f>
        <v>1704</v>
      </c>
      <c r="E76" s="21">
        <f>IF(raw!BE76,2,IF(raw!BG76,1,0))</f>
        <v>1</v>
      </c>
      <c r="F76" s="21">
        <f>raw!T76</f>
        <v>20170518</v>
      </c>
      <c r="G76" s="21">
        <f>IF(E76=0,raw!AN76,raw!U76)</f>
        <v>234716</v>
      </c>
      <c r="H76" s="21">
        <f>IF(E76=0,raw!AO76,0)</f>
        <v>0</v>
      </c>
      <c r="I76" s="21">
        <f>raw!V76</f>
        <v>40769.14</v>
      </c>
      <c r="J76" s="21">
        <f>raw!X76</f>
        <v>702.62</v>
      </c>
      <c r="K76" s="21">
        <f>SUM(raw!Y76:AB76)</f>
        <v>9539.9499999999989</v>
      </c>
      <c r="L76" s="21">
        <f>SUM(raw!AC76:AD76)</f>
        <v>0</v>
      </c>
      <c r="M76" s="21">
        <f>raw!AE76</f>
        <v>0</v>
      </c>
      <c r="N76" s="21">
        <f>raw!AF76</f>
        <v>163076.63</v>
      </c>
      <c r="O76" s="21">
        <f>raw!AL76</f>
        <v>154239.29999999999</v>
      </c>
      <c r="P76" s="21">
        <f>raw!AM76</f>
        <v>163779.25</v>
      </c>
      <c r="Q76" s="21">
        <f>raw!BB76</f>
        <v>25638</v>
      </c>
      <c r="R76" s="21">
        <f>IF(E76=0,raw!AN76,raw!BC76)</f>
        <v>209078</v>
      </c>
      <c r="S76" s="21">
        <f>raw!BE76</f>
        <v>0</v>
      </c>
      <c r="T76" s="21">
        <f>raw!BF76</f>
        <v>711</v>
      </c>
      <c r="U76" s="21">
        <f>raw!BH76</f>
        <v>0</v>
      </c>
      <c r="V76" s="21">
        <f>IF(raw!BI76,raw!BI76,raw!BG76)</f>
        <v>755</v>
      </c>
      <c r="W76" s="21">
        <f>raw!BK76</f>
        <v>23</v>
      </c>
      <c r="X76" s="21">
        <f>raw!BL76</f>
        <v>63</v>
      </c>
      <c r="Y76" s="29">
        <f>TRUNC(raw!BQ76/(1-raw!W76/100),2)</f>
        <v>8.52</v>
      </c>
      <c r="Z76" s="29">
        <f>TRUNC(raw!BR76/(1-raw!W76/100),2)</f>
        <v>23.32</v>
      </c>
      <c r="AA76" s="29">
        <f>TRUNC(raw!BY76/(1-raw!W76/100),2)</f>
        <v>0</v>
      </c>
      <c r="AB76" s="29">
        <f>TRUNC(IF(E76=0,0,IF(E76=1,raw!BX76/(1-raw!W76/100),IF(E76=2,raw!BZ76/(1-raw!W76/100),0))),2)</f>
        <v>8292.2099999999991</v>
      </c>
      <c r="AC76" s="29">
        <f>TRUNC(raw!CB76/(1-raw!W76/100),2)</f>
        <v>0</v>
      </c>
      <c r="AD76" s="29">
        <f>TRUNC(IF(E76=0,0,IF(E76=1,raw!CA76/(1-raw!W76/100),IF(E76=2,raw!CC76/(1-raw!W76/100),0))),2)</f>
        <v>0</v>
      </c>
      <c r="AE76" s="21">
        <f>(IF(E76=0,0,IF(E76=1,0,IF(E76=2,raw!CE76))))</f>
        <v>0</v>
      </c>
      <c r="AF76" s="21">
        <f>(IF(E76=0,0,IF(E76=1,raw!CD76,IF(E76=2,raw!CF76))))</f>
        <v>755</v>
      </c>
    </row>
    <row r="77" spans="1:32" x14ac:dyDescent="0.25">
      <c r="A77" s="21">
        <f>raw!A77</f>
        <v>491747</v>
      </c>
      <c r="C77" s="21">
        <f>VLOOKUP(A77,'insert-meters'!A$2:B$24,2)</f>
        <v>110</v>
      </c>
      <c r="D77" s="21" t="str">
        <f>MID(raw!M77,3,4)</f>
        <v>1704</v>
      </c>
      <c r="E77" s="21">
        <f>IF(raw!BE77,2,IF(raw!BG77,1,0))</f>
        <v>1</v>
      </c>
      <c r="F77" s="21">
        <f>raw!T77</f>
        <v>20170518</v>
      </c>
      <c r="G77" s="21">
        <f>IF(E77=0,raw!AN77,raw!U77)</f>
        <v>133468</v>
      </c>
      <c r="H77" s="21">
        <f>IF(E77=0,raw!AO77,0)</f>
        <v>0</v>
      </c>
      <c r="I77" s="21">
        <f>raw!V77</f>
        <v>22256.29</v>
      </c>
      <c r="J77" s="21">
        <f>raw!X77</f>
        <v>702.62</v>
      </c>
      <c r="K77" s="21">
        <f>SUM(raw!Y77:AB77)</f>
        <v>5207.96</v>
      </c>
      <c r="L77" s="21">
        <f>SUM(raw!AC77:AD77)</f>
        <v>0</v>
      </c>
      <c r="M77" s="21">
        <f>raw!AE77</f>
        <v>0</v>
      </c>
      <c r="N77" s="21">
        <f>raw!AF77</f>
        <v>89025.27</v>
      </c>
      <c r="O77" s="21">
        <f>raw!AL77</f>
        <v>84519.93</v>
      </c>
      <c r="P77" s="21">
        <f>raw!AM77</f>
        <v>89727.89</v>
      </c>
      <c r="Q77" s="21">
        <f>raw!BB77</f>
        <v>11005</v>
      </c>
      <c r="R77" s="21">
        <f>IF(E77=0,raw!AN77,raw!BC77)</f>
        <v>122463</v>
      </c>
      <c r="S77" s="21">
        <f>raw!BE77</f>
        <v>0</v>
      </c>
      <c r="T77" s="21">
        <f>raw!BF77</f>
        <v>490</v>
      </c>
      <c r="U77" s="21">
        <f>raw!BH77</f>
        <v>0</v>
      </c>
      <c r="V77" s="21">
        <f>IF(raw!BI77,raw!BI77,raw!BG77)</f>
        <v>490</v>
      </c>
      <c r="W77" s="21">
        <f>raw!BK77</f>
        <v>333</v>
      </c>
      <c r="X77" s="21">
        <f>raw!BL77</f>
        <v>2662</v>
      </c>
      <c r="Y77" s="29">
        <f>TRUNC(raw!BQ77/(1-raw!W77/100),2)</f>
        <v>123.3</v>
      </c>
      <c r="Z77" s="29">
        <f>TRUNC(raw!BR77/(1-raw!W77/100),2)</f>
        <v>985.7</v>
      </c>
      <c r="AA77" s="29">
        <f>TRUNC(raw!BY77/(1-raw!W77/100),2)</f>
        <v>0</v>
      </c>
      <c r="AB77" s="29">
        <f>TRUNC(IF(E77=0,0,IF(E77=1,raw!BX77/(1-raw!W77/100),IF(E77=2,raw!BZ77/(1-raw!W77/100),0))),2)</f>
        <v>5381.7</v>
      </c>
      <c r="AC77" s="29">
        <f>TRUNC(raw!CB77/(1-raw!W77/100),2)</f>
        <v>0</v>
      </c>
      <c r="AD77" s="29">
        <f>TRUNC(IF(E77=0,0,IF(E77=1,raw!CA77/(1-raw!W77/100),IF(E77=2,raw!CC77/(1-raw!W77/100),0))),2)</f>
        <v>0</v>
      </c>
      <c r="AE77" s="21">
        <f>(IF(E77=0,0,IF(E77=1,0,IF(E77=2,raw!CE77))))</f>
        <v>0</v>
      </c>
      <c r="AF77" s="21">
        <f>(IF(E77=0,0,IF(E77=1,raw!CD77,IF(E77=2,raw!CF77))))</f>
        <v>490</v>
      </c>
    </row>
    <row r="78" spans="1:32" x14ac:dyDescent="0.25">
      <c r="A78" s="21">
        <f>raw!A78</f>
        <v>491750</v>
      </c>
      <c r="C78" s="21">
        <f>VLOOKUP(A78,'insert-meters'!A$2:B$24,2)</f>
        <v>111</v>
      </c>
      <c r="D78" s="21" t="str">
        <f>MID(raw!M78,3,4)</f>
        <v>1704</v>
      </c>
      <c r="E78" s="21">
        <f>IF(raw!BE78,2,IF(raw!BG78,1,0))</f>
        <v>2</v>
      </c>
      <c r="F78" s="21">
        <f>raw!T78</f>
        <v>20170518</v>
      </c>
      <c r="G78" s="21">
        <f>IF(E78=0,raw!AN78,raw!U78)</f>
        <v>372178</v>
      </c>
      <c r="H78" s="21">
        <f>IF(E78=0,raw!AO78,0)</f>
        <v>0</v>
      </c>
      <c r="I78" s="21">
        <f>raw!V78</f>
        <v>60620.639999999999</v>
      </c>
      <c r="J78" s="21">
        <f>raw!X78</f>
        <v>702.62</v>
      </c>
      <c r="K78" s="21">
        <f>SUM(raw!Y78:AB78)</f>
        <v>14185.21</v>
      </c>
      <c r="L78" s="21">
        <f>SUM(raw!AC78:AD78)</f>
        <v>0</v>
      </c>
      <c r="M78" s="21">
        <f>raw!AE78</f>
        <v>0</v>
      </c>
      <c r="N78" s="21">
        <f>raw!AF78</f>
        <v>242482.64</v>
      </c>
      <c r="O78" s="21">
        <f>raw!AL78</f>
        <v>229000.05</v>
      </c>
      <c r="P78" s="21">
        <f>raw!AM78</f>
        <v>243185.26</v>
      </c>
      <c r="Q78" s="21">
        <f>raw!BB78</f>
        <v>37872</v>
      </c>
      <c r="R78" s="21">
        <f>IF(E78=0,raw!AN78,raw!BC78)</f>
        <v>334306</v>
      </c>
      <c r="S78" s="21">
        <f>raw!BE78</f>
        <v>785</v>
      </c>
      <c r="T78" s="21">
        <f>raw!BF78</f>
        <v>874</v>
      </c>
      <c r="U78" s="21">
        <f>raw!BH78</f>
        <v>785</v>
      </c>
      <c r="V78" s="21">
        <f>IF(raw!BI78,raw!BI78,raw!BG78)</f>
        <v>874</v>
      </c>
      <c r="W78" s="21">
        <f>raw!BK78</f>
        <v>0</v>
      </c>
      <c r="X78" s="21">
        <f>raw!BL78</f>
        <v>0</v>
      </c>
      <c r="Y78" s="29">
        <f>TRUNC(raw!BQ78/(1-raw!W78/100),2)</f>
        <v>0</v>
      </c>
      <c r="Z78" s="29">
        <f>TRUNC(raw!BR78/(1-raw!W78/100),2)</f>
        <v>0</v>
      </c>
      <c r="AA78" s="29">
        <f>TRUNC(raw!BY78/(1-raw!W78/100),2)</f>
        <v>43063.88</v>
      </c>
      <c r="AB78" s="29">
        <f>TRUNC(IF(E78=0,0,IF(E78=1,raw!BX78/(1-raw!W78/100),IF(E78=2,raw!BZ78/(1-raw!W78/100),0))),2)</f>
        <v>9599.2000000000007</v>
      </c>
      <c r="AC78" s="29">
        <f>TRUNC(raw!CB78/(1-raw!W78/100),2)</f>
        <v>0</v>
      </c>
      <c r="AD78" s="29">
        <f>TRUNC(IF(E78=0,0,IF(E78=1,raw!CA78/(1-raw!W78/100),IF(E78=2,raw!CC78/(1-raw!W78/100),0))),2)</f>
        <v>0</v>
      </c>
      <c r="AE78" s="21">
        <f>(IF(E78=0,0,IF(E78=1,0,IF(E78=2,raw!CE78))))</f>
        <v>785</v>
      </c>
      <c r="AF78" s="21">
        <f>(IF(E78=0,0,IF(E78=1,raw!CD78,IF(E78=2,raw!CF78))))</f>
        <v>845</v>
      </c>
    </row>
    <row r="79" spans="1:32" x14ac:dyDescent="0.25">
      <c r="A79" s="21">
        <f>raw!A79</f>
        <v>493169</v>
      </c>
      <c r="C79" s="21">
        <f>VLOOKUP(A79,'insert-meters'!A$2:B$24,2)</f>
        <v>112</v>
      </c>
      <c r="D79" s="21" t="str">
        <f>MID(raw!M79,3,4)</f>
        <v>1704</v>
      </c>
      <c r="E79" s="21">
        <f>IF(raw!BE79,2,IF(raw!BG79,1,0))</f>
        <v>1</v>
      </c>
      <c r="F79" s="21">
        <f>raw!T79</f>
        <v>20170518</v>
      </c>
      <c r="G79" s="21">
        <f>IF(E79=0,raw!AN79,raw!U79)</f>
        <v>182635</v>
      </c>
      <c r="H79" s="21">
        <f>IF(E79=0,raw!AO79,0)</f>
        <v>0</v>
      </c>
      <c r="I79" s="21">
        <f>raw!V79</f>
        <v>31085.34</v>
      </c>
      <c r="J79" s="21">
        <f>raw!X79</f>
        <v>702.62</v>
      </c>
      <c r="K79" s="21">
        <f>SUM(raw!Y79:AB79)</f>
        <v>7273.95</v>
      </c>
      <c r="L79" s="21">
        <f>SUM(raw!AC79:AD79)</f>
        <v>0</v>
      </c>
      <c r="M79" s="21">
        <f>raw!AE79</f>
        <v>0</v>
      </c>
      <c r="N79" s="21">
        <f>raw!AF79</f>
        <v>124341.43</v>
      </c>
      <c r="O79" s="21">
        <f>raw!AL79</f>
        <v>117770.1</v>
      </c>
      <c r="P79" s="21">
        <f>raw!AM79</f>
        <v>125044.05</v>
      </c>
      <c r="Q79" s="21">
        <f>raw!BB79</f>
        <v>19055</v>
      </c>
      <c r="R79" s="21">
        <f>IF(E79=0,raw!AN79,raw!BC79)</f>
        <v>163580</v>
      </c>
      <c r="S79" s="21">
        <f>raw!BE79</f>
        <v>0</v>
      </c>
      <c r="T79" s="21">
        <f>raw!BF79</f>
        <v>482</v>
      </c>
      <c r="U79" s="21">
        <f>raw!BH79</f>
        <v>0</v>
      </c>
      <c r="V79" s="21">
        <f>IF(raw!BI79,raw!BI79,raw!BG79)</f>
        <v>482</v>
      </c>
      <c r="W79" s="21">
        <f>raw!BK79</f>
        <v>0</v>
      </c>
      <c r="X79" s="21">
        <f>raw!BL79</f>
        <v>0</v>
      </c>
      <c r="Y79" s="29">
        <f>TRUNC(raw!BQ79/(1-raw!W79/100),2)</f>
        <v>0</v>
      </c>
      <c r="Z79" s="29">
        <f>TRUNC(raw!BR79/(1-raw!W79/100),2)</f>
        <v>0</v>
      </c>
      <c r="AA79" s="29">
        <f>TRUNC(raw!BY79/(1-raw!W79/100),2)</f>
        <v>0</v>
      </c>
      <c r="AB79" s="29">
        <f>TRUNC(IF(E79=0,0,IF(E79=1,raw!BX79/(1-raw!W79/100),IF(E79=2,raw!BZ79/(1-raw!W79/100),0))),2)</f>
        <v>5293.84</v>
      </c>
      <c r="AC79" s="29">
        <f>TRUNC(raw!CB79/(1-raw!W79/100),2)</f>
        <v>0</v>
      </c>
      <c r="AD79" s="29">
        <f>TRUNC(IF(E79=0,0,IF(E79=1,raw!CA79/(1-raw!W79/100),IF(E79=2,raw!CC79/(1-raw!W79/100),0))),2)</f>
        <v>0</v>
      </c>
      <c r="AE79" s="21">
        <f>(IF(E79=0,0,IF(E79=1,0,IF(E79=2,raw!CE79))))</f>
        <v>0</v>
      </c>
      <c r="AF79" s="21">
        <f>(IF(E79=0,0,IF(E79=1,raw!CD79,IF(E79=2,raw!CF79))))</f>
        <v>460</v>
      </c>
    </row>
    <row r="80" spans="1:32" x14ac:dyDescent="0.25">
      <c r="A80" s="21">
        <f>raw!A80</f>
        <v>510213</v>
      </c>
      <c r="C80" s="21">
        <f>VLOOKUP(A80,'insert-meters'!A$2:B$24,2)</f>
        <v>113</v>
      </c>
      <c r="D80" s="21" t="str">
        <f>MID(raw!M80,3,4)</f>
        <v>1704</v>
      </c>
      <c r="E80" s="21">
        <f>IF(raw!BE80,2,IF(raw!BG80,1,0))</f>
        <v>0</v>
      </c>
      <c r="F80" s="21">
        <f>raw!T80</f>
        <v>20170518</v>
      </c>
      <c r="G80" s="21">
        <f>IF(E80=0,raw!AN80,raw!U80)</f>
        <v>17628</v>
      </c>
      <c r="H80" s="21">
        <f>IF(E80=0,raw!AO80,0)</f>
        <v>17628</v>
      </c>
      <c r="I80" s="21">
        <f>raw!V80</f>
        <v>2975.85</v>
      </c>
      <c r="J80" s="21">
        <f>raw!X80</f>
        <v>702.62</v>
      </c>
      <c r="K80" s="21">
        <f>SUM(raw!Y80:AB80)</f>
        <v>696.34</v>
      </c>
      <c r="L80" s="21">
        <f>SUM(raw!AC80:AD80)</f>
        <v>0</v>
      </c>
      <c r="M80" s="21">
        <f>raw!AE80</f>
        <v>0</v>
      </c>
      <c r="N80" s="21">
        <f>raw!AF80</f>
        <v>11903.43</v>
      </c>
      <c r="O80" s="21">
        <f>raw!AL80</f>
        <v>11909.71</v>
      </c>
      <c r="P80" s="21">
        <f>raw!AM80</f>
        <v>12606.05</v>
      </c>
      <c r="Q80" s="21">
        <f>raw!BB80</f>
        <v>0</v>
      </c>
      <c r="R80" s="21">
        <f>IF(E80=0,raw!AN80,raw!BC80)</f>
        <v>17628</v>
      </c>
      <c r="S80" s="21">
        <f>raw!BE80</f>
        <v>0</v>
      </c>
      <c r="T80" s="21">
        <f>raw!BF80</f>
        <v>0</v>
      </c>
      <c r="U80" s="21">
        <f>raw!BH80</f>
        <v>0</v>
      </c>
      <c r="V80" s="21">
        <f>IF(raw!BI80,raw!BI80,raw!BG80)</f>
        <v>0</v>
      </c>
      <c r="W80" s="21">
        <f>raw!BK80</f>
        <v>0</v>
      </c>
      <c r="X80" s="21">
        <f>raw!BL80</f>
        <v>0</v>
      </c>
      <c r="Y80" s="29">
        <f>TRUNC(raw!BQ80/(1-raw!W80/100),2)</f>
        <v>0</v>
      </c>
      <c r="Z80" s="29">
        <f>TRUNC(raw!BR80/(1-raw!W80/100),2)</f>
        <v>0</v>
      </c>
      <c r="AA80" s="29">
        <f>TRUNC(raw!BY80/(1-raw!W80/100),2)</f>
        <v>0</v>
      </c>
      <c r="AB80" s="29">
        <f>TRUNC(IF(E80=0,0,IF(E80=1,raw!BX80/(1-raw!W80/100),IF(E80=2,raw!BZ80/(1-raw!W80/100),0))),2)</f>
        <v>0</v>
      </c>
      <c r="AC80" s="29">
        <f>TRUNC(raw!CB80/(1-raw!W80/100),2)</f>
        <v>0</v>
      </c>
      <c r="AD80" s="29">
        <f>TRUNC(IF(E80=0,0,IF(E80=1,raw!CA80/(1-raw!W80/100),IF(E80=2,raw!CC80/(1-raw!W80/100),0))),2)</f>
        <v>0</v>
      </c>
      <c r="AE80" s="21">
        <f>(IF(E80=0,0,IF(E80=1,0,IF(E80=2,raw!CE80))))</f>
        <v>0</v>
      </c>
      <c r="AF80" s="21">
        <f>(IF(E80=0,0,IF(E80=1,raw!CD80,IF(E80=2,raw!CF80))))</f>
        <v>0</v>
      </c>
    </row>
    <row r="81" spans="1:32" x14ac:dyDescent="0.25">
      <c r="A81" s="21">
        <f>raw!A81</f>
        <v>605120</v>
      </c>
      <c r="C81" s="21">
        <f>VLOOKUP(A81,'insert-meters'!A$2:B$24,2)</f>
        <v>114</v>
      </c>
      <c r="D81" s="21" t="str">
        <f>MID(raw!M81,3,4)</f>
        <v>1704</v>
      </c>
      <c r="E81" s="21">
        <f>IF(raw!BE81,2,IF(raw!BG81,1,0))</f>
        <v>1</v>
      </c>
      <c r="F81" s="21">
        <f>raw!T81</f>
        <v>20170518</v>
      </c>
      <c r="G81" s="21">
        <f>IF(E81=0,raw!AN81,raw!U81)</f>
        <v>316771</v>
      </c>
      <c r="H81" s="21">
        <f>IF(E81=0,raw!AO81,0)</f>
        <v>0</v>
      </c>
      <c r="I81" s="21">
        <f>raw!V81</f>
        <v>45476.02</v>
      </c>
      <c r="J81" s="21">
        <f>raw!X81</f>
        <v>702.62</v>
      </c>
      <c r="K81" s="21">
        <f>SUM(raw!Y81:AB81)</f>
        <v>10641.379999999997</v>
      </c>
      <c r="L81" s="21">
        <f>SUM(raw!AC81:AD81)</f>
        <v>0</v>
      </c>
      <c r="M81" s="21">
        <f>raw!AE81</f>
        <v>0</v>
      </c>
      <c r="N81" s="21">
        <f>raw!AF81</f>
        <v>181904.2</v>
      </c>
      <c r="O81" s="21">
        <f>raw!AL81</f>
        <v>171965.44</v>
      </c>
      <c r="P81" s="21">
        <f>raw!AM81</f>
        <v>182606.82</v>
      </c>
      <c r="Q81" s="21">
        <f>raw!BB81</f>
        <v>29279</v>
      </c>
      <c r="R81" s="21">
        <f>IF(E81=0,raw!AN81,raw!BC81)</f>
        <v>287492</v>
      </c>
      <c r="S81" s="21">
        <f>raw!BE81</f>
        <v>0</v>
      </c>
      <c r="T81" s="21">
        <f>raw!BF81</f>
        <v>999</v>
      </c>
      <c r="U81" s="21">
        <f>raw!BH81</f>
        <v>0</v>
      </c>
      <c r="V81" s="21">
        <f>IF(raw!BI81,raw!BI81,raw!BG81)</f>
        <v>999</v>
      </c>
      <c r="W81" s="21">
        <f>raw!BK81</f>
        <v>0</v>
      </c>
      <c r="X81" s="21">
        <f>raw!BL81</f>
        <v>15</v>
      </c>
      <c r="Y81" s="29">
        <f>TRUNC(raw!BQ81/(1-raw!W81/100),2)</f>
        <v>0</v>
      </c>
      <c r="Z81" s="29">
        <f>TRUNC(raw!BR81/(1-raw!W81/100),2)</f>
        <v>5.56</v>
      </c>
      <c r="AA81" s="29">
        <f>TRUNC(raw!BY81/(1-raw!W81/100),2)</f>
        <v>0</v>
      </c>
      <c r="AB81" s="29">
        <f>TRUNC(IF(E81=0,0,IF(E81=1,raw!BX81/(1-raw!W81/100),IF(E81=2,raw!BZ81/(1-raw!W81/100),0))),2)</f>
        <v>8015.88</v>
      </c>
      <c r="AC81" s="29">
        <f>TRUNC(raw!CB81/(1-raw!W81/100),2)</f>
        <v>0</v>
      </c>
      <c r="AD81" s="29">
        <f>TRUNC(IF(E81=0,0,IF(E81=1,raw!CA81/(1-raw!W81/100),IF(E81=2,raw!CC81/(1-raw!W81/100),0))),2)</f>
        <v>866.58</v>
      </c>
      <c r="AE81" s="21">
        <f>(IF(E81=0,0,IF(E81=1,0,IF(E81=2,raw!CE81))))</f>
        <v>0</v>
      </c>
      <c r="AF81" s="21">
        <f>(IF(E81=0,0,IF(E81=1,raw!CD81,IF(E81=2,raw!CF81))))</f>
        <v>945</v>
      </c>
    </row>
    <row r="82" spans="1:32" x14ac:dyDescent="0.25">
      <c r="A82" s="21">
        <f>raw!A82</f>
        <v>623849</v>
      </c>
      <c r="C82" s="21">
        <f>VLOOKUP(A82,'insert-meters'!A$2:B$24,2)</f>
        <v>115</v>
      </c>
      <c r="D82" s="21" t="str">
        <f>MID(raw!M82,3,4)</f>
        <v>1704</v>
      </c>
      <c r="E82" s="21">
        <f>IF(raw!BE82,2,IF(raw!BG82,1,0))</f>
        <v>1</v>
      </c>
      <c r="F82" s="21">
        <f>raw!T82</f>
        <v>20170518</v>
      </c>
      <c r="G82" s="21">
        <f>IF(E82=0,raw!AN82,raw!U82)</f>
        <v>186490</v>
      </c>
      <c r="H82" s="21">
        <f>IF(E82=0,raw!AO82,0)</f>
        <v>0</v>
      </c>
      <c r="I82" s="21">
        <f>raw!V82</f>
        <v>34456.589999999997</v>
      </c>
      <c r="J82" s="21">
        <f>raw!X82</f>
        <v>702.62</v>
      </c>
      <c r="K82" s="21">
        <f>SUM(raw!Y82:AB82)</f>
        <v>8062.83</v>
      </c>
      <c r="L82" s="21">
        <f>SUM(raw!AC82:AD82)</f>
        <v>0</v>
      </c>
      <c r="M82" s="21">
        <f>raw!AE82</f>
        <v>0</v>
      </c>
      <c r="N82" s="21">
        <f>raw!AF82</f>
        <v>137826.45000000001</v>
      </c>
      <c r="O82" s="21">
        <f>raw!AL82</f>
        <v>130466.24000000001</v>
      </c>
      <c r="P82" s="21">
        <f>raw!AM82</f>
        <v>138529.07</v>
      </c>
      <c r="Q82" s="21">
        <f>raw!BB82</f>
        <v>22855</v>
      </c>
      <c r="R82" s="21">
        <f>IF(E82=0,raw!AN82,raw!BC82)</f>
        <v>163635</v>
      </c>
      <c r="S82" s="21">
        <f>raw!BE82</f>
        <v>0</v>
      </c>
      <c r="T82" s="21">
        <f>raw!BF82</f>
        <v>893</v>
      </c>
      <c r="U82" s="21">
        <f>raw!BH82</f>
        <v>0</v>
      </c>
      <c r="V82" s="21">
        <f>IF(raw!BI82,raw!BI82,raw!BG82)</f>
        <v>893</v>
      </c>
      <c r="W82" s="21">
        <f>raw!BK82</f>
        <v>467</v>
      </c>
      <c r="X82" s="21">
        <f>raw!BL82</f>
        <v>2145</v>
      </c>
      <c r="Y82" s="29">
        <f>TRUNC(raw!BQ82/(1-raw!W82/100),2)</f>
        <v>172.92</v>
      </c>
      <c r="Z82" s="29">
        <f>TRUNC(raw!BR82/(1-raw!W82/100),2)</f>
        <v>794.26</v>
      </c>
      <c r="AA82" s="29">
        <f>TRUNC(raw!BY82/(1-raw!W82/100),2)</f>
        <v>0</v>
      </c>
      <c r="AB82" s="29">
        <f>TRUNC(IF(E82=0,0,IF(E82=1,raw!BX82/(1-raw!W82/100),IF(E82=2,raw!BZ82/(1-raw!W82/100),0))),2)</f>
        <v>9807.8799999999992</v>
      </c>
      <c r="AC82" s="29">
        <f>TRUNC(raw!CB82/(1-raw!W82/100),2)</f>
        <v>0</v>
      </c>
      <c r="AD82" s="29">
        <f>TRUNC(IF(E82=0,0,IF(E82=1,raw!CA82/(1-raw!W82/100),IF(E82=2,raw!CC82/(1-raw!W82/100),0))),2)</f>
        <v>0</v>
      </c>
      <c r="AE82" s="21">
        <f>(IF(E82=0,0,IF(E82=1,0,IF(E82=2,raw!CE82))))</f>
        <v>0</v>
      </c>
      <c r="AF82" s="21">
        <f>(IF(E82=0,0,IF(E82=1,raw!CD82,IF(E82=2,raw!CF82))))</f>
        <v>855</v>
      </c>
    </row>
    <row r="83" spans="1:32" x14ac:dyDescent="0.25">
      <c r="A83" s="21">
        <f>raw!A83</f>
        <v>675051</v>
      </c>
      <c r="C83" s="21">
        <f>VLOOKUP(A83,'insert-meters'!A$2:B$24,2)</f>
        <v>116</v>
      </c>
      <c r="D83" s="21" t="str">
        <f>MID(raw!M83,3,4)</f>
        <v>1704</v>
      </c>
      <c r="E83" s="21">
        <f>IF(raw!BE83,2,IF(raw!BG83,1,0))</f>
        <v>2</v>
      </c>
      <c r="F83" s="21">
        <f>raw!T83</f>
        <v>20170518</v>
      </c>
      <c r="G83" s="21">
        <f>IF(E83=0,raw!AN83,raw!U83)</f>
        <v>241729</v>
      </c>
      <c r="H83" s="21">
        <f>IF(E83=0,raw!AO83,0)</f>
        <v>0</v>
      </c>
      <c r="I83" s="21">
        <f>raw!V83</f>
        <v>38572.9</v>
      </c>
      <c r="J83" s="21">
        <f>raw!X83</f>
        <v>702.62</v>
      </c>
      <c r="K83" s="21">
        <f>SUM(raw!Y83:AB83)</f>
        <v>9026.0499999999993</v>
      </c>
      <c r="L83" s="21">
        <f>SUM(raw!AC83:AD83)</f>
        <v>0</v>
      </c>
      <c r="M83" s="21">
        <f>raw!AE83</f>
        <v>0</v>
      </c>
      <c r="N83" s="21">
        <f>raw!AF83</f>
        <v>154291.72</v>
      </c>
      <c r="O83" s="21">
        <f>raw!AL83</f>
        <v>145968.29</v>
      </c>
      <c r="P83" s="21">
        <f>raw!AM83</f>
        <v>154994.34</v>
      </c>
      <c r="Q83" s="21">
        <f>raw!BB83</f>
        <v>23830</v>
      </c>
      <c r="R83" s="21">
        <f>IF(E83=0,raw!AN83,raw!BC83)</f>
        <v>217899</v>
      </c>
      <c r="S83" s="21">
        <f>raw!BE83</f>
        <v>430</v>
      </c>
      <c r="T83" s="21">
        <f>raw!BF83</f>
        <v>468</v>
      </c>
      <c r="U83" s="21">
        <f>raw!BH83</f>
        <v>455</v>
      </c>
      <c r="V83" s="21">
        <f>IF(raw!BI83,raw!BI83,raw!BG83)</f>
        <v>468</v>
      </c>
      <c r="W83" s="21">
        <f>raw!BK83</f>
        <v>0</v>
      </c>
      <c r="X83" s="21">
        <f>raw!BL83</f>
        <v>0</v>
      </c>
      <c r="Y83" s="29">
        <f>TRUNC(raw!BQ83/(1-raw!W83/100),2)</f>
        <v>0</v>
      </c>
      <c r="Z83" s="29">
        <f>TRUNC(raw!BR83/(1-raw!W83/100),2)</f>
        <v>0</v>
      </c>
      <c r="AA83" s="29">
        <f>TRUNC(raw!BY83/(1-raw!W83/100),2)</f>
        <v>24960.6</v>
      </c>
      <c r="AB83" s="29">
        <f>TRUNC(IF(E83=0,0,IF(E83=1,raw!BX83/(1-raw!W83/100),IF(E83=2,raw!BZ83/(1-raw!W83/100),0))),2)</f>
        <v>5140.08</v>
      </c>
      <c r="AC83" s="29">
        <f>TRUNC(raw!CB83/(1-raw!W83/100),2)</f>
        <v>0</v>
      </c>
      <c r="AD83" s="29">
        <f>TRUNC(IF(E83=0,0,IF(E83=1,raw!CA83/(1-raw!W83/100),IF(E83=2,raw!CC83/(1-raw!W83/100),0))),2)</f>
        <v>1054.3699999999999</v>
      </c>
      <c r="AE83" s="21">
        <f>(IF(E83=0,0,IF(E83=1,0,IF(E83=2,raw!CE83))))</f>
        <v>455</v>
      </c>
      <c r="AF83" s="21">
        <f>(IF(E83=0,0,IF(E83=1,raw!CD83,IF(E83=2,raw!CF83))))</f>
        <v>420</v>
      </c>
    </row>
    <row r="84" spans="1:32" x14ac:dyDescent="0.25">
      <c r="A84" s="21">
        <f>raw!A84</f>
        <v>856960</v>
      </c>
      <c r="C84" s="21">
        <f>VLOOKUP(A84,'insert-meters'!A$2:B$24,2)</f>
        <v>117</v>
      </c>
      <c r="D84" s="21" t="str">
        <f>MID(raw!M84,3,4)</f>
        <v>1704</v>
      </c>
      <c r="E84" s="21">
        <f>IF(raw!BE84,2,IF(raw!BG84,1,0))</f>
        <v>0</v>
      </c>
      <c r="F84" s="21">
        <f>raw!T84</f>
        <v>20170518</v>
      </c>
      <c r="G84" s="21">
        <f>IF(E84=0,raw!AN84,raw!U84)</f>
        <v>0</v>
      </c>
      <c r="H84" s="21">
        <f>IF(E84=0,raw!AO84,0)</f>
        <v>100</v>
      </c>
      <c r="I84" s="21">
        <f>raw!V84</f>
        <v>6.83</v>
      </c>
      <c r="J84" s="21">
        <f>raw!X84</f>
        <v>2.35</v>
      </c>
      <c r="K84" s="21">
        <f>SUM(raw!Y84:AB84)</f>
        <v>3.31</v>
      </c>
      <c r="L84" s="21">
        <f>SUM(raw!AC84:AD84)</f>
        <v>0</v>
      </c>
      <c r="M84" s="21">
        <f>raw!AE84</f>
        <v>0</v>
      </c>
      <c r="N84" s="21">
        <f>raw!AF84</f>
        <v>56.98</v>
      </c>
      <c r="O84" s="21">
        <f>raw!AL84</f>
        <v>56.02</v>
      </c>
      <c r="P84" s="21">
        <f>raw!AM84</f>
        <v>59.33</v>
      </c>
      <c r="Q84" s="21">
        <f>raw!BB84</f>
        <v>0</v>
      </c>
      <c r="R84" s="21">
        <f>IF(E84=0,raw!AN84,raw!BC84)</f>
        <v>0</v>
      </c>
      <c r="S84" s="21">
        <f>raw!BE84</f>
        <v>0</v>
      </c>
      <c r="T84" s="21">
        <f>raw!BF84</f>
        <v>0</v>
      </c>
      <c r="U84" s="21">
        <f>raw!BH84</f>
        <v>0</v>
      </c>
      <c r="V84" s="21">
        <f>IF(raw!BI84,raw!BI84,raw!BG84)</f>
        <v>0</v>
      </c>
      <c r="W84" s="21">
        <f>raw!BK84</f>
        <v>0</v>
      </c>
      <c r="X84" s="21">
        <f>raw!BL84</f>
        <v>0</v>
      </c>
      <c r="Y84" s="29">
        <f>TRUNC(raw!BQ84/(1-raw!W84/100),2)</f>
        <v>0</v>
      </c>
      <c r="Z84" s="29">
        <f>TRUNC(raw!BR84/(1-raw!W84/100),2)</f>
        <v>0</v>
      </c>
      <c r="AA84" s="29">
        <f>TRUNC(raw!BY84/(1-raw!W84/100),2)</f>
        <v>0</v>
      </c>
      <c r="AB84" s="29">
        <f>TRUNC(IF(E84=0,0,IF(E84=1,raw!BX84/(1-raw!W84/100),IF(E84=2,raw!BZ84/(1-raw!W84/100),0))),2)</f>
        <v>0</v>
      </c>
      <c r="AC84" s="29">
        <f>TRUNC(raw!CB84/(1-raw!W84/100),2)</f>
        <v>0</v>
      </c>
      <c r="AD84" s="29">
        <f>TRUNC(IF(E84=0,0,IF(E84=1,raw!CA84/(1-raw!W84/100),IF(E84=2,raw!CC84/(1-raw!W84/100),0))),2)</f>
        <v>0</v>
      </c>
      <c r="AE84" s="21">
        <f>(IF(E84=0,0,IF(E84=1,0,IF(E84=2,raw!CE84))))</f>
        <v>0</v>
      </c>
      <c r="AF84" s="21">
        <f>(IF(E84=0,0,IF(E84=1,raw!CD84,IF(E84=2,raw!CF84))))</f>
        <v>0</v>
      </c>
    </row>
    <row r="85" spans="1:32" x14ac:dyDescent="0.25">
      <c r="A85" s="21">
        <f>raw!A85</f>
        <v>856967</v>
      </c>
      <c r="C85" s="21">
        <f>VLOOKUP(A85,'insert-meters'!A$2:B$24,2)</f>
        <v>118</v>
      </c>
      <c r="D85" s="21" t="str">
        <f>MID(raw!M85,3,4)</f>
        <v>1704</v>
      </c>
      <c r="E85" s="21">
        <f>IF(raw!BE85,2,IF(raw!BG85,1,0))</f>
        <v>0</v>
      </c>
      <c r="F85" s="21">
        <f>raw!T85</f>
        <v>20170518</v>
      </c>
      <c r="G85" s="21">
        <f>IF(E85=0,raw!AN85,raw!U85)</f>
        <v>1</v>
      </c>
      <c r="H85" s="21">
        <f>IF(E85=0,raw!AO85,0)</f>
        <v>100</v>
      </c>
      <c r="I85" s="21">
        <f>raw!V85</f>
        <v>6.83</v>
      </c>
      <c r="J85" s="21">
        <f>raw!X85</f>
        <v>2.35</v>
      </c>
      <c r="K85" s="21">
        <f>SUM(raw!Y85:AB85)</f>
        <v>3.31</v>
      </c>
      <c r="L85" s="21">
        <f>SUM(raw!AC85:AD85)</f>
        <v>0</v>
      </c>
      <c r="M85" s="21">
        <f>raw!AE85</f>
        <v>0</v>
      </c>
      <c r="N85" s="21">
        <f>raw!AF85</f>
        <v>56.98</v>
      </c>
      <c r="O85" s="21">
        <f>raw!AL85</f>
        <v>56.02</v>
      </c>
      <c r="P85" s="21">
        <f>raw!AM85</f>
        <v>59.33</v>
      </c>
      <c r="Q85" s="21">
        <f>raw!BB85</f>
        <v>0</v>
      </c>
      <c r="R85" s="21">
        <f>IF(E85=0,raw!AN85,raw!BC85)</f>
        <v>1</v>
      </c>
      <c r="S85" s="21">
        <f>raw!BE85</f>
        <v>0</v>
      </c>
      <c r="T85" s="21">
        <f>raw!BF85</f>
        <v>0</v>
      </c>
      <c r="U85" s="21">
        <f>raw!BH85</f>
        <v>0</v>
      </c>
      <c r="V85" s="21">
        <f>IF(raw!BI85,raw!BI85,raw!BG85)</f>
        <v>0</v>
      </c>
      <c r="W85" s="21">
        <f>raw!BK85</f>
        <v>0</v>
      </c>
      <c r="X85" s="21">
        <f>raw!BL85</f>
        <v>0</v>
      </c>
      <c r="Y85" s="29">
        <f>TRUNC(raw!BQ85/(1-raw!W85/100),2)</f>
        <v>0</v>
      </c>
      <c r="Z85" s="29">
        <f>TRUNC(raw!BR85/(1-raw!W85/100),2)</f>
        <v>0</v>
      </c>
      <c r="AA85" s="29">
        <f>TRUNC(raw!BY85/(1-raw!W85/100),2)</f>
        <v>0</v>
      </c>
      <c r="AB85" s="29">
        <f>TRUNC(IF(E85=0,0,IF(E85=1,raw!BX85/(1-raw!W85/100),IF(E85=2,raw!BZ85/(1-raw!W85/100),0))),2)</f>
        <v>0</v>
      </c>
      <c r="AC85" s="29">
        <f>TRUNC(raw!CB85/(1-raw!W85/100),2)</f>
        <v>0</v>
      </c>
      <c r="AD85" s="29">
        <f>TRUNC(IF(E85=0,0,IF(E85=1,raw!CA85/(1-raw!W85/100),IF(E85=2,raw!CC85/(1-raw!W85/100),0))),2)</f>
        <v>0</v>
      </c>
      <c r="AE85" s="21">
        <f>(IF(E85=0,0,IF(E85=1,0,IF(E85=2,raw!CE85))))</f>
        <v>0</v>
      </c>
      <c r="AF85" s="21">
        <f>(IF(E85=0,0,IF(E85=1,raw!CD85,IF(E85=2,raw!CF85))))</f>
        <v>0</v>
      </c>
    </row>
    <row r="86" spans="1:32" x14ac:dyDescent="0.25">
      <c r="A86" s="21">
        <f>raw!A86</f>
        <v>856969</v>
      </c>
      <c r="C86" s="21">
        <f>VLOOKUP(A86,'insert-meters'!A$2:B$24,2)</f>
        <v>119</v>
      </c>
      <c r="D86" s="21" t="str">
        <f>MID(raw!M86,3,4)</f>
        <v>1704</v>
      </c>
      <c r="E86" s="21">
        <f>IF(raw!BE86,2,IF(raw!BG86,1,0))</f>
        <v>0</v>
      </c>
      <c r="F86" s="21">
        <f>raw!T86</f>
        <v>20170518</v>
      </c>
      <c r="G86" s="21">
        <f>IF(E86=0,raw!AN86,raw!U86)</f>
        <v>0</v>
      </c>
      <c r="H86" s="21">
        <f>IF(E86=0,raw!AO86,0)</f>
        <v>100</v>
      </c>
      <c r="I86" s="21">
        <f>raw!V86</f>
        <v>6.83</v>
      </c>
      <c r="J86" s="21">
        <f>raw!X86</f>
        <v>2.35</v>
      </c>
      <c r="K86" s="21">
        <f>SUM(raw!Y86:AB86)</f>
        <v>3.31</v>
      </c>
      <c r="L86" s="21">
        <f>SUM(raw!AC86:AD86)</f>
        <v>0</v>
      </c>
      <c r="M86" s="21">
        <f>raw!AE86</f>
        <v>0</v>
      </c>
      <c r="N86" s="21">
        <f>raw!AF86</f>
        <v>56.98</v>
      </c>
      <c r="O86" s="21">
        <f>raw!AL86</f>
        <v>56.02</v>
      </c>
      <c r="P86" s="21">
        <f>raw!AM86</f>
        <v>59.33</v>
      </c>
      <c r="Q86" s="21">
        <f>raw!BB86</f>
        <v>0</v>
      </c>
      <c r="R86" s="21">
        <f>IF(E86=0,raw!AN86,raw!BC86)</f>
        <v>0</v>
      </c>
      <c r="S86" s="21">
        <f>raw!BE86</f>
        <v>0</v>
      </c>
      <c r="T86" s="21">
        <f>raw!BF86</f>
        <v>0</v>
      </c>
      <c r="U86" s="21">
        <f>raw!BH86</f>
        <v>0</v>
      </c>
      <c r="V86" s="21">
        <f>IF(raw!BI86,raw!BI86,raw!BG86)</f>
        <v>0</v>
      </c>
      <c r="W86" s="21">
        <f>raw!BK86</f>
        <v>0</v>
      </c>
      <c r="X86" s="21">
        <f>raw!BL86</f>
        <v>0</v>
      </c>
      <c r="Y86" s="29">
        <f>TRUNC(raw!BQ86/(1-raw!W86/100),2)</f>
        <v>0</v>
      </c>
      <c r="Z86" s="29">
        <f>TRUNC(raw!BR86/(1-raw!W86/100),2)</f>
        <v>0</v>
      </c>
      <c r="AA86" s="29">
        <f>TRUNC(raw!BY86/(1-raw!W86/100),2)</f>
        <v>0</v>
      </c>
      <c r="AB86" s="29">
        <f>TRUNC(IF(E86=0,0,IF(E86=1,raw!BX86/(1-raw!W86/100),IF(E86=2,raw!BZ86/(1-raw!W86/100),0))),2)</f>
        <v>0</v>
      </c>
      <c r="AC86" s="29">
        <f>TRUNC(raw!CB86/(1-raw!W86/100),2)</f>
        <v>0</v>
      </c>
      <c r="AD86" s="29">
        <f>TRUNC(IF(E86=0,0,IF(E86=1,raw!CA86/(1-raw!W86/100),IF(E86=2,raw!CC86/(1-raw!W86/100),0))),2)</f>
        <v>0</v>
      </c>
      <c r="AE86" s="21">
        <f>(IF(E86=0,0,IF(E86=1,0,IF(E86=2,raw!CE86))))</f>
        <v>0</v>
      </c>
      <c r="AF86" s="21">
        <f>(IF(E86=0,0,IF(E86=1,raw!CD86,IF(E86=2,raw!CF86))))</f>
        <v>0</v>
      </c>
    </row>
    <row r="87" spans="1:32" x14ac:dyDescent="0.25">
      <c r="A87" s="21">
        <f>raw!A87</f>
        <v>966027</v>
      </c>
      <c r="C87" s="21">
        <f>VLOOKUP(A87,'insert-meters'!A$2:B$24,2)</f>
        <v>120</v>
      </c>
      <c r="D87" s="21" t="str">
        <f>MID(raw!M87,3,4)</f>
        <v>1704</v>
      </c>
      <c r="E87" s="21">
        <f>IF(raw!BE87,2,IF(raw!BG87,1,0))</f>
        <v>2</v>
      </c>
      <c r="F87" s="21">
        <f>raw!T87</f>
        <v>20170518</v>
      </c>
      <c r="G87" s="21">
        <f>IF(E87=0,raw!AN87,raw!U87)</f>
        <v>78580</v>
      </c>
      <c r="H87" s="21">
        <f>IF(E87=0,raw!AO87,0)</f>
        <v>0</v>
      </c>
      <c r="I87" s="21">
        <f>raw!V87</f>
        <v>14043.64</v>
      </c>
      <c r="J87" s="21">
        <f>raw!X87</f>
        <v>702.62</v>
      </c>
      <c r="K87" s="21">
        <f>SUM(raw!Y87:AB87)</f>
        <v>3286.1900000000005</v>
      </c>
      <c r="L87" s="21">
        <f>SUM(raw!AC87:AD87)</f>
        <v>0</v>
      </c>
      <c r="M87" s="21">
        <f>raw!AE87</f>
        <v>0</v>
      </c>
      <c r="N87" s="21">
        <f>raw!AF87</f>
        <v>56174.65</v>
      </c>
      <c r="O87" s="21">
        <f>raw!AL87</f>
        <v>53591.08</v>
      </c>
      <c r="P87" s="21">
        <f>raw!AM87</f>
        <v>56877.27</v>
      </c>
      <c r="Q87" s="21">
        <f>raw!BB87</f>
        <v>8661</v>
      </c>
      <c r="R87" s="21">
        <f>IF(E87=0,raw!AN87,raw!BC87)</f>
        <v>69919</v>
      </c>
      <c r="S87" s="21">
        <f>raw!BE87</f>
        <v>194</v>
      </c>
      <c r="T87" s="21">
        <f>raw!BF87</f>
        <v>199</v>
      </c>
      <c r="U87" s="21">
        <f>raw!BH87</f>
        <v>245</v>
      </c>
      <c r="V87" s="21">
        <f>IF(raw!BI87,raw!BI87,raw!BG87)</f>
        <v>230</v>
      </c>
      <c r="W87" s="21">
        <f>raw!BK87</f>
        <v>0</v>
      </c>
      <c r="X87" s="21">
        <f>raw!BL87</f>
        <v>0</v>
      </c>
      <c r="Y87" s="29">
        <f>TRUNC(raw!BQ87/(1-raw!W87/100),2)</f>
        <v>0</v>
      </c>
      <c r="Z87" s="29">
        <f>TRUNC(raw!BR87/(1-raw!W87/100),2)</f>
        <v>0</v>
      </c>
      <c r="AA87" s="29">
        <f>TRUNC(raw!BY87/(1-raw!W87/100),2)</f>
        <v>13440.32</v>
      </c>
      <c r="AB87" s="29">
        <f>TRUNC(IF(E87=0,0,IF(E87=1,raw!BX87/(1-raw!W87/100),IF(E87=2,raw!BZ87/(1-raw!W87/100),0))),2)</f>
        <v>2526.1</v>
      </c>
      <c r="AC87" s="29">
        <f>TRUNC(raw!CB87/(1-raw!W87/100),2)</f>
        <v>0</v>
      </c>
      <c r="AD87" s="29">
        <f>TRUNC(IF(E87=0,0,IF(E87=1,raw!CA87/(1-raw!W87/100),IF(E87=2,raw!CC87/(1-raw!W87/100),0))),2)</f>
        <v>0</v>
      </c>
      <c r="AE87" s="21">
        <f>(IF(E87=0,0,IF(E87=1,0,IF(E87=2,raw!CE87))))</f>
        <v>245</v>
      </c>
      <c r="AF87" s="21">
        <f>(IF(E87=0,0,IF(E87=1,raw!CD87,IF(E87=2,raw!CF87))))</f>
        <v>230</v>
      </c>
    </row>
    <row r="88" spans="1:32" x14ac:dyDescent="0.25">
      <c r="A88" s="21">
        <f>raw!A88</f>
        <v>1089425</v>
      </c>
      <c r="C88" s="21">
        <f>VLOOKUP(A88,'insert-meters'!A$2:B$24,2)</f>
        <v>121</v>
      </c>
      <c r="D88" s="21" t="str">
        <f>MID(raw!M88,3,4)</f>
        <v>1704</v>
      </c>
      <c r="E88" s="21">
        <f>IF(raw!BE88,2,IF(raw!BG88,1,0))</f>
        <v>2</v>
      </c>
      <c r="F88" s="21">
        <f>raw!T88</f>
        <v>20170518</v>
      </c>
      <c r="G88" s="21">
        <f>IF(E88=0,raw!AN88,raw!U88)</f>
        <v>147212</v>
      </c>
      <c r="H88" s="21">
        <f>IF(E88=0,raw!AO88,0)</f>
        <v>0</v>
      </c>
      <c r="I88" s="21">
        <f>raw!V88</f>
        <v>20724.52</v>
      </c>
      <c r="J88" s="21">
        <f>raw!X88</f>
        <v>702.62</v>
      </c>
      <c r="K88" s="21">
        <f>SUM(raw!Y88:AB88)</f>
        <v>4849.5200000000004</v>
      </c>
      <c r="L88" s="21">
        <f>SUM(raw!AC88:AD88)</f>
        <v>0</v>
      </c>
      <c r="M88" s="21">
        <f>raw!AE88</f>
        <v>0</v>
      </c>
      <c r="N88" s="21">
        <f>raw!AF88</f>
        <v>82898.12</v>
      </c>
      <c r="O88" s="21">
        <f>raw!AL88</f>
        <v>78751.22</v>
      </c>
      <c r="P88" s="21">
        <f>raw!AM88</f>
        <v>83600.740000000005</v>
      </c>
      <c r="Q88" s="21">
        <f>raw!BB88</f>
        <v>14173</v>
      </c>
      <c r="R88" s="21">
        <f>IF(E88=0,raw!AN88,raw!BC88)</f>
        <v>133039</v>
      </c>
      <c r="S88" s="21">
        <f>raw!BE88</f>
        <v>225</v>
      </c>
      <c r="T88" s="21">
        <f>raw!BF88</f>
        <v>228</v>
      </c>
      <c r="U88" s="21">
        <f>raw!BH88</f>
        <v>350</v>
      </c>
      <c r="V88" s="21">
        <f>IF(raw!BI88,raw!BI88,raw!BG88)</f>
        <v>350</v>
      </c>
      <c r="W88" s="21">
        <f>raw!BK88</f>
        <v>0</v>
      </c>
      <c r="X88" s="21">
        <f>raw!BL88</f>
        <v>0</v>
      </c>
      <c r="Y88" s="29">
        <f>TRUNC(raw!BQ88/(1-raw!W88/100),2)</f>
        <v>0</v>
      </c>
      <c r="Z88" s="29">
        <f>TRUNC(raw!BR88/(1-raw!W88/100),2)</f>
        <v>0</v>
      </c>
      <c r="AA88" s="29">
        <f>TRUNC(raw!BY88/(1-raw!W88/100),2)</f>
        <v>9067.44</v>
      </c>
      <c r="AB88" s="29">
        <f>TRUNC(IF(E88=0,0,IF(E88=1,raw!BX88/(1-raw!W88/100),IF(E88=2,raw!BZ88/(1-raw!W88/100),0))),2)</f>
        <v>2808.36</v>
      </c>
      <c r="AC88" s="29">
        <f>TRUNC(raw!CB88/(1-raw!W88/100),2)</f>
        <v>0</v>
      </c>
      <c r="AD88" s="29">
        <f>TRUNC(IF(E88=0,0,IF(E88=1,raw!CA88/(1-raw!W88/100),IF(E88=2,raw!CC88/(1-raw!W88/100),0))),2)</f>
        <v>0</v>
      </c>
      <c r="AE88" s="21">
        <f>(IF(E88=0,0,IF(E88=1,0,IF(E88=2,raw!CE88))))</f>
        <v>350</v>
      </c>
      <c r="AF88" s="21">
        <f>(IF(E88=0,0,IF(E88=1,raw!CD88,IF(E88=2,raw!CF88))))</f>
        <v>350</v>
      </c>
    </row>
    <row r="89" spans="1:32" x14ac:dyDescent="0.25">
      <c r="A89" s="21">
        <f>raw!A89</f>
        <v>1100496</v>
      </c>
      <c r="C89" s="21">
        <f>VLOOKUP(A89,'insert-meters'!A$2:B$24,2)</f>
        <v>122</v>
      </c>
      <c r="D89" s="21" t="str">
        <f>MID(raw!M89,3,4)</f>
        <v>1704</v>
      </c>
      <c r="E89" s="21">
        <f>IF(raw!BE89,2,IF(raw!BG89,1,0))</f>
        <v>0</v>
      </c>
      <c r="F89" s="21">
        <f>raw!T89</f>
        <v>20170518</v>
      </c>
      <c r="G89" s="21">
        <f>IF(E89=0,raw!AN89,raw!U89)</f>
        <v>0</v>
      </c>
      <c r="H89" s="21">
        <f>IF(E89=0,raw!AO89,0)</f>
        <v>30</v>
      </c>
      <c r="I89" s="21">
        <f>raw!V89</f>
        <v>2.04</v>
      </c>
      <c r="J89" s="21">
        <f>raw!X89</f>
        <v>2.35</v>
      </c>
      <c r="K89" s="21">
        <f>SUM(raw!Y89:AB89)</f>
        <v>0.99</v>
      </c>
      <c r="L89" s="21">
        <f>SUM(raw!AC89:AD89)</f>
        <v>0</v>
      </c>
      <c r="M89" s="21">
        <f>raw!AE89</f>
        <v>0</v>
      </c>
      <c r="N89" s="21">
        <f>raw!AF89</f>
        <v>17.010000000000002</v>
      </c>
      <c r="O89" s="21">
        <f>raw!AL89</f>
        <v>18.37</v>
      </c>
      <c r="P89" s="21">
        <f>raw!AM89</f>
        <v>19.36</v>
      </c>
      <c r="Q89" s="21">
        <f>raw!BB89</f>
        <v>0</v>
      </c>
      <c r="R89" s="21">
        <f>IF(E89=0,raw!AN89,raw!BC89)</f>
        <v>0</v>
      </c>
      <c r="S89" s="21">
        <f>raw!BE89</f>
        <v>0</v>
      </c>
      <c r="T89" s="21">
        <f>raw!BF89</f>
        <v>0</v>
      </c>
      <c r="U89" s="21">
        <f>raw!BH89</f>
        <v>0</v>
      </c>
      <c r="V89" s="21">
        <f>IF(raw!BI89,raw!BI89,raw!BG89)</f>
        <v>0</v>
      </c>
      <c r="W89" s="21">
        <f>raw!BK89</f>
        <v>0</v>
      </c>
      <c r="X89" s="21">
        <f>raw!BL89</f>
        <v>0</v>
      </c>
      <c r="Y89" s="29">
        <f>TRUNC(raw!BQ89/(1-raw!W89/100),2)</f>
        <v>0</v>
      </c>
      <c r="Z89" s="29">
        <f>TRUNC(raw!BR89/(1-raw!W89/100),2)</f>
        <v>0</v>
      </c>
      <c r="AA89" s="29">
        <f>TRUNC(raw!BY89/(1-raw!W89/100),2)</f>
        <v>0</v>
      </c>
      <c r="AB89" s="29">
        <f>TRUNC(IF(E89=0,0,IF(E89=1,raw!BX89/(1-raw!W89/100),IF(E89=2,raw!BZ89/(1-raw!W89/100),0))),2)</f>
        <v>0</v>
      </c>
      <c r="AC89" s="29">
        <f>TRUNC(raw!CB89/(1-raw!W89/100),2)</f>
        <v>0</v>
      </c>
      <c r="AD89" s="29">
        <f>TRUNC(IF(E89=0,0,IF(E89=1,raw!CA89/(1-raw!W89/100),IF(E89=2,raw!CC89/(1-raw!W89/100),0))),2)</f>
        <v>0</v>
      </c>
      <c r="AE89" s="21">
        <f>(IF(E89=0,0,IF(E89=1,0,IF(E89=2,raw!CE89))))</f>
        <v>0</v>
      </c>
      <c r="AF89" s="21">
        <f>(IF(E89=0,0,IF(E89=1,raw!CD89,IF(E89=2,raw!CF89))))</f>
        <v>0</v>
      </c>
    </row>
    <row r="90" spans="1:32" x14ac:dyDescent="0.25">
      <c r="A90" s="21">
        <f>raw!A90</f>
        <v>466453</v>
      </c>
      <c r="C90" s="21">
        <f>VLOOKUP(A90,'insert-meters'!A$2:B$24,2)</f>
        <v>101</v>
      </c>
      <c r="D90" s="21" t="str">
        <f>MID(raw!M90,3,4)</f>
        <v>1705</v>
      </c>
      <c r="E90" s="21">
        <f>IF(raw!BE90,2,IF(raw!BG90,1,0))</f>
        <v>1</v>
      </c>
      <c r="F90" s="21">
        <f>raw!T90</f>
        <v>20170618</v>
      </c>
      <c r="G90" s="21">
        <f>IF(E90=0,raw!AN90,raw!U90)</f>
        <v>13885</v>
      </c>
      <c r="H90" s="21">
        <f>IF(E90=0,raw!AO90,0)</f>
        <v>0</v>
      </c>
      <c r="I90" s="21">
        <f>raw!V90</f>
        <v>2030.07</v>
      </c>
      <c r="J90" s="21">
        <f>raw!X90</f>
        <v>702.62</v>
      </c>
      <c r="K90" s="21">
        <f>SUM(raw!Y90:AB90)</f>
        <v>475.02</v>
      </c>
      <c r="L90" s="21">
        <f>SUM(raw!AC90:AD90)</f>
        <v>0</v>
      </c>
      <c r="M90" s="21">
        <f>raw!AE90</f>
        <v>0</v>
      </c>
      <c r="N90" s="21">
        <f>raw!AF90</f>
        <v>8120.32</v>
      </c>
      <c r="O90" s="21">
        <f>raw!AL90</f>
        <v>8347.92</v>
      </c>
      <c r="P90" s="21">
        <f>raw!AM90</f>
        <v>8822.94</v>
      </c>
      <c r="Q90" s="21">
        <f>raw!BB90</f>
        <v>1503</v>
      </c>
      <c r="R90" s="21">
        <f>IF(E90=0,raw!AN90,raw!BC90)</f>
        <v>12382</v>
      </c>
      <c r="S90" s="21">
        <f>raw!BE90</f>
        <v>0</v>
      </c>
      <c r="T90" s="21">
        <f>raw!BF90</f>
        <v>53</v>
      </c>
      <c r="U90" s="21">
        <f>raw!BH90</f>
        <v>0</v>
      </c>
      <c r="V90" s="21">
        <f>IF(raw!BI90,raw!BI90,raw!BG90)</f>
        <v>55</v>
      </c>
      <c r="W90" s="21">
        <f>raw!BK90</f>
        <v>0</v>
      </c>
      <c r="X90" s="21">
        <f>raw!BL90</f>
        <v>0</v>
      </c>
      <c r="Y90" s="29">
        <f>TRUNC(raw!BQ90/(1-raw!W90/100),2)</f>
        <v>0</v>
      </c>
      <c r="Z90" s="29">
        <f>TRUNC(raw!BR90/(1-raw!W90/100),2)</f>
        <v>0</v>
      </c>
      <c r="AA90" s="29">
        <f>TRUNC(raw!BY90/(1-raw!W90/100),2)</f>
        <v>0</v>
      </c>
      <c r="AB90" s="29">
        <f>TRUNC(IF(E90=0,0,IF(E90=1,raw!BX90/(1-raw!W90/100),IF(E90=2,raw!BZ90/(1-raw!W90/100),0))),2)</f>
        <v>441.25</v>
      </c>
      <c r="AC90" s="29">
        <f>TRUNC(raw!CB90/(1-raw!W90/100),2)</f>
        <v>0</v>
      </c>
      <c r="AD90" s="29">
        <f>TRUNC(IF(E90=0,0,IF(E90=1,raw!CA90/(1-raw!W90/100),IF(E90=2,raw!CC90/(1-raw!W90/100),0))),2)</f>
        <v>0</v>
      </c>
      <c r="AE90" s="21">
        <f>(IF(E90=0,0,IF(E90=1,0,IF(E90=2,raw!CE90))))</f>
        <v>0</v>
      </c>
      <c r="AF90" s="21">
        <f>(IF(E90=0,0,IF(E90=1,raw!CD90,IF(E90=2,raw!CF90))))</f>
        <v>55</v>
      </c>
    </row>
    <row r="91" spans="1:32" x14ac:dyDescent="0.25">
      <c r="A91" s="21">
        <f>raw!A91</f>
        <v>471550</v>
      </c>
      <c r="C91" s="21">
        <f>VLOOKUP(A91,'insert-meters'!A$2:B$24,2)</f>
        <v>102</v>
      </c>
      <c r="D91" s="21" t="str">
        <f>MID(raw!M91,3,4)</f>
        <v>1705</v>
      </c>
      <c r="E91" s="21">
        <f>IF(raw!BE91,2,IF(raw!BG91,1,0))</f>
        <v>0</v>
      </c>
      <c r="F91" s="21">
        <f>raw!T91</f>
        <v>20170618</v>
      </c>
      <c r="G91" s="21">
        <f>IF(E91=0,raw!AN91,raw!U91)</f>
        <v>605</v>
      </c>
      <c r="H91" s="21">
        <f>IF(E91=0,raw!AO91,0)</f>
        <v>605</v>
      </c>
      <c r="I91" s="21">
        <f>raw!V91</f>
        <v>99.57</v>
      </c>
      <c r="J91" s="21">
        <f>raw!X91</f>
        <v>48.22</v>
      </c>
      <c r="K91" s="21">
        <f>SUM(raw!Y91:AB91)</f>
        <v>23.270000000000003</v>
      </c>
      <c r="L91" s="21">
        <f>SUM(raw!AC91:AD91)</f>
        <v>0</v>
      </c>
      <c r="M91" s="21">
        <f>raw!AE91</f>
        <v>0</v>
      </c>
      <c r="N91" s="21">
        <f>raw!AF91</f>
        <v>398.31</v>
      </c>
      <c r="O91" s="21">
        <f>raw!AL91</f>
        <v>423.26</v>
      </c>
      <c r="P91" s="21">
        <f>raw!AM91</f>
        <v>446.53</v>
      </c>
      <c r="Q91" s="21">
        <f>raw!BB91</f>
        <v>0</v>
      </c>
      <c r="R91" s="21">
        <f>IF(E91=0,raw!AN91,raw!BC91)</f>
        <v>605</v>
      </c>
      <c r="S91" s="21">
        <f>raw!BE91</f>
        <v>0</v>
      </c>
      <c r="T91" s="21">
        <f>raw!BF91</f>
        <v>0</v>
      </c>
      <c r="U91" s="21">
        <f>raw!BH91</f>
        <v>0</v>
      </c>
      <c r="V91" s="21">
        <f>IF(raw!BI91,raw!BI91,raw!BG91)</f>
        <v>0</v>
      </c>
      <c r="W91" s="21">
        <f>raw!BK91</f>
        <v>0</v>
      </c>
      <c r="X91" s="21">
        <f>raw!BL91</f>
        <v>0</v>
      </c>
      <c r="Y91" s="29">
        <f>TRUNC(raw!BQ91/(1-raw!W91/100),2)</f>
        <v>0</v>
      </c>
      <c r="Z91" s="29">
        <f>TRUNC(raw!BR91/(1-raw!W91/100),2)</f>
        <v>0</v>
      </c>
      <c r="AA91" s="29">
        <f>TRUNC(raw!BY91/(1-raw!W91/100),2)</f>
        <v>0</v>
      </c>
      <c r="AB91" s="29">
        <f>TRUNC(IF(E91=0,0,IF(E91=1,raw!BX91/(1-raw!W91/100),IF(E91=2,raw!BZ91/(1-raw!W91/100),0))),2)</f>
        <v>0</v>
      </c>
      <c r="AC91" s="29">
        <f>TRUNC(raw!CB91/(1-raw!W91/100),2)</f>
        <v>0</v>
      </c>
      <c r="AD91" s="29">
        <f>TRUNC(IF(E91=0,0,IF(E91=1,raw!CA91/(1-raw!W91/100),IF(E91=2,raw!CC91/(1-raw!W91/100),0))),2)</f>
        <v>0</v>
      </c>
      <c r="AE91" s="21">
        <f>(IF(E91=0,0,IF(E91=1,0,IF(E91=2,raw!CE91))))</f>
        <v>0</v>
      </c>
      <c r="AF91" s="21">
        <f>(IF(E91=0,0,IF(E91=1,raw!CD91,IF(E91=2,raw!CF91))))</f>
        <v>0</v>
      </c>
    </row>
    <row r="92" spans="1:32" x14ac:dyDescent="0.25">
      <c r="A92" s="21">
        <f>raw!A92</f>
        <v>471551</v>
      </c>
      <c r="C92" s="21">
        <f>VLOOKUP(A92,'insert-meters'!A$2:B$24,2)</f>
        <v>103</v>
      </c>
      <c r="D92" s="21" t="str">
        <f>MID(raw!M92,3,4)</f>
        <v>1705</v>
      </c>
      <c r="E92" s="21">
        <f>IF(raw!BE92,2,IF(raw!BG92,1,0))</f>
        <v>0</v>
      </c>
      <c r="F92" s="21">
        <f>raw!T92</f>
        <v>20170618</v>
      </c>
      <c r="G92" s="21">
        <f>IF(E92=0,raw!AN92,raw!U92)</f>
        <v>6920</v>
      </c>
      <c r="H92" s="21">
        <f>IF(E92=0,raw!AO92,0)</f>
        <v>6920</v>
      </c>
      <c r="I92" s="21">
        <f>raw!V92</f>
        <v>1138.99</v>
      </c>
      <c r="J92" s="21">
        <f>raw!X92</f>
        <v>693.17</v>
      </c>
      <c r="K92" s="21">
        <f>SUM(raw!Y92:AB92)</f>
        <v>266.5</v>
      </c>
      <c r="L92" s="21">
        <f>SUM(raw!AC92:AD92)</f>
        <v>0</v>
      </c>
      <c r="M92" s="21">
        <f>raw!AE92</f>
        <v>0</v>
      </c>
      <c r="N92" s="21">
        <f>raw!AF92</f>
        <v>4555.97</v>
      </c>
      <c r="O92" s="21">
        <f>raw!AL92</f>
        <v>4982.6400000000003</v>
      </c>
      <c r="P92" s="21">
        <f>raw!AM92</f>
        <v>5249.14</v>
      </c>
      <c r="Q92" s="21">
        <f>raw!BB92</f>
        <v>0</v>
      </c>
      <c r="R92" s="21">
        <f>IF(E92=0,raw!AN92,raw!BC92)</f>
        <v>6920</v>
      </c>
      <c r="S92" s="21">
        <f>raw!BE92</f>
        <v>0</v>
      </c>
      <c r="T92" s="21">
        <f>raw!BF92</f>
        <v>0</v>
      </c>
      <c r="U92" s="21">
        <f>raw!BH92</f>
        <v>0</v>
      </c>
      <c r="V92" s="21">
        <f>IF(raw!BI92,raw!BI92,raw!BG92)</f>
        <v>0</v>
      </c>
      <c r="W92" s="21">
        <f>raw!BK92</f>
        <v>0</v>
      </c>
      <c r="X92" s="21">
        <f>raw!BL92</f>
        <v>0</v>
      </c>
      <c r="Y92" s="29">
        <f>TRUNC(raw!BQ92/(1-raw!W92/100),2)</f>
        <v>0</v>
      </c>
      <c r="Z92" s="29">
        <f>TRUNC(raw!BR92/(1-raw!W92/100),2)</f>
        <v>0</v>
      </c>
      <c r="AA92" s="29">
        <f>TRUNC(raw!BY92/(1-raw!W92/100),2)</f>
        <v>0</v>
      </c>
      <c r="AB92" s="29">
        <f>TRUNC(IF(E92=0,0,IF(E92=1,raw!BX92/(1-raw!W92/100),IF(E92=2,raw!BZ92/(1-raw!W92/100),0))),2)</f>
        <v>0</v>
      </c>
      <c r="AC92" s="29">
        <f>TRUNC(raw!CB92/(1-raw!W92/100),2)</f>
        <v>0</v>
      </c>
      <c r="AD92" s="29">
        <f>TRUNC(IF(E92=0,0,IF(E92=1,raw!CA92/(1-raw!W92/100),IF(E92=2,raw!CC92/(1-raw!W92/100),0))),2)</f>
        <v>0</v>
      </c>
      <c r="AE92" s="21">
        <f>(IF(E92=0,0,IF(E92=1,0,IF(E92=2,raw!CE92))))</f>
        <v>0</v>
      </c>
      <c r="AF92" s="21">
        <f>(IF(E92=0,0,IF(E92=1,raw!CD92,IF(E92=2,raw!CF92))))</f>
        <v>0</v>
      </c>
    </row>
    <row r="93" spans="1:32" x14ac:dyDescent="0.25">
      <c r="A93" s="21">
        <f>raw!A93</f>
        <v>471552</v>
      </c>
      <c r="C93" s="21">
        <f>VLOOKUP(A93,'insert-meters'!A$2:B$24,2)</f>
        <v>104</v>
      </c>
      <c r="D93" s="21" t="str">
        <f>MID(raw!M93,3,4)</f>
        <v>1705</v>
      </c>
      <c r="E93" s="21">
        <f>IF(raw!BE93,2,IF(raw!BG93,1,0))</f>
        <v>0</v>
      </c>
      <c r="F93" s="21">
        <f>raw!T93</f>
        <v>20170618</v>
      </c>
      <c r="G93" s="21">
        <f>IF(E93=0,raw!AN93,raw!U93)</f>
        <v>551</v>
      </c>
      <c r="H93" s="21">
        <f>IF(E93=0,raw!AO93,0)</f>
        <v>551</v>
      </c>
      <c r="I93" s="21">
        <f>raw!V93</f>
        <v>90.69</v>
      </c>
      <c r="J93" s="21">
        <f>raw!X93</f>
        <v>40.19</v>
      </c>
      <c r="K93" s="21">
        <f>SUM(raw!Y93:AB93)</f>
        <v>21.200000000000003</v>
      </c>
      <c r="L93" s="21">
        <f>SUM(raw!AC93:AD93)</f>
        <v>0</v>
      </c>
      <c r="M93" s="21">
        <f>raw!AE93</f>
        <v>0</v>
      </c>
      <c r="N93" s="21">
        <f>raw!AF93</f>
        <v>362.76</v>
      </c>
      <c r="O93" s="21">
        <f>raw!AL93</f>
        <v>381.75</v>
      </c>
      <c r="P93" s="21">
        <f>raw!AM93</f>
        <v>402.95</v>
      </c>
      <c r="Q93" s="21">
        <f>raw!BB93</f>
        <v>0</v>
      </c>
      <c r="R93" s="21">
        <f>IF(E93=0,raw!AN93,raw!BC93)</f>
        <v>551</v>
      </c>
      <c r="S93" s="21">
        <f>raw!BE93</f>
        <v>0</v>
      </c>
      <c r="T93" s="21">
        <f>raw!BF93</f>
        <v>0</v>
      </c>
      <c r="U93" s="21">
        <f>raw!BH93</f>
        <v>0</v>
      </c>
      <c r="V93" s="21">
        <f>IF(raw!BI93,raw!BI93,raw!BG93)</f>
        <v>0</v>
      </c>
      <c r="W93" s="21">
        <f>raw!BK93</f>
        <v>0</v>
      </c>
      <c r="X93" s="21">
        <f>raw!BL93</f>
        <v>0</v>
      </c>
      <c r="Y93" s="29">
        <f>TRUNC(raw!BQ93/(1-raw!W93/100),2)</f>
        <v>0</v>
      </c>
      <c r="Z93" s="29">
        <f>TRUNC(raw!BR93/(1-raw!W93/100),2)</f>
        <v>0</v>
      </c>
      <c r="AA93" s="29">
        <f>TRUNC(raw!BY93/(1-raw!W93/100),2)</f>
        <v>0</v>
      </c>
      <c r="AB93" s="29">
        <f>TRUNC(IF(E93=0,0,IF(E93=1,raw!BX93/(1-raw!W93/100),IF(E93=2,raw!BZ93/(1-raw!W93/100),0))),2)</f>
        <v>0</v>
      </c>
      <c r="AC93" s="29">
        <f>TRUNC(raw!CB93/(1-raw!W93/100),2)</f>
        <v>0</v>
      </c>
      <c r="AD93" s="29">
        <f>TRUNC(IF(E93=0,0,IF(E93=1,raw!CA93/(1-raw!W93/100),IF(E93=2,raw!CC93/(1-raw!W93/100),0))),2)</f>
        <v>0</v>
      </c>
      <c r="AE93" s="21">
        <f>(IF(E93=0,0,IF(E93=1,0,IF(E93=2,raw!CE93))))</f>
        <v>0</v>
      </c>
      <c r="AF93" s="21">
        <f>(IF(E93=0,0,IF(E93=1,raw!CD93,IF(E93=2,raw!CF93))))</f>
        <v>0</v>
      </c>
    </row>
    <row r="94" spans="1:32" x14ac:dyDescent="0.25">
      <c r="A94" s="21">
        <f>raw!A94</f>
        <v>471553</v>
      </c>
      <c r="C94" s="21">
        <f>VLOOKUP(A94,'insert-meters'!A$2:B$24,2)</f>
        <v>105</v>
      </c>
      <c r="D94" s="21" t="str">
        <f>MID(raw!M94,3,4)</f>
        <v>1705</v>
      </c>
      <c r="E94" s="21">
        <f>IF(raw!BE94,2,IF(raw!BG94,1,0))</f>
        <v>0</v>
      </c>
      <c r="F94" s="21">
        <f>raw!T94</f>
        <v>20170618</v>
      </c>
      <c r="G94" s="21">
        <f>IF(E94=0,raw!AN94,raw!U94)</f>
        <v>8200</v>
      </c>
      <c r="H94" s="21">
        <f>IF(E94=0,raw!AO94,0)</f>
        <v>8200</v>
      </c>
      <c r="I94" s="21">
        <f>raw!V94</f>
        <v>1349.67</v>
      </c>
      <c r="J94" s="21">
        <f>raw!X94</f>
        <v>693.17</v>
      </c>
      <c r="K94" s="21">
        <f>SUM(raw!Y94:AB94)</f>
        <v>315.81000000000006</v>
      </c>
      <c r="L94" s="21">
        <f>SUM(raw!AC94:AD94)</f>
        <v>0</v>
      </c>
      <c r="M94" s="21">
        <f>raw!AE94</f>
        <v>0</v>
      </c>
      <c r="N94" s="21">
        <f>raw!AF94</f>
        <v>5398.7</v>
      </c>
      <c r="O94" s="21">
        <f>raw!AL94</f>
        <v>5776.06</v>
      </c>
      <c r="P94" s="21">
        <f>raw!AM94</f>
        <v>6091.87</v>
      </c>
      <c r="Q94" s="21">
        <f>raw!BB94</f>
        <v>0</v>
      </c>
      <c r="R94" s="21">
        <f>IF(E94=0,raw!AN94,raw!BC94)</f>
        <v>8200</v>
      </c>
      <c r="S94" s="21">
        <f>raw!BE94</f>
        <v>0</v>
      </c>
      <c r="T94" s="21">
        <f>raw!BF94</f>
        <v>0</v>
      </c>
      <c r="U94" s="21">
        <f>raw!BH94</f>
        <v>0</v>
      </c>
      <c r="V94" s="21">
        <f>IF(raw!BI94,raw!BI94,raw!BG94)</f>
        <v>0</v>
      </c>
      <c r="W94" s="21">
        <f>raw!BK94</f>
        <v>0</v>
      </c>
      <c r="X94" s="21">
        <f>raw!BL94</f>
        <v>0</v>
      </c>
      <c r="Y94" s="29">
        <f>TRUNC(raw!BQ94/(1-raw!W94/100),2)</f>
        <v>0</v>
      </c>
      <c r="Z94" s="29">
        <f>TRUNC(raw!BR94/(1-raw!W94/100),2)</f>
        <v>0</v>
      </c>
      <c r="AA94" s="29">
        <f>TRUNC(raw!BY94/(1-raw!W94/100),2)</f>
        <v>0</v>
      </c>
      <c r="AB94" s="29">
        <f>TRUNC(IF(E94=0,0,IF(E94=1,raw!BX94/(1-raw!W94/100),IF(E94=2,raw!BZ94/(1-raw!W94/100),0))),2)</f>
        <v>0</v>
      </c>
      <c r="AC94" s="29">
        <f>TRUNC(raw!CB94/(1-raw!W94/100),2)</f>
        <v>0</v>
      </c>
      <c r="AD94" s="29">
        <f>TRUNC(IF(E94=0,0,IF(E94=1,raw!CA94/(1-raw!W94/100),IF(E94=2,raw!CC94/(1-raw!W94/100),0))),2)</f>
        <v>0</v>
      </c>
      <c r="AE94" s="21">
        <f>(IF(E94=0,0,IF(E94=1,0,IF(E94=2,raw!CE94))))</f>
        <v>0</v>
      </c>
      <c r="AF94" s="21">
        <f>(IF(E94=0,0,IF(E94=1,raw!CD94,IF(E94=2,raw!CF94))))</f>
        <v>0</v>
      </c>
    </row>
    <row r="95" spans="1:32" x14ac:dyDescent="0.25">
      <c r="A95" s="21">
        <f>raw!A95</f>
        <v>471554</v>
      </c>
      <c r="C95" s="21">
        <f>VLOOKUP(A95,'insert-meters'!A$2:B$24,2)</f>
        <v>106</v>
      </c>
      <c r="D95" s="21" t="str">
        <f>MID(raw!M95,3,4)</f>
        <v>1705</v>
      </c>
      <c r="E95" s="21">
        <f>IF(raw!BE95,2,IF(raw!BG95,1,0))</f>
        <v>0</v>
      </c>
      <c r="F95" s="21">
        <f>raw!T95</f>
        <v>20170618</v>
      </c>
      <c r="G95" s="21">
        <f>IF(E95=0,raw!AN95,raw!U95)</f>
        <v>797</v>
      </c>
      <c r="H95" s="21">
        <f>IF(E95=0,raw!AO95,0)</f>
        <v>797</v>
      </c>
      <c r="I95" s="21">
        <f>raw!V95</f>
        <v>131.18</v>
      </c>
      <c r="J95" s="21">
        <f>raw!X95</f>
        <v>57.23</v>
      </c>
      <c r="K95" s="21">
        <f>SUM(raw!Y95:AB95)</f>
        <v>30.680000000000003</v>
      </c>
      <c r="L95" s="21">
        <f>SUM(raw!AC95:AD95)</f>
        <v>0</v>
      </c>
      <c r="M95" s="21">
        <f>raw!AE95</f>
        <v>0</v>
      </c>
      <c r="N95" s="21">
        <f>raw!AF95</f>
        <v>524.72</v>
      </c>
      <c r="O95" s="21">
        <f>raw!AL95</f>
        <v>551.27</v>
      </c>
      <c r="P95" s="21">
        <f>raw!AM95</f>
        <v>581.95000000000005</v>
      </c>
      <c r="Q95" s="21">
        <f>raw!BB95</f>
        <v>0</v>
      </c>
      <c r="R95" s="21">
        <f>IF(E95=0,raw!AN95,raw!BC95)</f>
        <v>797</v>
      </c>
      <c r="S95" s="21">
        <f>raw!BE95</f>
        <v>0</v>
      </c>
      <c r="T95" s="21">
        <f>raw!BF95</f>
        <v>0</v>
      </c>
      <c r="U95" s="21">
        <f>raw!BH95</f>
        <v>0</v>
      </c>
      <c r="V95" s="21">
        <f>IF(raw!BI95,raw!BI95,raw!BG95)</f>
        <v>0</v>
      </c>
      <c r="W95" s="21">
        <f>raw!BK95</f>
        <v>0</v>
      </c>
      <c r="X95" s="21">
        <f>raw!BL95</f>
        <v>0</v>
      </c>
      <c r="Y95" s="29">
        <f>TRUNC(raw!BQ95/(1-raw!W95/100),2)</f>
        <v>0</v>
      </c>
      <c r="Z95" s="29">
        <f>TRUNC(raw!BR95/(1-raw!W95/100),2)</f>
        <v>0</v>
      </c>
      <c r="AA95" s="29">
        <f>TRUNC(raw!BY95/(1-raw!W95/100),2)</f>
        <v>0</v>
      </c>
      <c r="AB95" s="29">
        <f>TRUNC(IF(E95=0,0,IF(E95=1,raw!BX95/(1-raw!W95/100),IF(E95=2,raw!BZ95/(1-raw!W95/100),0))),2)</f>
        <v>0</v>
      </c>
      <c r="AC95" s="29">
        <f>TRUNC(raw!CB95/(1-raw!W95/100),2)</f>
        <v>0</v>
      </c>
      <c r="AD95" s="29">
        <f>TRUNC(IF(E95=0,0,IF(E95=1,raw!CA95/(1-raw!W95/100),IF(E95=2,raw!CC95/(1-raw!W95/100),0))),2)</f>
        <v>0</v>
      </c>
      <c r="AE95" s="21">
        <f>(IF(E95=0,0,IF(E95=1,0,IF(E95=2,raw!CE95))))</f>
        <v>0</v>
      </c>
      <c r="AF95" s="21">
        <f>(IF(E95=0,0,IF(E95=1,raw!CD95,IF(E95=2,raw!CF95))))</f>
        <v>0</v>
      </c>
    </row>
    <row r="96" spans="1:32" x14ac:dyDescent="0.25">
      <c r="A96" s="21">
        <f>raw!A96</f>
        <v>471555</v>
      </c>
      <c r="C96" s="21">
        <f>VLOOKUP(A96,'insert-meters'!A$2:B$24,2)</f>
        <v>107</v>
      </c>
      <c r="D96" s="21" t="str">
        <f>MID(raw!M96,3,4)</f>
        <v>1705</v>
      </c>
      <c r="E96" s="21">
        <f>IF(raw!BE96,2,IF(raw!BG96,1,0))</f>
        <v>0</v>
      </c>
      <c r="F96" s="21">
        <f>raw!T96</f>
        <v>20170618</v>
      </c>
      <c r="G96" s="21">
        <f>IF(E96=0,raw!AN96,raw!U96)</f>
        <v>6300</v>
      </c>
      <c r="H96" s="21">
        <f>IF(E96=0,raw!AO96,0)</f>
        <v>6300</v>
      </c>
      <c r="I96" s="21">
        <f>raw!V96</f>
        <v>1036.94</v>
      </c>
      <c r="J96" s="21">
        <f>raw!X96</f>
        <v>589.80999999999995</v>
      </c>
      <c r="K96" s="21">
        <f>SUM(raw!Y96:AB96)</f>
        <v>242.63000000000002</v>
      </c>
      <c r="L96" s="21">
        <f>SUM(raw!AC96:AD96)</f>
        <v>0</v>
      </c>
      <c r="M96" s="21">
        <f>raw!AE96</f>
        <v>0</v>
      </c>
      <c r="N96" s="21">
        <f>raw!AF96</f>
        <v>4147.78</v>
      </c>
      <c r="O96" s="21">
        <f>raw!AL96</f>
        <v>4494.96</v>
      </c>
      <c r="P96" s="21">
        <f>raw!AM96</f>
        <v>4737.59</v>
      </c>
      <c r="Q96" s="21">
        <f>raw!BB96</f>
        <v>0</v>
      </c>
      <c r="R96" s="21">
        <f>IF(E96=0,raw!AN96,raw!BC96)</f>
        <v>6300</v>
      </c>
      <c r="S96" s="21">
        <f>raw!BE96</f>
        <v>0</v>
      </c>
      <c r="T96" s="21">
        <f>raw!BF96</f>
        <v>0</v>
      </c>
      <c r="U96" s="21">
        <f>raw!BH96</f>
        <v>0</v>
      </c>
      <c r="V96" s="21">
        <f>IF(raw!BI96,raw!BI96,raw!BG96)</f>
        <v>0</v>
      </c>
      <c r="W96" s="21">
        <f>raw!BK96</f>
        <v>0</v>
      </c>
      <c r="X96" s="21">
        <f>raw!BL96</f>
        <v>0</v>
      </c>
      <c r="Y96" s="29">
        <f>TRUNC(raw!BQ96/(1-raw!W96/100),2)</f>
        <v>0</v>
      </c>
      <c r="Z96" s="29">
        <f>TRUNC(raw!BR96/(1-raw!W96/100),2)</f>
        <v>0</v>
      </c>
      <c r="AA96" s="29">
        <f>TRUNC(raw!BY96/(1-raw!W96/100),2)</f>
        <v>0</v>
      </c>
      <c r="AB96" s="29">
        <f>TRUNC(IF(E96=0,0,IF(E96=1,raw!BX96/(1-raw!W96/100),IF(E96=2,raw!BZ96/(1-raw!W96/100),0))),2)</f>
        <v>0</v>
      </c>
      <c r="AC96" s="29">
        <f>TRUNC(raw!CB96/(1-raw!W96/100),2)</f>
        <v>0</v>
      </c>
      <c r="AD96" s="29">
        <f>TRUNC(IF(E96=0,0,IF(E96=1,raw!CA96/(1-raw!W96/100),IF(E96=2,raw!CC96/(1-raw!W96/100),0))),2)</f>
        <v>0</v>
      </c>
      <c r="AE96" s="21">
        <f>(IF(E96=0,0,IF(E96=1,0,IF(E96=2,raw!CE96))))</f>
        <v>0</v>
      </c>
      <c r="AF96" s="21">
        <f>(IF(E96=0,0,IF(E96=1,raw!CD96,IF(E96=2,raw!CF96))))</f>
        <v>0</v>
      </c>
    </row>
    <row r="97" spans="1:32" x14ac:dyDescent="0.25">
      <c r="A97" s="21">
        <f>raw!A97</f>
        <v>472913</v>
      </c>
      <c r="C97" s="21">
        <f>VLOOKUP(A97,'insert-meters'!A$2:B$24,2)</f>
        <v>108</v>
      </c>
      <c r="D97" s="21" t="str">
        <f>MID(raw!M97,3,4)</f>
        <v>1705</v>
      </c>
      <c r="E97" s="21">
        <f>IF(raw!BE97,2,IF(raw!BG97,1,0))</f>
        <v>0</v>
      </c>
      <c r="F97" s="21">
        <f>raw!T97</f>
        <v>20170618</v>
      </c>
      <c r="G97" s="21">
        <f>IF(E97=0,raw!AN97,raw!U97)</f>
        <v>7520</v>
      </c>
      <c r="H97" s="21">
        <f>IF(E97=0,raw!AO97,0)</f>
        <v>7520</v>
      </c>
      <c r="I97" s="21">
        <f>raw!V97</f>
        <v>1269.98</v>
      </c>
      <c r="J97" s="21">
        <f>raw!X97</f>
        <v>693.17</v>
      </c>
      <c r="K97" s="21">
        <f>SUM(raw!Y97:AB97)</f>
        <v>297.14</v>
      </c>
      <c r="L97" s="21">
        <f>SUM(raw!AC97:AD97)</f>
        <v>0</v>
      </c>
      <c r="M97" s="21">
        <f>raw!AE97</f>
        <v>0</v>
      </c>
      <c r="N97" s="21">
        <f>raw!AF97</f>
        <v>5079.93</v>
      </c>
      <c r="O97" s="21">
        <f>raw!AL97</f>
        <v>5475.96</v>
      </c>
      <c r="P97" s="21">
        <f>raw!AM97</f>
        <v>5773.1</v>
      </c>
      <c r="Q97" s="21">
        <f>raw!BB97</f>
        <v>0</v>
      </c>
      <c r="R97" s="21">
        <f>IF(E97=0,raw!AN97,raw!BC97)</f>
        <v>7520</v>
      </c>
      <c r="S97" s="21">
        <f>raw!BE97</f>
        <v>0</v>
      </c>
      <c r="T97" s="21">
        <f>raw!BF97</f>
        <v>0</v>
      </c>
      <c r="U97" s="21">
        <f>raw!BH97</f>
        <v>0</v>
      </c>
      <c r="V97" s="21">
        <f>IF(raw!BI97,raw!BI97,raw!BG97)</f>
        <v>0</v>
      </c>
      <c r="W97" s="21">
        <f>raw!BK97</f>
        <v>0</v>
      </c>
      <c r="X97" s="21">
        <f>raw!BL97</f>
        <v>0</v>
      </c>
      <c r="Y97" s="29">
        <f>TRUNC(raw!BQ97/(1-raw!W97/100),2)</f>
        <v>0</v>
      </c>
      <c r="Z97" s="29">
        <f>TRUNC(raw!BR97/(1-raw!W97/100),2)</f>
        <v>0</v>
      </c>
      <c r="AA97" s="29">
        <f>TRUNC(raw!BY97/(1-raw!W97/100),2)</f>
        <v>0</v>
      </c>
      <c r="AB97" s="29">
        <f>TRUNC(IF(E97=0,0,IF(E97=1,raw!BX97/(1-raw!W97/100),IF(E97=2,raw!BZ97/(1-raw!W97/100),0))),2)</f>
        <v>0</v>
      </c>
      <c r="AC97" s="29">
        <f>TRUNC(raw!CB97/(1-raw!W97/100),2)</f>
        <v>0</v>
      </c>
      <c r="AD97" s="29">
        <f>TRUNC(IF(E97=0,0,IF(E97=1,raw!CA97/(1-raw!W97/100),IF(E97=2,raw!CC97/(1-raw!W97/100),0))),2)</f>
        <v>0</v>
      </c>
      <c r="AE97" s="21">
        <f>(IF(E97=0,0,IF(E97=1,0,IF(E97=2,raw!CE97))))</f>
        <v>0</v>
      </c>
      <c r="AF97" s="21">
        <f>(IF(E97=0,0,IF(E97=1,raw!CD97,IF(E97=2,raw!CF97))))</f>
        <v>0</v>
      </c>
    </row>
    <row r="98" spans="1:32" x14ac:dyDescent="0.25">
      <c r="A98" s="21">
        <f>raw!A98</f>
        <v>491042</v>
      </c>
      <c r="C98" s="21">
        <f>VLOOKUP(A98,'insert-meters'!A$2:B$24,2)</f>
        <v>109</v>
      </c>
      <c r="D98" s="21" t="str">
        <f>MID(raw!M98,3,4)</f>
        <v>1705</v>
      </c>
      <c r="E98" s="21">
        <f>IF(raw!BE98,2,IF(raw!BG98,1,0))</f>
        <v>1</v>
      </c>
      <c r="F98" s="21">
        <f>raw!T98</f>
        <v>20170618</v>
      </c>
      <c r="G98" s="21">
        <f>IF(E98=0,raw!AN98,raw!U98)</f>
        <v>231094</v>
      </c>
      <c r="H98" s="21">
        <f>IF(E98=0,raw!AO98,0)</f>
        <v>0</v>
      </c>
      <c r="I98" s="21">
        <f>raw!V98</f>
        <v>39777.08</v>
      </c>
      <c r="J98" s="21">
        <f>raw!X98</f>
        <v>702.62</v>
      </c>
      <c r="K98" s="21">
        <f>SUM(raw!Y98:AB98)</f>
        <v>9307.8300000000017</v>
      </c>
      <c r="L98" s="21">
        <f>SUM(raw!AC98:AD98)</f>
        <v>0</v>
      </c>
      <c r="M98" s="21">
        <f>raw!AE98</f>
        <v>0</v>
      </c>
      <c r="N98" s="21">
        <f>raw!AF98</f>
        <v>159108.41</v>
      </c>
      <c r="O98" s="21">
        <f>raw!AL98</f>
        <v>150503.20000000001</v>
      </c>
      <c r="P98" s="21">
        <f>raw!AM98</f>
        <v>159811.03</v>
      </c>
      <c r="Q98" s="21">
        <f>raw!BB98</f>
        <v>25148</v>
      </c>
      <c r="R98" s="21">
        <f>IF(E98=0,raw!AN98,raw!BC98)</f>
        <v>205946</v>
      </c>
      <c r="S98" s="21">
        <f>raw!BE98</f>
        <v>0</v>
      </c>
      <c r="T98" s="21">
        <f>raw!BF98</f>
        <v>711</v>
      </c>
      <c r="U98" s="21">
        <f>raw!BH98</f>
        <v>0</v>
      </c>
      <c r="V98" s="21">
        <f>IF(raw!BI98,raw!BI98,raw!BG98)</f>
        <v>755</v>
      </c>
      <c r="W98" s="21">
        <f>raw!BK98</f>
        <v>24</v>
      </c>
      <c r="X98" s="21">
        <f>raw!BL98</f>
        <v>67</v>
      </c>
      <c r="Y98" s="29">
        <f>TRUNC(raw!BQ98/(1-raw!W98/100),2)</f>
        <v>8.5</v>
      </c>
      <c r="Z98" s="29">
        <f>TRUNC(raw!BR98/(1-raw!W98/100),2)</f>
        <v>23.76</v>
      </c>
      <c r="AA98" s="29">
        <f>TRUNC(raw!BY98/(1-raw!W98/100),2)</f>
        <v>0</v>
      </c>
      <c r="AB98" s="29">
        <f>TRUNC(IF(E98=0,0,IF(E98=1,raw!BX98/(1-raw!W98/100),IF(E98=2,raw!BZ98/(1-raw!W98/100),0))),2)</f>
        <v>8291.0400000000009</v>
      </c>
      <c r="AC98" s="29">
        <f>TRUNC(raw!CB98/(1-raw!W98/100),2)</f>
        <v>0</v>
      </c>
      <c r="AD98" s="29">
        <f>TRUNC(IF(E98=0,0,IF(E98=1,raw!CA98/(1-raw!W98/100),IF(E98=2,raw!CC98/(1-raw!W98/100),0))),2)</f>
        <v>0</v>
      </c>
      <c r="AE98" s="21">
        <f>(IF(E98=0,0,IF(E98=1,0,IF(E98=2,raw!CE98))))</f>
        <v>0</v>
      </c>
      <c r="AF98" s="21">
        <f>(IF(E98=0,0,IF(E98=1,raw!CD98,IF(E98=2,raw!CF98))))</f>
        <v>755</v>
      </c>
    </row>
    <row r="99" spans="1:32" x14ac:dyDescent="0.25">
      <c r="A99" s="21">
        <f>raw!A99</f>
        <v>491747</v>
      </c>
      <c r="C99" s="21">
        <f>VLOOKUP(A99,'insert-meters'!A$2:B$24,2)</f>
        <v>110</v>
      </c>
      <c r="D99" s="21" t="str">
        <f>MID(raw!M99,3,4)</f>
        <v>1705</v>
      </c>
      <c r="E99" s="21">
        <f>IF(raw!BE99,2,IF(raw!BG99,1,0))</f>
        <v>1</v>
      </c>
      <c r="F99" s="21">
        <f>raw!T99</f>
        <v>20170618</v>
      </c>
      <c r="G99" s="21">
        <f>IF(E99=0,raw!AN99,raw!U99)</f>
        <v>111432</v>
      </c>
      <c r="H99" s="21">
        <f>IF(E99=0,raw!AO99,0)</f>
        <v>0</v>
      </c>
      <c r="I99" s="21">
        <f>raw!V99</f>
        <v>18669.689999999999</v>
      </c>
      <c r="J99" s="21">
        <f>raw!X99</f>
        <v>702.62</v>
      </c>
      <c r="K99" s="21">
        <f>SUM(raw!Y99:AB99)</f>
        <v>4368.6899999999996</v>
      </c>
      <c r="L99" s="21">
        <f>SUM(raw!AC99:AD99)</f>
        <v>0</v>
      </c>
      <c r="M99" s="21">
        <f>raw!AE99</f>
        <v>0</v>
      </c>
      <c r="N99" s="21">
        <f>raw!AF99</f>
        <v>74678.83</v>
      </c>
      <c r="O99" s="21">
        <f>raw!AL99</f>
        <v>71012.759999999995</v>
      </c>
      <c r="P99" s="21">
        <f>raw!AM99</f>
        <v>75381.45</v>
      </c>
      <c r="Q99" s="21">
        <f>raw!BB99</f>
        <v>8704</v>
      </c>
      <c r="R99" s="21">
        <f>IF(E99=0,raw!AN99,raw!BC99)</f>
        <v>102728</v>
      </c>
      <c r="S99" s="21">
        <f>raw!BE99</f>
        <v>0</v>
      </c>
      <c r="T99" s="21">
        <f>raw!BF99</f>
        <v>453</v>
      </c>
      <c r="U99" s="21">
        <f>raw!BH99</f>
        <v>0</v>
      </c>
      <c r="V99" s="21">
        <f>IF(raw!BI99,raw!BI99,raw!BG99)</f>
        <v>490</v>
      </c>
      <c r="W99" s="21">
        <f>raw!BK99</f>
        <v>470</v>
      </c>
      <c r="X99" s="21">
        <f>raw!BL99</f>
        <v>4668</v>
      </c>
      <c r="Y99" s="29">
        <f>TRUNC(raw!BQ99/(1-raw!W99/100),2)</f>
        <v>166.6</v>
      </c>
      <c r="Z99" s="29">
        <f>TRUNC(raw!BR99/(1-raw!W99/100),2)</f>
        <v>1654.72</v>
      </c>
      <c r="AA99" s="29">
        <f>TRUNC(raw!BY99/(1-raw!W99/100),2)</f>
        <v>0</v>
      </c>
      <c r="AB99" s="29">
        <f>TRUNC(IF(E99=0,0,IF(E99=1,raw!BX99/(1-raw!W99/100),IF(E99=2,raw!BZ99/(1-raw!W99/100),0))),2)</f>
        <v>5380.93</v>
      </c>
      <c r="AC99" s="29">
        <f>TRUNC(raw!CB99/(1-raw!W99/100),2)</f>
        <v>0</v>
      </c>
      <c r="AD99" s="29">
        <f>TRUNC(IF(E99=0,0,IF(E99=1,raw!CA99/(1-raw!W99/100),IF(E99=2,raw!CC99/(1-raw!W99/100),0))),2)</f>
        <v>0</v>
      </c>
      <c r="AE99" s="21">
        <f>(IF(E99=0,0,IF(E99=1,0,IF(E99=2,raw!CE99))))</f>
        <v>0</v>
      </c>
      <c r="AF99" s="21">
        <f>(IF(E99=0,0,IF(E99=1,raw!CD99,IF(E99=2,raw!CF99))))</f>
        <v>490</v>
      </c>
    </row>
    <row r="100" spans="1:32" x14ac:dyDescent="0.25">
      <c r="A100" s="21">
        <f>raw!A100</f>
        <v>491750</v>
      </c>
      <c r="C100" s="21">
        <f>VLOOKUP(A100,'insert-meters'!A$2:B$24,2)</f>
        <v>111</v>
      </c>
      <c r="D100" s="21" t="str">
        <f>MID(raw!M100,3,4)</f>
        <v>1705</v>
      </c>
      <c r="E100" s="21">
        <f>IF(raw!BE100,2,IF(raw!BG100,1,0))</f>
        <v>2</v>
      </c>
      <c r="F100" s="21">
        <f>raw!T100</f>
        <v>20170618</v>
      </c>
      <c r="G100" s="21">
        <f>IF(E100=0,raw!AN100,raw!U100)</f>
        <v>335582</v>
      </c>
      <c r="H100" s="21">
        <f>IF(E100=0,raw!AO100,0)</f>
        <v>0</v>
      </c>
      <c r="I100" s="21">
        <f>raw!V100</f>
        <v>55085.65</v>
      </c>
      <c r="J100" s="21">
        <f>raw!X100</f>
        <v>702.62</v>
      </c>
      <c r="K100" s="21">
        <f>SUM(raw!Y100:AB100)</f>
        <v>12890.02</v>
      </c>
      <c r="L100" s="21">
        <f>SUM(raw!AC100:AD100)</f>
        <v>0</v>
      </c>
      <c r="M100" s="21">
        <f>raw!AE100</f>
        <v>0</v>
      </c>
      <c r="N100" s="21">
        <f>raw!AF100</f>
        <v>220342.66</v>
      </c>
      <c r="O100" s="21">
        <f>raw!AL100</f>
        <v>208155.26</v>
      </c>
      <c r="P100" s="21">
        <f>raw!AM100</f>
        <v>221045.28</v>
      </c>
      <c r="Q100" s="21">
        <f>raw!BB100</f>
        <v>32870</v>
      </c>
      <c r="R100" s="21">
        <f>IF(E100=0,raw!AN100,raw!BC100)</f>
        <v>302712</v>
      </c>
      <c r="S100" s="21">
        <f>raw!BE100</f>
        <v>765</v>
      </c>
      <c r="T100" s="21">
        <f>raw!BF100</f>
        <v>845</v>
      </c>
      <c r="U100" s="21">
        <f>raw!BH100</f>
        <v>785</v>
      </c>
      <c r="V100" s="21">
        <f>IF(raw!BI100,raw!BI100,raw!BG100)</f>
        <v>845</v>
      </c>
      <c r="W100" s="21">
        <f>raw!BK100</f>
        <v>0</v>
      </c>
      <c r="X100" s="21">
        <f>raw!BL100</f>
        <v>0</v>
      </c>
      <c r="Y100" s="29">
        <f>TRUNC(raw!BQ100/(1-raw!W100/100),2)</f>
        <v>0</v>
      </c>
      <c r="Z100" s="29">
        <f>TRUNC(raw!BR100/(1-raw!W100/100),2)</f>
        <v>0</v>
      </c>
      <c r="AA100" s="29">
        <f>TRUNC(raw!BY100/(1-raw!W100/100),2)</f>
        <v>43057.760000000002</v>
      </c>
      <c r="AB100" s="29">
        <f>TRUNC(IF(E100=0,0,IF(E100=1,raw!BX100/(1-raw!W100/100),IF(E100=2,raw!BZ100/(1-raw!W100/100),0))),2)</f>
        <v>9279.3700000000008</v>
      </c>
      <c r="AC100" s="29">
        <f>TRUNC(raw!CB100/(1-raw!W100/100),2)</f>
        <v>0</v>
      </c>
      <c r="AD100" s="29">
        <f>TRUNC(IF(E100=0,0,IF(E100=1,raw!CA100/(1-raw!W100/100),IF(E100=2,raw!CC100/(1-raw!W100/100),0))),2)</f>
        <v>0</v>
      </c>
      <c r="AE100" s="21">
        <f>(IF(E100=0,0,IF(E100=1,0,IF(E100=2,raw!CE100))))</f>
        <v>785</v>
      </c>
      <c r="AF100" s="21">
        <f>(IF(E100=0,0,IF(E100=1,raw!CD100,IF(E100=2,raw!CF100))))</f>
        <v>845</v>
      </c>
    </row>
    <row r="101" spans="1:32" x14ac:dyDescent="0.25">
      <c r="A101" s="21">
        <f>raw!A101</f>
        <v>493169</v>
      </c>
      <c r="C101" s="21">
        <f>VLOOKUP(A101,'insert-meters'!A$2:B$24,2)</f>
        <v>112</v>
      </c>
      <c r="D101" s="21" t="str">
        <f>MID(raw!M101,3,4)</f>
        <v>1705</v>
      </c>
      <c r="E101" s="21">
        <f>IF(raw!BE101,2,IF(raw!BG101,1,0))</f>
        <v>1</v>
      </c>
      <c r="F101" s="21">
        <f>raw!T101</f>
        <v>20170618</v>
      </c>
      <c r="G101" s="21">
        <f>IF(E101=0,raw!AN101,raw!U101)</f>
        <v>158046</v>
      </c>
      <c r="H101" s="21">
        <f>IF(E101=0,raw!AO101,0)</f>
        <v>0</v>
      </c>
      <c r="I101" s="21">
        <f>raw!V101</f>
        <v>26608.58</v>
      </c>
      <c r="J101" s="21">
        <f>raw!X101</f>
        <v>702.62</v>
      </c>
      <c r="K101" s="21">
        <f>SUM(raw!Y101:AB101)</f>
        <v>6226.4</v>
      </c>
      <c r="L101" s="21">
        <f>SUM(raw!AC101:AD101)</f>
        <v>0</v>
      </c>
      <c r="M101" s="21">
        <f>raw!AE101</f>
        <v>0</v>
      </c>
      <c r="N101" s="21">
        <f>raw!AF101</f>
        <v>106434.37</v>
      </c>
      <c r="O101" s="21">
        <f>raw!AL101</f>
        <v>100910.59</v>
      </c>
      <c r="P101" s="21">
        <f>raw!AM101</f>
        <v>107136.99</v>
      </c>
      <c r="Q101" s="21">
        <f>raw!BB101</f>
        <v>16032</v>
      </c>
      <c r="R101" s="21">
        <f>IF(E101=0,raw!AN101,raw!BC101)</f>
        <v>142014</v>
      </c>
      <c r="S101" s="21">
        <f>raw!BE101</f>
        <v>0</v>
      </c>
      <c r="T101" s="21">
        <f>raw!BF101</f>
        <v>464</v>
      </c>
      <c r="U101" s="21">
        <f>raw!BH101</f>
        <v>0</v>
      </c>
      <c r="V101" s="21">
        <f>IF(raw!BI101,raw!BI101,raw!BG101)</f>
        <v>464</v>
      </c>
      <c r="W101" s="21">
        <f>raw!BK101</f>
        <v>0</v>
      </c>
      <c r="X101" s="21">
        <f>raw!BL101</f>
        <v>0</v>
      </c>
      <c r="Y101" s="29">
        <f>TRUNC(raw!BQ101/(1-raw!W101/100),2)</f>
        <v>0</v>
      </c>
      <c r="Z101" s="29">
        <f>TRUNC(raw!BR101/(1-raw!W101/100),2)</f>
        <v>0</v>
      </c>
      <c r="AA101" s="29">
        <f>TRUNC(raw!BY101/(1-raw!W101/100),2)</f>
        <v>0</v>
      </c>
      <c r="AB101" s="29">
        <f>TRUNC(IF(E101=0,0,IF(E101=1,raw!BX101/(1-raw!W101/100),IF(E101=2,raw!BZ101/(1-raw!W101/100),0))),2)</f>
        <v>5095.41</v>
      </c>
      <c r="AC101" s="29">
        <f>TRUNC(raw!CB101/(1-raw!W101/100),2)</f>
        <v>0</v>
      </c>
      <c r="AD101" s="29">
        <f>TRUNC(IF(E101=0,0,IF(E101=1,raw!CA101/(1-raw!W101/100),IF(E101=2,raw!CC101/(1-raw!W101/100),0))),2)</f>
        <v>0</v>
      </c>
      <c r="AE101" s="21">
        <f>(IF(E101=0,0,IF(E101=1,0,IF(E101=2,raw!CE101))))</f>
        <v>0</v>
      </c>
      <c r="AF101" s="21">
        <f>(IF(E101=0,0,IF(E101=1,raw!CD101,IF(E101=2,raw!CF101))))</f>
        <v>460</v>
      </c>
    </row>
    <row r="102" spans="1:32" x14ac:dyDescent="0.25">
      <c r="A102" s="21">
        <f>raw!A102</f>
        <v>510213</v>
      </c>
      <c r="C102" s="21">
        <f>VLOOKUP(A102,'insert-meters'!A$2:B$24,2)</f>
        <v>113</v>
      </c>
      <c r="D102" s="21" t="str">
        <f>MID(raw!M102,3,4)</f>
        <v>1705</v>
      </c>
      <c r="E102" s="21">
        <f>IF(raw!BE102,2,IF(raw!BG102,1,0))</f>
        <v>0</v>
      </c>
      <c r="F102" s="21">
        <f>raw!T102</f>
        <v>20170618</v>
      </c>
      <c r="G102" s="21">
        <f>IF(E102=0,raw!AN102,raw!U102)</f>
        <v>18006</v>
      </c>
      <c r="H102" s="21">
        <f>IF(E102=0,raw!AO102,0)</f>
        <v>18006</v>
      </c>
      <c r="I102" s="21">
        <f>raw!V102</f>
        <v>2963.68</v>
      </c>
      <c r="J102" s="21">
        <f>raw!X102</f>
        <v>702.62</v>
      </c>
      <c r="K102" s="21">
        <f>SUM(raw!Y102:AB102)</f>
        <v>693.4799999999999</v>
      </c>
      <c r="L102" s="21">
        <f>SUM(raw!AC102:AD102)</f>
        <v>0</v>
      </c>
      <c r="M102" s="21">
        <f>raw!AE102</f>
        <v>0</v>
      </c>
      <c r="N102" s="21">
        <f>raw!AF102</f>
        <v>11854.75</v>
      </c>
      <c r="O102" s="21">
        <f>raw!AL102</f>
        <v>11863.89</v>
      </c>
      <c r="P102" s="21">
        <f>raw!AM102</f>
        <v>12557.37</v>
      </c>
      <c r="Q102" s="21">
        <f>raw!BB102</f>
        <v>0</v>
      </c>
      <c r="R102" s="21">
        <f>IF(E102=0,raw!AN102,raw!BC102)</f>
        <v>18006</v>
      </c>
      <c r="S102" s="21">
        <f>raw!BE102</f>
        <v>0</v>
      </c>
      <c r="T102" s="21">
        <f>raw!BF102</f>
        <v>0</v>
      </c>
      <c r="U102" s="21">
        <f>raw!BH102</f>
        <v>0</v>
      </c>
      <c r="V102" s="21">
        <f>IF(raw!BI102,raw!BI102,raw!BG102)</f>
        <v>0</v>
      </c>
      <c r="W102" s="21">
        <f>raw!BK102</f>
        <v>0</v>
      </c>
      <c r="X102" s="21">
        <f>raw!BL102</f>
        <v>0</v>
      </c>
      <c r="Y102" s="29">
        <f>TRUNC(raw!BQ102/(1-raw!W102/100),2)</f>
        <v>0</v>
      </c>
      <c r="Z102" s="29">
        <f>TRUNC(raw!BR102/(1-raw!W102/100),2)</f>
        <v>0</v>
      </c>
      <c r="AA102" s="29">
        <f>TRUNC(raw!BY102/(1-raw!W102/100),2)</f>
        <v>0</v>
      </c>
      <c r="AB102" s="29">
        <f>TRUNC(IF(E102=0,0,IF(E102=1,raw!BX102/(1-raw!W102/100),IF(E102=2,raw!BZ102/(1-raw!W102/100),0))),2)</f>
        <v>0</v>
      </c>
      <c r="AC102" s="29">
        <f>TRUNC(raw!CB102/(1-raw!W102/100),2)</f>
        <v>0</v>
      </c>
      <c r="AD102" s="29">
        <f>TRUNC(IF(E102=0,0,IF(E102=1,raw!CA102/(1-raw!W102/100),IF(E102=2,raw!CC102/(1-raw!W102/100),0))),2)</f>
        <v>0</v>
      </c>
      <c r="AE102" s="21">
        <f>(IF(E102=0,0,IF(E102=1,0,IF(E102=2,raw!CE102))))</f>
        <v>0</v>
      </c>
      <c r="AF102" s="21">
        <f>(IF(E102=0,0,IF(E102=1,raw!CD102,IF(E102=2,raw!CF102))))</f>
        <v>0</v>
      </c>
    </row>
    <row r="103" spans="1:32" x14ac:dyDescent="0.25">
      <c r="A103" s="21">
        <f>raw!A103</f>
        <v>605120</v>
      </c>
      <c r="C103" s="21">
        <f>VLOOKUP(A103,'insert-meters'!A$2:B$24,2)</f>
        <v>114</v>
      </c>
      <c r="D103" s="21" t="str">
        <f>MID(raw!M103,3,4)</f>
        <v>1705</v>
      </c>
      <c r="E103" s="21">
        <f>IF(raw!BE103,2,IF(raw!BG103,1,0))</f>
        <v>1</v>
      </c>
      <c r="F103" s="21">
        <f>raw!T103</f>
        <v>20170618</v>
      </c>
      <c r="G103" s="21">
        <f>IF(E103=0,raw!AN103,raw!U103)</f>
        <v>268923</v>
      </c>
      <c r="H103" s="21">
        <f>IF(E103=0,raw!AO103,0)</f>
        <v>0</v>
      </c>
      <c r="I103" s="21">
        <f>raw!V103</f>
        <v>38305.4</v>
      </c>
      <c r="J103" s="21">
        <f>raw!X103</f>
        <v>702.62</v>
      </c>
      <c r="K103" s="21">
        <f>SUM(raw!Y103:AB103)</f>
        <v>8963.4599999999991</v>
      </c>
      <c r="L103" s="21">
        <f>SUM(raw!AC103:AD103)</f>
        <v>0</v>
      </c>
      <c r="M103" s="21">
        <f>raw!AE103</f>
        <v>0</v>
      </c>
      <c r="N103" s="21">
        <f>raw!AF103</f>
        <v>153221.69</v>
      </c>
      <c r="O103" s="21">
        <f>raw!AL103</f>
        <v>144960.85</v>
      </c>
      <c r="P103" s="21">
        <f>raw!AM103</f>
        <v>153924.31</v>
      </c>
      <c r="Q103" s="21">
        <f>raw!BB103</f>
        <v>25331</v>
      </c>
      <c r="R103" s="21">
        <f>IF(E103=0,raw!AN103,raw!BC103)</f>
        <v>243592</v>
      </c>
      <c r="S103" s="21">
        <f>raw!BE103</f>
        <v>0</v>
      </c>
      <c r="T103" s="21">
        <f>raw!BF103</f>
        <v>947</v>
      </c>
      <c r="U103" s="21">
        <f>raw!BH103</f>
        <v>0</v>
      </c>
      <c r="V103" s="21">
        <f>IF(raw!BI103,raw!BI103,raw!BG103)</f>
        <v>947</v>
      </c>
      <c r="W103" s="21">
        <f>raw!BK103</f>
        <v>0</v>
      </c>
      <c r="X103" s="21">
        <f>raw!BL103</f>
        <v>45</v>
      </c>
      <c r="Y103" s="29">
        <f>TRUNC(raw!BQ103/(1-raw!W103/100),2)</f>
        <v>0</v>
      </c>
      <c r="Z103" s="29">
        <f>TRUNC(raw!BR103/(1-raw!W103/100),2)</f>
        <v>15.96</v>
      </c>
      <c r="AA103" s="29">
        <f>TRUNC(raw!BY103/(1-raw!W103/100),2)</f>
        <v>0</v>
      </c>
      <c r="AB103" s="29">
        <f>TRUNC(IF(E103=0,0,IF(E103=1,raw!BX103/(1-raw!W103/100),IF(E103=2,raw!BZ103/(1-raw!W103/100),0))),2)</f>
        <v>7597.56</v>
      </c>
      <c r="AC103" s="29">
        <f>TRUNC(raw!CB103/(1-raw!W103/100),2)</f>
        <v>0</v>
      </c>
      <c r="AD103" s="29">
        <f>TRUNC(IF(E103=0,0,IF(E103=1,raw!CA103/(1-raw!W103/100),IF(E103=2,raw!CC103/(1-raw!W103/100),0))),2)</f>
        <v>0</v>
      </c>
      <c r="AE103" s="21">
        <f>(IF(E103=0,0,IF(E103=1,0,IF(E103=2,raw!CE103))))</f>
        <v>0</v>
      </c>
      <c r="AF103" s="21">
        <f>(IF(E103=0,0,IF(E103=1,raw!CD103,IF(E103=2,raw!CF103))))</f>
        <v>945</v>
      </c>
    </row>
    <row r="104" spans="1:32" x14ac:dyDescent="0.25">
      <c r="A104" s="21">
        <f>raw!A104</f>
        <v>623849</v>
      </c>
      <c r="C104" s="21">
        <f>VLOOKUP(A104,'insert-meters'!A$2:B$24,2)</f>
        <v>115</v>
      </c>
      <c r="D104" s="21" t="str">
        <f>MID(raw!M104,3,4)</f>
        <v>1705</v>
      </c>
      <c r="E104" s="21">
        <f>IF(raw!BE104,2,IF(raw!BG104,1,0))</f>
        <v>1</v>
      </c>
      <c r="F104" s="21">
        <f>raw!T104</f>
        <v>20170618</v>
      </c>
      <c r="G104" s="21">
        <f>IF(E104=0,raw!AN104,raw!U104)</f>
        <v>178312</v>
      </c>
      <c r="H104" s="21">
        <f>IF(E104=0,raw!AO104,0)</f>
        <v>0</v>
      </c>
      <c r="I104" s="21">
        <f>raw!V104</f>
        <v>33897.129999999997</v>
      </c>
      <c r="J104" s="21">
        <f>raw!X104</f>
        <v>702.62</v>
      </c>
      <c r="K104" s="21">
        <f>SUM(raw!Y104:AB104)</f>
        <v>7931.91</v>
      </c>
      <c r="L104" s="21">
        <f>SUM(raw!AC104:AD104)</f>
        <v>0</v>
      </c>
      <c r="M104" s="21">
        <f>raw!AE104</f>
        <v>0</v>
      </c>
      <c r="N104" s="21">
        <f>raw!AF104</f>
        <v>135588.60999999999</v>
      </c>
      <c r="O104" s="21">
        <f>raw!AL104</f>
        <v>128359.32</v>
      </c>
      <c r="P104" s="21">
        <f>raw!AM104</f>
        <v>136291.23000000001</v>
      </c>
      <c r="Q104" s="21">
        <f>raw!BB104</f>
        <v>24593</v>
      </c>
      <c r="R104" s="21">
        <f>IF(E104=0,raw!AN104,raw!BC104)</f>
        <v>153719</v>
      </c>
      <c r="S104" s="21">
        <f>raw!BE104</f>
        <v>0</v>
      </c>
      <c r="T104" s="21">
        <f>raw!BF104</f>
        <v>902</v>
      </c>
      <c r="U104" s="21">
        <f>raw!BH104</f>
        <v>0</v>
      </c>
      <c r="V104" s="21">
        <f>IF(raw!BI104,raw!BI104,raw!BG104)</f>
        <v>902</v>
      </c>
      <c r="W104" s="21">
        <f>raw!BK104</f>
        <v>149</v>
      </c>
      <c r="X104" s="21">
        <f>raw!BL104</f>
        <v>906</v>
      </c>
      <c r="Y104" s="29">
        <f>TRUNC(raw!BQ104/(1-raw!W104/100),2)</f>
        <v>52.81</v>
      </c>
      <c r="Z104" s="29">
        <f>TRUNC(raw!BR104/(1-raw!W104/100),2)</f>
        <v>321.16000000000003</v>
      </c>
      <c r="AA104" s="29">
        <f>TRUNC(raw!BY104/(1-raw!W104/100),2)</f>
        <v>0</v>
      </c>
      <c r="AB104" s="29">
        <f>TRUNC(IF(E104=0,0,IF(E104=1,raw!BX104/(1-raw!W104/100),IF(E104=2,raw!BZ104/(1-raw!W104/100),0))),2)</f>
        <v>9905.32</v>
      </c>
      <c r="AC104" s="29">
        <f>TRUNC(raw!CB104/(1-raw!W104/100),2)</f>
        <v>0</v>
      </c>
      <c r="AD104" s="29">
        <f>TRUNC(IF(E104=0,0,IF(E104=1,raw!CA104/(1-raw!W104/100),IF(E104=2,raw!CC104/(1-raw!W104/100),0))),2)</f>
        <v>1032.26</v>
      </c>
      <c r="AE104" s="21">
        <f>(IF(E104=0,0,IF(E104=1,0,IF(E104=2,raw!CE104))))</f>
        <v>0</v>
      </c>
      <c r="AF104" s="21">
        <f>(IF(E104=0,0,IF(E104=1,raw!CD104,IF(E104=2,raw!CF104))))</f>
        <v>855</v>
      </c>
    </row>
    <row r="105" spans="1:32" x14ac:dyDescent="0.25">
      <c r="A105" s="21">
        <f>raw!A105</f>
        <v>675051</v>
      </c>
      <c r="C105" s="21">
        <f>VLOOKUP(A105,'insert-meters'!A$2:B$24,2)</f>
        <v>116</v>
      </c>
      <c r="D105" s="21" t="str">
        <f>MID(raw!M105,3,4)</f>
        <v>1705</v>
      </c>
      <c r="E105" s="21">
        <f>IF(raw!BE105,2,IF(raw!BG105,1,0))</f>
        <v>2</v>
      </c>
      <c r="F105" s="21">
        <f>raw!T105</f>
        <v>20170618</v>
      </c>
      <c r="G105" s="21">
        <f>IF(E105=0,raw!AN105,raw!U105)</f>
        <v>231782</v>
      </c>
      <c r="H105" s="21">
        <f>IF(E105=0,raw!AO105,0)</f>
        <v>0</v>
      </c>
      <c r="I105" s="21">
        <f>raw!V105</f>
        <v>36743.870000000003</v>
      </c>
      <c r="J105" s="21">
        <f>raw!X105</f>
        <v>702.62</v>
      </c>
      <c r="K105" s="21">
        <f>SUM(raw!Y105:AB105)</f>
        <v>8598.0499999999993</v>
      </c>
      <c r="L105" s="21">
        <f>SUM(raw!AC105:AD105)</f>
        <v>0</v>
      </c>
      <c r="M105" s="21">
        <f>raw!AE105</f>
        <v>0</v>
      </c>
      <c r="N105" s="21">
        <f>raw!AF105</f>
        <v>146975.59</v>
      </c>
      <c r="O105" s="21">
        <f>raw!AL105</f>
        <v>139080.16</v>
      </c>
      <c r="P105" s="21">
        <f>raw!AM105</f>
        <v>147678.21</v>
      </c>
      <c r="Q105" s="21">
        <f>raw!BB105</f>
        <v>21780</v>
      </c>
      <c r="R105" s="21">
        <f>IF(E105=0,raw!AN105,raw!BC105)</f>
        <v>210002</v>
      </c>
      <c r="S105" s="21">
        <f>raw!BE105</f>
        <v>454</v>
      </c>
      <c r="T105" s="21">
        <f>raw!BF105</f>
        <v>467</v>
      </c>
      <c r="U105" s="21">
        <f>raw!BH105</f>
        <v>455</v>
      </c>
      <c r="V105" s="21">
        <f>IF(raw!BI105,raw!BI105,raw!BG105)</f>
        <v>467</v>
      </c>
      <c r="W105" s="21">
        <f>raw!BK105</f>
        <v>0</v>
      </c>
      <c r="X105" s="21">
        <f>raw!BL105</f>
        <v>0</v>
      </c>
      <c r="Y105" s="29">
        <f>TRUNC(raw!BQ105/(1-raw!W105/100),2)</f>
        <v>0</v>
      </c>
      <c r="Z105" s="29">
        <f>TRUNC(raw!BR105/(1-raw!W105/100),2)</f>
        <v>0</v>
      </c>
      <c r="AA105" s="29">
        <f>TRUNC(raw!BY105/(1-raw!W105/100),2)</f>
        <v>24957.040000000001</v>
      </c>
      <c r="AB105" s="29">
        <f>TRUNC(IF(E105=0,0,IF(E105=1,raw!BX105/(1-raw!W105/100),IF(E105=2,raw!BZ105/(1-raw!W105/100),0))),2)</f>
        <v>5128.3599999999997</v>
      </c>
      <c r="AC105" s="29">
        <f>TRUNC(raw!CB105/(1-raw!W105/100),2)</f>
        <v>0</v>
      </c>
      <c r="AD105" s="29">
        <f>TRUNC(IF(E105=0,0,IF(E105=1,raw!CA105/(1-raw!W105/100),IF(E105=2,raw!CC105/(1-raw!W105/100),0))),2)</f>
        <v>1032.26</v>
      </c>
      <c r="AE105" s="21">
        <f>(IF(E105=0,0,IF(E105=1,0,IF(E105=2,raw!CE105))))</f>
        <v>455</v>
      </c>
      <c r="AF105" s="21">
        <f>(IF(E105=0,0,IF(E105=1,raw!CD105,IF(E105=2,raw!CF105))))</f>
        <v>420</v>
      </c>
    </row>
    <row r="106" spans="1:32" x14ac:dyDescent="0.25">
      <c r="A106" s="21">
        <f>raw!A106</f>
        <v>856960</v>
      </c>
      <c r="C106" s="21">
        <f>VLOOKUP(A106,'insert-meters'!A$2:B$24,2)</f>
        <v>117</v>
      </c>
      <c r="D106" s="21" t="str">
        <f>MID(raw!M106,3,4)</f>
        <v>1705</v>
      </c>
      <c r="E106" s="21">
        <f>IF(raw!BE106,2,IF(raw!BG106,1,0))</f>
        <v>0</v>
      </c>
      <c r="F106" s="21">
        <f>raw!T106</f>
        <v>20170618</v>
      </c>
      <c r="G106" s="21">
        <f>IF(E106=0,raw!AN106,raw!U106)</f>
        <v>1</v>
      </c>
      <c r="H106" s="21">
        <f>IF(E106=0,raw!AO106,0)</f>
        <v>100</v>
      </c>
      <c r="I106" s="21">
        <f>raw!V106</f>
        <v>6.66</v>
      </c>
      <c r="J106" s="21">
        <f>raw!X106</f>
        <v>2.35</v>
      </c>
      <c r="K106" s="21">
        <f>SUM(raw!Y106:AB106)</f>
        <v>3.23</v>
      </c>
      <c r="L106" s="21">
        <f>SUM(raw!AC106:AD106)</f>
        <v>0</v>
      </c>
      <c r="M106" s="21">
        <f>raw!AE106</f>
        <v>0</v>
      </c>
      <c r="N106" s="21">
        <f>raw!AF106</f>
        <v>55.56</v>
      </c>
      <c r="O106" s="21">
        <f>raw!AL106</f>
        <v>54.68</v>
      </c>
      <c r="P106" s="21">
        <f>raw!AM106</f>
        <v>57.91</v>
      </c>
      <c r="Q106" s="21">
        <f>raw!BB106</f>
        <v>0</v>
      </c>
      <c r="R106" s="21">
        <f>IF(E106=0,raw!AN106,raw!BC106)</f>
        <v>1</v>
      </c>
      <c r="S106" s="21">
        <f>raw!BE106</f>
        <v>0</v>
      </c>
      <c r="T106" s="21">
        <f>raw!BF106</f>
        <v>0</v>
      </c>
      <c r="U106" s="21">
        <f>raw!BH106</f>
        <v>0</v>
      </c>
      <c r="V106" s="21">
        <f>IF(raw!BI106,raw!BI106,raw!BG106)</f>
        <v>0</v>
      </c>
      <c r="W106" s="21">
        <f>raw!BK106</f>
        <v>0</v>
      </c>
      <c r="X106" s="21">
        <f>raw!BL106</f>
        <v>0</v>
      </c>
      <c r="Y106" s="29">
        <f>TRUNC(raw!BQ106/(1-raw!W106/100),2)</f>
        <v>0</v>
      </c>
      <c r="Z106" s="29">
        <f>TRUNC(raw!BR106/(1-raw!W106/100),2)</f>
        <v>0</v>
      </c>
      <c r="AA106" s="29">
        <f>TRUNC(raw!BY106/(1-raw!W106/100),2)</f>
        <v>0</v>
      </c>
      <c r="AB106" s="29">
        <f>TRUNC(IF(E106=0,0,IF(E106=1,raw!BX106/(1-raw!W106/100),IF(E106=2,raw!BZ106/(1-raw!W106/100),0))),2)</f>
        <v>0</v>
      </c>
      <c r="AC106" s="29">
        <f>TRUNC(raw!CB106/(1-raw!W106/100),2)</f>
        <v>0</v>
      </c>
      <c r="AD106" s="29">
        <f>TRUNC(IF(E106=0,0,IF(E106=1,raw!CA106/(1-raw!W106/100),IF(E106=2,raw!CC106/(1-raw!W106/100),0))),2)</f>
        <v>0</v>
      </c>
      <c r="AE106" s="21">
        <f>(IF(E106=0,0,IF(E106=1,0,IF(E106=2,raw!CE106))))</f>
        <v>0</v>
      </c>
      <c r="AF106" s="21">
        <f>(IF(E106=0,0,IF(E106=1,raw!CD106,IF(E106=2,raw!CF106))))</f>
        <v>0</v>
      </c>
    </row>
    <row r="107" spans="1:32" x14ac:dyDescent="0.25">
      <c r="A107" s="21">
        <f>raw!A107</f>
        <v>856967</v>
      </c>
      <c r="C107" s="21">
        <f>VLOOKUP(A107,'insert-meters'!A$2:B$24,2)</f>
        <v>118</v>
      </c>
      <c r="D107" s="21" t="str">
        <f>MID(raw!M107,3,4)</f>
        <v>1705</v>
      </c>
      <c r="E107" s="21">
        <f>IF(raw!BE107,2,IF(raw!BG107,1,0))</f>
        <v>0</v>
      </c>
      <c r="F107" s="21">
        <f>raw!T107</f>
        <v>20170618</v>
      </c>
      <c r="G107" s="21">
        <f>IF(E107=0,raw!AN107,raw!U107)</f>
        <v>0</v>
      </c>
      <c r="H107" s="21">
        <f>IF(E107=0,raw!AO107,0)</f>
        <v>100</v>
      </c>
      <c r="I107" s="21">
        <f>raw!V107</f>
        <v>6.66</v>
      </c>
      <c r="J107" s="21">
        <f>raw!X107</f>
        <v>2.35</v>
      </c>
      <c r="K107" s="21">
        <f>SUM(raw!Y107:AB107)</f>
        <v>3.23</v>
      </c>
      <c r="L107" s="21">
        <f>SUM(raw!AC107:AD107)</f>
        <v>0</v>
      </c>
      <c r="M107" s="21">
        <f>raw!AE107</f>
        <v>0</v>
      </c>
      <c r="N107" s="21">
        <f>raw!AF107</f>
        <v>55.56</v>
      </c>
      <c r="O107" s="21">
        <f>raw!AL107</f>
        <v>54.68</v>
      </c>
      <c r="P107" s="21">
        <f>raw!AM107</f>
        <v>57.91</v>
      </c>
      <c r="Q107" s="21">
        <f>raw!BB107</f>
        <v>0</v>
      </c>
      <c r="R107" s="21">
        <f>IF(E107=0,raw!AN107,raw!BC107)</f>
        <v>0</v>
      </c>
      <c r="S107" s="21">
        <f>raw!BE107</f>
        <v>0</v>
      </c>
      <c r="T107" s="21">
        <f>raw!BF107</f>
        <v>0</v>
      </c>
      <c r="U107" s="21">
        <f>raw!BH107</f>
        <v>0</v>
      </c>
      <c r="V107" s="21">
        <f>IF(raw!BI107,raw!BI107,raw!BG107)</f>
        <v>0</v>
      </c>
      <c r="W107" s="21">
        <f>raw!BK107</f>
        <v>0</v>
      </c>
      <c r="X107" s="21">
        <f>raw!BL107</f>
        <v>0</v>
      </c>
      <c r="Y107" s="29">
        <f>TRUNC(raw!BQ107/(1-raw!W107/100),2)</f>
        <v>0</v>
      </c>
      <c r="Z107" s="29">
        <f>TRUNC(raw!BR107/(1-raw!W107/100),2)</f>
        <v>0</v>
      </c>
      <c r="AA107" s="29">
        <f>TRUNC(raw!BY107/(1-raw!W107/100),2)</f>
        <v>0</v>
      </c>
      <c r="AB107" s="29">
        <f>TRUNC(IF(E107=0,0,IF(E107=1,raw!BX107/(1-raw!W107/100),IF(E107=2,raw!BZ107/(1-raw!W107/100),0))),2)</f>
        <v>0</v>
      </c>
      <c r="AC107" s="29">
        <f>TRUNC(raw!CB107/(1-raw!W107/100),2)</f>
        <v>0</v>
      </c>
      <c r="AD107" s="29">
        <f>TRUNC(IF(E107=0,0,IF(E107=1,raw!CA107/(1-raw!W107/100),IF(E107=2,raw!CC107/(1-raw!W107/100),0))),2)</f>
        <v>0</v>
      </c>
      <c r="AE107" s="21">
        <f>(IF(E107=0,0,IF(E107=1,0,IF(E107=2,raw!CE107))))</f>
        <v>0</v>
      </c>
      <c r="AF107" s="21">
        <f>(IF(E107=0,0,IF(E107=1,raw!CD107,IF(E107=2,raw!CF107))))</f>
        <v>0</v>
      </c>
    </row>
    <row r="108" spans="1:32" x14ac:dyDescent="0.25">
      <c r="A108" s="21">
        <f>raw!A108</f>
        <v>856969</v>
      </c>
      <c r="C108" s="21">
        <f>VLOOKUP(A108,'insert-meters'!A$2:B$24,2)</f>
        <v>119</v>
      </c>
      <c r="D108" s="21" t="str">
        <f>MID(raw!M108,3,4)</f>
        <v>1705</v>
      </c>
      <c r="E108" s="21">
        <f>IF(raw!BE108,2,IF(raw!BG108,1,0))</f>
        <v>0</v>
      </c>
      <c r="F108" s="21">
        <f>raw!T108</f>
        <v>20170618</v>
      </c>
      <c r="G108" s="21">
        <f>IF(E108=0,raw!AN108,raw!U108)</f>
        <v>0</v>
      </c>
      <c r="H108" s="21">
        <f>IF(E108=0,raw!AO108,0)</f>
        <v>100</v>
      </c>
      <c r="I108" s="21">
        <f>raw!V108</f>
        <v>6.66</v>
      </c>
      <c r="J108" s="21">
        <f>raw!X108</f>
        <v>2.35</v>
      </c>
      <c r="K108" s="21">
        <f>SUM(raw!Y108:AB108)</f>
        <v>3.23</v>
      </c>
      <c r="L108" s="21">
        <f>SUM(raw!AC108:AD108)</f>
        <v>0</v>
      </c>
      <c r="M108" s="21">
        <f>raw!AE108</f>
        <v>0</v>
      </c>
      <c r="N108" s="21">
        <f>raw!AF108</f>
        <v>55.56</v>
      </c>
      <c r="O108" s="21">
        <f>raw!AL108</f>
        <v>54.68</v>
      </c>
      <c r="P108" s="21">
        <f>raw!AM108</f>
        <v>57.91</v>
      </c>
      <c r="Q108" s="21">
        <f>raw!BB108</f>
        <v>0</v>
      </c>
      <c r="R108" s="21">
        <f>IF(E108=0,raw!AN108,raw!BC108)</f>
        <v>0</v>
      </c>
      <c r="S108" s="21">
        <f>raw!BE108</f>
        <v>0</v>
      </c>
      <c r="T108" s="21">
        <f>raw!BF108</f>
        <v>0</v>
      </c>
      <c r="U108" s="21">
        <f>raw!BH108</f>
        <v>0</v>
      </c>
      <c r="V108" s="21">
        <f>IF(raw!BI108,raw!BI108,raw!BG108)</f>
        <v>0</v>
      </c>
      <c r="W108" s="21">
        <f>raw!BK108</f>
        <v>0</v>
      </c>
      <c r="X108" s="21">
        <f>raw!BL108</f>
        <v>0</v>
      </c>
      <c r="Y108" s="29">
        <f>TRUNC(raw!BQ108/(1-raw!W108/100),2)</f>
        <v>0</v>
      </c>
      <c r="Z108" s="29">
        <f>TRUNC(raw!BR108/(1-raw!W108/100),2)</f>
        <v>0</v>
      </c>
      <c r="AA108" s="29">
        <f>TRUNC(raw!BY108/(1-raw!W108/100),2)</f>
        <v>0</v>
      </c>
      <c r="AB108" s="29">
        <f>TRUNC(IF(E108=0,0,IF(E108=1,raw!BX108/(1-raw!W108/100),IF(E108=2,raw!BZ108/(1-raw!W108/100),0))),2)</f>
        <v>0</v>
      </c>
      <c r="AC108" s="29">
        <f>TRUNC(raw!CB108/(1-raw!W108/100),2)</f>
        <v>0</v>
      </c>
      <c r="AD108" s="29">
        <f>TRUNC(IF(E108=0,0,IF(E108=1,raw!CA108/(1-raw!W108/100),IF(E108=2,raw!CC108/(1-raw!W108/100),0))),2)</f>
        <v>0</v>
      </c>
      <c r="AE108" s="21">
        <f>(IF(E108=0,0,IF(E108=1,0,IF(E108=2,raw!CE108))))</f>
        <v>0</v>
      </c>
      <c r="AF108" s="21">
        <f>(IF(E108=0,0,IF(E108=1,raw!CD108,IF(E108=2,raw!CF108))))</f>
        <v>0</v>
      </c>
    </row>
    <row r="109" spans="1:32" x14ac:dyDescent="0.25">
      <c r="A109" s="21">
        <f>raw!A109</f>
        <v>966027</v>
      </c>
      <c r="C109" s="21">
        <f>VLOOKUP(A109,'insert-meters'!A$2:B$24,2)</f>
        <v>120</v>
      </c>
      <c r="D109" s="21" t="str">
        <f>MID(raw!M109,3,4)</f>
        <v>1705</v>
      </c>
      <c r="E109" s="21">
        <f>IF(raw!BE109,2,IF(raw!BG109,1,0))</f>
        <v>2</v>
      </c>
      <c r="F109" s="21">
        <f>raw!T109</f>
        <v>20170618</v>
      </c>
      <c r="G109" s="21">
        <f>IF(E109=0,raw!AN109,raw!U109)</f>
        <v>75710</v>
      </c>
      <c r="H109" s="21">
        <f>IF(E109=0,raw!AO109,0)</f>
        <v>0</v>
      </c>
      <c r="I109" s="21">
        <f>raw!V109</f>
        <v>13515.44</v>
      </c>
      <c r="J109" s="21">
        <f>raw!X109</f>
        <v>702.62</v>
      </c>
      <c r="K109" s="21">
        <f>SUM(raw!Y109:AB109)</f>
        <v>3162.6000000000004</v>
      </c>
      <c r="L109" s="21">
        <f>SUM(raw!AC109:AD109)</f>
        <v>0</v>
      </c>
      <c r="M109" s="21">
        <f>raw!AE109</f>
        <v>0</v>
      </c>
      <c r="N109" s="21">
        <f>raw!AF109</f>
        <v>54061.81</v>
      </c>
      <c r="O109" s="21">
        <f>raw!AL109</f>
        <v>51601.83</v>
      </c>
      <c r="P109" s="21">
        <f>raw!AM109</f>
        <v>54764.43</v>
      </c>
      <c r="Q109" s="21">
        <f>raw!BB109</f>
        <v>8405</v>
      </c>
      <c r="R109" s="21">
        <f>IF(E109=0,raw!AN109,raw!BC109)</f>
        <v>67305</v>
      </c>
      <c r="S109" s="21">
        <f>raw!BE109</f>
        <v>219</v>
      </c>
      <c r="T109" s="21">
        <f>raw!BF109</f>
        <v>226</v>
      </c>
      <c r="U109" s="21">
        <f>raw!BH109</f>
        <v>245</v>
      </c>
      <c r="V109" s="21">
        <f>IF(raw!BI109,raw!BI109,raw!BG109)</f>
        <v>230</v>
      </c>
      <c r="W109" s="21">
        <f>raw!BK109</f>
        <v>0</v>
      </c>
      <c r="X109" s="21">
        <f>raw!BL109</f>
        <v>0</v>
      </c>
      <c r="Y109" s="29">
        <f>TRUNC(raw!BQ109/(1-raw!W109/100),2)</f>
        <v>0</v>
      </c>
      <c r="Z109" s="29">
        <f>TRUNC(raw!BR109/(1-raw!W109/100),2)</f>
        <v>0</v>
      </c>
      <c r="AA109" s="29">
        <f>TRUNC(raw!BY109/(1-raw!W109/100),2)</f>
        <v>13438.4</v>
      </c>
      <c r="AB109" s="29">
        <f>TRUNC(IF(E109=0,0,IF(E109=1,raw!BX109/(1-raw!W109/100),IF(E109=2,raw!BZ109/(1-raw!W109/100),0))),2)</f>
        <v>2525.7399999999998</v>
      </c>
      <c r="AC109" s="29">
        <f>TRUNC(raw!CB109/(1-raw!W109/100),2)</f>
        <v>0</v>
      </c>
      <c r="AD109" s="29">
        <f>TRUNC(IF(E109=0,0,IF(E109=1,raw!CA109/(1-raw!W109/100),IF(E109=2,raw!CC109/(1-raw!W109/100),0))),2)</f>
        <v>0</v>
      </c>
      <c r="AE109" s="21">
        <f>(IF(E109=0,0,IF(E109=1,0,IF(E109=2,raw!CE109))))</f>
        <v>245</v>
      </c>
      <c r="AF109" s="21">
        <f>(IF(E109=0,0,IF(E109=1,raw!CD109,IF(E109=2,raw!CF109))))</f>
        <v>230</v>
      </c>
    </row>
    <row r="110" spans="1:32" x14ac:dyDescent="0.25">
      <c r="A110" s="21">
        <f>raw!A110</f>
        <v>1089425</v>
      </c>
      <c r="C110" s="21">
        <f>VLOOKUP(A110,'insert-meters'!A$2:B$24,2)</f>
        <v>121</v>
      </c>
      <c r="D110" s="21" t="str">
        <f>MID(raw!M110,3,4)</f>
        <v>1705</v>
      </c>
      <c r="E110" s="21">
        <f>IF(raw!BE110,2,IF(raw!BG110,1,0))</f>
        <v>2</v>
      </c>
      <c r="F110" s="21">
        <f>raw!T110</f>
        <v>20170618</v>
      </c>
      <c r="G110" s="21">
        <f>IF(E110=0,raw!AN110,raw!U110)</f>
        <v>140267</v>
      </c>
      <c r="H110" s="21">
        <f>IF(E110=0,raw!AO110,0)</f>
        <v>0</v>
      </c>
      <c r="I110" s="21">
        <f>raw!V110</f>
        <v>19772.25</v>
      </c>
      <c r="J110" s="21">
        <f>raw!X110</f>
        <v>702.62</v>
      </c>
      <c r="K110" s="21">
        <f>SUM(raw!Y110:AB110)</f>
        <v>4626.6899999999996</v>
      </c>
      <c r="L110" s="21">
        <f>SUM(raw!AC110:AD110)</f>
        <v>0</v>
      </c>
      <c r="M110" s="21">
        <f>raw!AE110</f>
        <v>0</v>
      </c>
      <c r="N110" s="21">
        <f>raw!AF110</f>
        <v>79089.08</v>
      </c>
      <c r="O110" s="21">
        <f>raw!AL110</f>
        <v>75165.009999999995</v>
      </c>
      <c r="P110" s="21">
        <f>raw!AM110</f>
        <v>79791.7</v>
      </c>
      <c r="Q110" s="21">
        <f>raw!BB110</f>
        <v>10830</v>
      </c>
      <c r="R110" s="21">
        <f>IF(E110=0,raw!AN110,raw!BC110)</f>
        <v>129437</v>
      </c>
      <c r="S110" s="21">
        <f>raw!BE110</f>
        <v>214</v>
      </c>
      <c r="T110" s="21">
        <f>raw!BF110</f>
        <v>213</v>
      </c>
      <c r="U110" s="21">
        <f>raw!BH110</f>
        <v>350</v>
      </c>
      <c r="V110" s="21">
        <f>IF(raw!BI110,raw!BI110,raw!BG110)</f>
        <v>350</v>
      </c>
      <c r="W110" s="21">
        <f>raw!BK110</f>
        <v>0</v>
      </c>
      <c r="X110" s="21">
        <f>raw!BL110</f>
        <v>0</v>
      </c>
      <c r="Y110" s="29">
        <f>TRUNC(raw!BQ110/(1-raw!W110/100),2)</f>
        <v>0</v>
      </c>
      <c r="Z110" s="29">
        <f>TRUNC(raw!BR110/(1-raw!W110/100),2)</f>
        <v>0</v>
      </c>
      <c r="AA110" s="29">
        <f>TRUNC(raw!BY110/(1-raw!W110/100),2)</f>
        <v>9066.14</v>
      </c>
      <c r="AB110" s="29">
        <f>TRUNC(IF(E110=0,0,IF(E110=1,raw!BX110/(1-raw!W110/100),IF(E110=2,raw!BZ110/(1-raw!W110/100),0))),2)</f>
        <v>2807.96</v>
      </c>
      <c r="AC110" s="29">
        <f>TRUNC(raw!CB110/(1-raw!W110/100),2)</f>
        <v>0</v>
      </c>
      <c r="AD110" s="29">
        <f>TRUNC(IF(E110=0,0,IF(E110=1,raw!CA110/(1-raw!W110/100),IF(E110=2,raw!CC110/(1-raw!W110/100),0))),2)</f>
        <v>0</v>
      </c>
      <c r="AE110" s="21">
        <f>(IF(E110=0,0,IF(E110=1,0,IF(E110=2,raw!CE110))))</f>
        <v>350</v>
      </c>
      <c r="AF110" s="21">
        <f>(IF(E110=0,0,IF(E110=1,raw!CD110,IF(E110=2,raw!CF110))))</f>
        <v>350</v>
      </c>
    </row>
    <row r="111" spans="1:32" x14ac:dyDescent="0.25">
      <c r="A111" s="21">
        <f>raw!A111</f>
        <v>1100496</v>
      </c>
      <c r="C111" s="21">
        <f>VLOOKUP(A111,'insert-meters'!A$2:B$24,2)</f>
        <v>122</v>
      </c>
      <c r="D111" s="21" t="str">
        <f>MID(raw!M111,3,4)</f>
        <v>1705</v>
      </c>
      <c r="E111" s="21">
        <f>IF(raw!BE111,2,IF(raw!BG111,1,0))</f>
        <v>0</v>
      </c>
      <c r="F111" s="21">
        <f>raw!T111</f>
        <v>20170618</v>
      </c>
      <c r="G111" s="21">
        <f>IF(E111=0,raw!AN111,raw!U111)</f>
        <v>4</v>
      </c>
      <c r="H111" s="21">
        <f>IF(E111=0,raw!AO111,0)</f>
        <v>30</v>
      </c>
      <c r="I111" s="21">
        <f>raw!V111</f>
        <v>2.0099999999999998</v>
      </c>
      <c r="J111" s="21">
        <f>raw!X111</f>
        <v>2.35</v>
      </c>
      <c r="K111" s="21">
        <f>SUM(raw!Y111:AB111)</f>
        <v>0.96</v>
      </c>
      <c r="L111" s="21">
        <f>SUM(raw!AC111:AD111)</f>
        <v>0</v>
      </c>
      <c r="M111" s="21">
        <f>raw!AE111</f>
        <v>0</v>
      </c>
      <c r="N111" s="21">
        <f>raw!AF111</f>
        <v>16.8</v>
      </c>
      <c r="O111" s="21">
        <f>raw!AL111</f>
        <v>18.190000000000001</v>
      </c>
      <c r="P111" s="21">
        <f>raw!AM111</f>
        <v>19.149999999999999</v>
      </c>
      <c r="Q111" s="21">
        <f>raw!BB111</f>
        <v>0</v>
      </c>
      <c r="R111" s="21">
        <f>IF(E111=0,raw!AN111,raw!BC111)</f>
        <v>4</v>
      </c>
      <c r="S111" s="21">
        <f>raw!BE111</f>
        <v>0</v>
      </c>
      <c r="T111" s="21">
        <f>raw!BF111</f>
        <v>0</v>
      </c>
      <c r="U111" s="21">
        <f>raw!BH111</f>
        <v>0</v>
      </c>
      <c r="V111" s="21">
        <f>IF(raw!BI111,raw!BI111,raw!BG111)</f>
        <v>0</v>
      </c>
      <c r="W111" s="21">
        <f>raw!BK111</f>
        <v>0</v>
      </c>
      <c r="X111" s="21">
        <f>raw!BL111</f>
        <v>0</v>
      </c>
      <c r="Y111" s="29">
        <f>TRUNC(raw!BQ111/(1-raw!W111/100),2)</f>
        <v>0</v>
      </c>
      <c r="Z111" s="29">
        <f>TRUNC(raw!BR111/(1-raw!W111/100),2)</f>
        <v>0</v>
      </c>
      <c r="AA111" s="29">
        <f>TRUNC(raw!BY111/(1-raw!W111/100),2)</f>
        <v>0</v>
      </c>
      <c r="AB111" s="29">
        <f>TRUNC(IF(E111=0,0,IF(E111=1,raw!BX111/(1-raw!W111/100),IF(E111=2,raw!BZ111/(1-raw!W111/100),0))),2)</f>
        <v>0</v>
      </c>
      <c r="AC111" s="29">
        <f>TRUNC(raw!CB111/(1-raw!W111/100),2)</f>
        <v>0</v>
      </c>
      <c r="AD111" s="29">
        <f>TRUNC(IF(E111=0,0,IF(E111=1,raw!CA111/(1-raw!W111/100),IF(E111=2,raw!CC111/(1-raw!W111/100),0))),2)</f>
        <v>0</v>
      </c>
      <c r="AE111" s="21">
        <f>(IF(E111=0,0,IF(E111=1,0,IF(E111=2,raw!CE111))))</f>
        <v>0</v>
      </c>
      <c r="AF111" s="21">
        <f>(IF(E111=0,0,IF(E111=1,raw!CD111,IF(E111=2,raw!CF111))))</f>
        <v>0</v>
      </c>
    </row>
    <row r="112" spans="1:32" x14ac:dyDescent="0.25">
      <c r="A112" s="21">
        <f>raw!A112</f>
        <v>466453</v>
      </c>
      <c r="C112" s="21">
        <f>VLOOKUP(A112,'insert-meters'!A$2:B$24,2)</f>
        <v>101</v>
      </c>
      <c r="D112" s="21" t="str">
        <f>MID(raw!M112,3,4)</f>
        <v>1706</v>
      </c>
      <c r="E112" s="21">
        <f>IF(raw!BE112,2,IF(raw!BG112,1,0))</f>
        <v>1</v>
      </c>
      <c r="F112" s="21">
        <f>raw!T112</f>
        <v>20170718</v>
      </c>
      <c r="G112" s="21">
        <f>IF(E112=0,raw!AN112,raw!U112)</f>
        <v>14243</v>
      </c>
      <c r="H112" s="21">
        <f>IF(E112=0,raw!AO112,0)</f>
        <v>0</v>
      </c>
      <c r="I112" s="21">
        <f>raw!V112</f>
        <v>2168.02</v>
      </c>
      <c r="J112" s="21">
        <f>raw!X112</f>
        <v>702.62</v>
      </c>
      <c r="K112" s="21">
        <f>SUM(raw!Y112:AB112)</f>
        <v>507.30000000000007</v>
      </c>
      <c r="L112" s="21">
        <f>SUM(raw!AC112:AD112)</f>
        <v>0</v>
      </c>
      <c r="M112" s="21">
        <f>raw!AE112</f>
        <v>0</v>
      </c>
      <c r="N112" s="21">
        <f>raw!AF112</f>
        <v>8672.15</v>
      </c>
      <c r="O112" s="21">
        <f>raw!AL112</f>
        <v>8867.4699999999993</v>
      </c>
      <c r="P112" s="21">
        <f>raw!AM112</f>
        <v>9374.77</v>
      </c>
      <c r="Q112" s="21">
        <f>raw!BB112</f>
        <v>1731</v>
      </c>
      <c r="R112" s="21">
        <f>IF(E112=0,raw!AN112,raw!BC112)</f>
        <v>12512</v>
      </c>
      <c r="S112" s="21">
        <f>raw!BE112</f>
        <v>0</v>
      </c>
      <c r="T112" s="21">
        <f>raw!BF112</f>
        <v>46</v>
      </c>
      <c r="U112" s="21">
        <f>raw!BH112</f>
        <v>0</v>
      </c>
      <c r="V112" s="21">
        <f>IF(raw!BI112,raw!BI112,raw!BG112)</f>
        <v>55</v>
      </c>
      <c r="W112" s="21">
        <f>raw!BK112</f>
        <v>0</v>
      </c>
      <c r="X112" s="21">
        <f>raw!BL112</f>
        <v>0</v>
      </c>
      <c r="Y112" s="29">
        <f>TRUNC(raw!BQ112/(1-raw!W112/100),2)</f>
        <v>0</v>
      </c>
      <c r="Z112" s="29">
        <f>TRUNC(raw!BR112/(1-raw!W112/100),2)</f>
        <v>0</v>
      </c>
      <c r="AA112" s="29">
        <f>TRUNC(raw!BY112/(1-raw!W112/100),2)</f>
        <v>0</v>
      </c>
      <c r="AB112" s="29">
        <f>TRUNC(IF(E112=0,0,IF(E112=1,raw!BX112/(1-raw!W112/100),IF(E112=2,raw!BZ112/(1-raw!W112/100),0))),2)</f>
        <v>446.4</v>
      </c>
      <c r="AC112" s="29">
        <f>TRUNC(raw!CB112/(1-raw!W112/100),2)</f>
        <v>0</v>
      </c>
      <c r="AD112" s="29">
        <f>TRUNC(IF(E112=0,0,IF(E112=1,raw!CA112/(1-raw!W112/100),IF(E112=2,raw!CC112/(1-raw!W112/100),0))),2)</f>
        <v>0</v>
      </c>
      <c r="AE112" s="21">
        <f>(IF(E112=0,0,IF(E112=1,0,IF(E112=2,raw!CE112))))</f>
        <v>0</v>
      </c>
      <c r="AF112" s="21">
        <f>(IF(E112=0,0,IF(E112=1,raw!CD112,IF(E112=2,raw!CF112))))</f>
        <v>55</v>
      </c>
    </row>
    <row r="113" spans="1:32" x14ac:dyDescent="0.25">
      <c r="A113" s="21">
        <f>raw!A113</f>
        <v>471550</v>
      </c>
      <c r="C113" s="21">
        <f>VLOOKUP(A113,'insert-meters'!A$2:B$24,2)</f>
        <v>102</v>
      </c>
      <c r="D113" s="21" t="str">
        <f>MID(raw!M113,3,4)</f>
        <v>1706</v>
      </c>
      <c r="E113" s="21">
        <f>IF(raw!BE113,2,IF(raw!BG113,1,0))</f>
        <v>0</v>
      </c>
      <c r="F113" s="21">
        <f>raw!T113</f>
        <v>20170718</v>
      </c>
      <c r="G113" s="21">
        <f>IF(E113=0,raw!AN113,raw!U113)</f>
        <v>554</v>
      </c>
      <c r="H113" s="21">
        <f>IF(E113=0,raw!AO113,0)</f>
        <v>554</v>
      </c>
      <c r="I113" s="21">
        <f>raw!V113</f>
        <v>95.07</v>
      </c>
      <c r="J113" s="21">
        <f>raw!X113</f>
        <v>48.22</v>
      </c>
      <c r="K113" s="21">
        <f>SUM(raw!Y113:AB113)</f>
        <v>22.23</v>
      </c>
      <c r="L113" s="21">
        <f>SUM(raw!AC113:AD113)</f>
        <v>0</v>
      </c>
      <c r="M113" s="21">
        <f>raw!AE113</f>
        <v>0</v>
      </c>
      <c r="N113" s="21">
        <f>raw!AF113</f>
        <v>380.28</v>
      </c>
      <c r="O113" s="21">
        <f>raw!AL113</f>
        <v>406.27</v>
      </c>
      <c r="P113" s="21">
        <f>raw!AM113</f>
        <v>428.5</v>
      </c>
      <c r="Q113" s="21">
        <f>raw!BB113</f>
        <v>0</v>
      </c>
      <c r="R113" s="21">
        <f>IF(E113=0,raw!AN113,raw!BC113)</f>
        <v>554</v>
      </c>
      <c r="S113" s="21">
        <f>raw!BE113</f>
        <v>0</v>
      </c>
      <c r="T113" s="21">
        <f>raw!BF113</f>
        <v>0</v>
      </c>
      <c r="U113" s="21">
        <f>raw!BH113</f>
        <v>0</v>
      </c>
      <c r="V113" s="21">
        <f>IF(raw!BI113,raw!BI113,raw!BG113)</f>
        <v>0</v>
      </c>
      <c r="W113" s="21">
        <f>raw!BK113</f>
        <v>0</v>
      </c>
      <c r="X113" s="21">
        <f>raw!BL113</f>
        <v>0</v>
      </c>
      <c r="Y113" s="29">
        <f>TRUNC(raw!BQ113/(1-raw!W113/100),2)</f>
        <v>0</v>
      </c>
      <c r="Z113" s="29">
        <f>TRUNC(raw!BR113/(1-raw!W113/100),2)</f>
        <v>0</v>
      </c>
      <c r="AA113" s="29">
        <f>TRUNC(raw!BY113/(1-raw!W113/100),2)</f>
        <v>0</v>
      </c>
      <c r="AB113" s="29">
        <f>TRUNC(IF(E113=0,0,IF(E113=1,raw!BX113/(1-raw!W113/100),IF(E113=2,raw!BZ113/(1-raw!W113/100),0))),2)</f>
        <v>0</v>
      </c>
      <c r="AC113" s="29">
        <f>TRUNC(raw!CB113/(1-raw!W113/100),2)</f>
        <v>0</v>
      </c>
      <c r="AD113" s="29">
        <f>TRUNC(IF(E113=0,0,IF(E113=1,raw!CA113/(1-raw!W113/100),IF(E113=2,raw!CC113/(1-raw!W113/100),0))),2)</f>
        <v>0</v>
      </c>
      <c r="AE113" s="21">
        <f>(IF(E113=0,0,IF(E113=1,0,IF(E113=2,raw!CE113))))</f>
        <v>0</v>
      </c>
      <c r="AF113" s="21">
        <f>(IF(E113=0,0,IF(E113=1,raw!CD113,IF(E113=2,raw!CF113))))</f>
        <v>0</v>
      </c>
    </row>
    <row r="114" spans="1:32" x14ac:dyDescent="0.25">
      <c r="A114" s="21">
        <f>raw!A114</f>
        <v>471551</v>
      </c>
      <c r="C114" s="21">
        <f>VLOOKUP(A114,'insert-meters'!A$2:B$24,2)</f>
        <v>103</v>
      </c>
      <c r="D114" s="21" t="str">
        <f>MID(raw!M114,3,4)</f>
        <v>1706</v>
      </c>
      <c r="E114" s="21">
        <f>IF(raw!BE114,2,IF(raw!BG114,1,0))</f>
        <v>0</v>
      </c>
      <c r="F114" s="21">
        <f>raw!T114</f>
        <v>20170718</v>
      </c>
      <c r="G114" s="21">
        <f>IF(E114=0,raw!AN114,raw!U114)</f>
        <v>6960</v>
      </c>
      <c r="H114" s="21">
        <f>IF(E114=0,raw!AO114,0)</f>
        <v>6960</v>
      </c>
      <c r="I114" s="21">
        <f>raw!V114</f>
        <v>1194.3900000000001</v>
      </c>
      <c r="J114" s="21">
        <f>raw!X114</f>
        <v>693.17</v>
      </c>
      <c r="K114" s="21">
        <f>SUM(raw!Y114:AB114)</f>
        <v>279.46999999999997</v>
      </c>
      <c r="L114" s="21">
        <f>SUM(raw!AC114:AD114)</f>
        <v>0</v>
      </c>
      <c r="M114" s="21">
        <f>raw!AE114</f>
        <v>0</v>
      </c>
      <c r="N114" s="21">
        <f>raw!AF114</f>
        <v>4777.57</v>
      </c>
      <c r="O114" s="21">
        <f>raw!AL114</f>
        <v>5191.2700000000004</v>
      </c>
      <c r="P114" s="21">
        <f>raw!AM114</f>
        <v>5470.74</v>
      </c>
      <c r="Q114" s="21">
        <f>raw!BB114</f>
        <v>0</v>
      </c>
      <c r="R114" s="21">
        <f>IF(E114=0,raw!AN114,raw!BC114)</f>
        <v>6960</v>
      </c>
      <c r="S114" s="21">
        <f>raw!BE114</f>
        <v>0</v>
      </c>
      <c r="T114" s="21">
        <f>raw!BF114</f>
        <v>0</v>
      </c>
      <c r="U114" s="21">
        <f>raw!BH114</f>
        <v>0</v>
      </c>
      <c r="V114" s="21">
        <f>IF(raw!BI114,raw!BI114,raw!BG114)</f>
        <v>0</v>
      </c>
      <c r="W114" s="21">
        <f>raw!BK114</f>
        <v>0</v>
      </c>
      <c r="X114" s="21">
        <f>raw!BL114</f>
        <v>0</v>
      </c>
      <c r="Y114" s="29">
        <f>TRUNC(raw!BQ114/(1-raw!W114/100),2)</f>
        <v>0</v>
      </c>
      <c r="Z114" s="29">
        <f>TRUNC(raw!BR114/(1-raw!W114/100),2)</f>
        <v>0</v>
      </c>
      <c r="AA114" s="29">
        <f>TRUNC(raw!BY114/(1-raw!W114/100),2)</f>
        <v>0</v>
      </c>
      <c r="AB114" s="29">
        <f>TRUNC(IF(E114=0,0,IF(E114=1,raw!BX114/(1-raw!W114/100),IF(E114=2,raw!BZ114/(1-raw!W114/100),0))),2)</f>
        <v>0</v>
      </c>
      <c r="AC114" s="29">
        <f>TRUNC(raw!CB114/(1-raw!W114/100),2)</f>
        <v>0</v>
      </c>
      <c r="AD114" s="29">
        <f>TRUNC(IF(E114=0,0,IF(E114=1,raw!CA114/(1-raw!W114/100),IF(E114=2,raw!CC114/(1-raw!W114/100),0))),2)</f>
        <v>0</v>
      </c>
      <c r="AE114" s="21">
        <f>(IF(E114=0,0,IF(E114=1,0,IF(E114=2,raw!CE114))))</f>
        <v>0</v>
      </c>
      <c r="AF114" s="21">
        <f>(IF(E114=0,0,IF(E114=1,raw!CD114,IF(E114=2,raw!CF114))))</f>
        <v>0</v>
      </c>
    </row>
    <row r="115" spans="1:32" x14ac:dyDescent="0.25">
      <c r="A115" s="21">
        <f>raw!A115</f>
        <v>471552</v>
      </c>
      <c r="C115" s="21">
        <f>VLOOKUP(A115,'insert-meters'!A$2:B$24,2)</f>
        <v>104</v>
      </c>
      <c r="D115" s="21" t="str">
        <f>MID(raw!M115,3,4)</f>
        <v>1706</v>
      </c>
      <c r="E115" s="21">
        <f>IF(raw!BE115,2,IF(raw!BG115,1,0))</f>
        <v>0</v>
      </c>
      <c r="F115" s="21">
        <f>raw!T115</f>
        <v>20170718</v>
      </c>
      <c r="G115" s="21">
        <f>IF(E115=0,raw!AN115,raw!U115)</f>
        <v>524</v>
      </c>
      <c r="H115" s="21">
        <f>IF(E115=0,raw!AO115,0)</f>
        <v>524</v>
      </c>
      <c r="I115" s="21">
        <f>raw!V115</f>
        <v>89.92</v>
      </c>
      <c r="J115" s="21">
        <f>raw!X115</f>
        <v>40.19</v>
      </c>
      <c r="K115" s="21">
        <f>SUM(raw!Y115:AB115)</f>
        <v>21.019999999999996</v>
      </c>
      <c r="L115" s="21">
        <f>SUM(raw!AC115:AD115)</f>
        <v>0</v>
      </c>
      <c r="M115" s="21">
        <f>raw!AE115</f>
        <v>0</v>
      </c>
      <c r="N115" s="21">
        <f>raw!AF115</f>
        <v>359.69</v>
      </c>
      <c r="O115" s="21">
        <f>raw!AL115</f>
        <v>378.86</v>
      </c>
      <c r="P115" s="21">
        <f>raw!AM115</f>
        <v>399.88</v>
      </c>
      <c r="Q115" s="21">
        <f>raw!BB115</f>
        <v>0</v>
      </c>
      <c r="R115" s="21">
        <f>IF(E115=0,raw!AN115,raw!BC115)</f>
        <v>524</v>
      </c>
      <c r="S115" s="21">
        <f>raw!BE115</f>
        <v>0</v>
      </c>
      <c r="T115" s="21">
        <f>raw!BF115</f>
        <v>0</v>
      </c>
      <c r="U115" s="21">
        <f>raw!BH115</f>
        <v>0</v>
      </c>
      <c r="V115" s="21">
        <f>IF(raw!BI115,raw!BI115,raw!BG115)</f>
        <v>0</v>
      </c>
      <c r="W115" s="21">
        <f>raw!BK115</f>
        <v>0</v>
      </c>
      <c r="X115" s="21">
        <f>raw!BL115</f>
        <v>0</v>
      </c>
      <c r="Y115" s="29">
        <f>TRUNC(raw!BQ115/(1-raw!W115/100),2)</f>
        <v>0</v>
      </c>
      <c r="Z115" s="29">
        <f>TRUNC(raw!BR115/(1-raw!W115/100),2)</f>
        <v>0</v>
      </c>
      <c r="AA115" s="29">
        <f>TRUNC(raw!BY115/(1-raw!W115/100),2)</f>
        <v>0</v>
      </c>
      <c r="AB115" s="29">
        <f>TRUNC(IF(E115=0,0,IF(E115=1,raw!BX115/(1-raw!W115/100),IF(E115=2,raw!BZ115/(1-raw!W115/100),0))),2)</f>
        <v>0</v>
      </c>
      <c r="AC115" s="29">
        <f>TRUNC(raw!CB115/(1-raw!W115/100),2)</f>
        <v>0</v>
      </c>
      <c r="AD115" s="29">
        <f>TRUNC(IF(E115=0,0,IF(E115=1,raw!CA115/(1-raw!W115/100),IF(E115=2,raw!CC115/(1-raw!W115/100),0))),2)</f>
        <v>0</v>
      </c>
      <c r="AE115" s="21">
        <f>(IF(E115=0,0,IF(E115=1,0,IF(E115=2,raw!CE115))))</f>
        <v>0</v>
      </c>
      <c r="AF115" s="21">
        <f>(IF(E115=0,0,IF(E115=1,raw!CD115,IF(E115=2,raw!CF115))))</f>
        <v>0</v>
      </c>
    </row>
    <row r="116" spans="1:32" x14ac:dyDescent="0.25">
      <c r="A116" s="21">
        <f>raw!A116</f>
        <v>471553</v>
      </c>
      <c r="C116" s="21">
        <f>VLOOKUP(A116,'insert-meters'!A$2:B$24,2)</f>
        <v>105</v>
      </c>
      <c r="D116" s="21" t="str">
        <f>MID(raw!M116,3,4)</f>
        <v>1706</v>
      </c>
      <c r="E116" s="21">
        <f>IF(raw!BE116,2,IF(raw!BG116,1,0))</f>
        <v>0</v>
      </c>
      <c r="F116" s="21">
        <f>raw!T116</f>
        <v>20170718</v>
      </c>
      <c r="G116" s="21">
        <f>IF(E116=0,raw!AN116,raw!U116)</f>
        <v>8200</v>
      </c>
      <c r="H116" s="21">
        <f>IF(E116=0,raw!AO116,0)</f>
        <v>8200</v>
      </c>
      <c r="I116" s="21">
        <f>raw!V116</f>
        <v>1407.18</v>
      </c>
      <c r="J116" s="21">
        <f>raw!X116</f>
        <v>693.17</v>
      </c>
      <c r="K116" s="21">
        <f>SUM(raw!Y116:AB116)</f>
        <v>329.26000000000005</v>
      </c>
      <c r="L116" s="21">
        <f>SUM(raw!AC116:AD116)</f>
        <v>0</v>
      </c>
      <c r="M116" s="21">
        <f>raw!AE116</f>
        <v>0</v>
      </c>
      <c r="N116" s="21">
        <f>raw!AF116</f>
        <v>5628.75</v>
      </c>
      <c r="O116" s="21">
        <f>raw!AL116</f>
        <v>5992.66</v>
      </c>
      <c r="P116" s="21">
        <f>raw!AM116</f>
        <v>6321.92</v>
      </c>
      <c r="Q116" s="21">
        <f>raw!BB116</f>
        <v>0</v>
      </c>
      <c r="R116" s="21">
        <f>IF(E116=0,raw!AN116,raw!BC116)</f>
        <v>8200</v>
      </c>
      <c r="S116" s="21">
        <f>raw!BE116</f>
        <v>0</v>
      </c>
      <c r="T116" s="21">
        <f>raw!BF116</f>
        <v>0</v>
      </c>
      <c r="U116" s="21">
        <f>raw!BH116</f>
        <v>0</v>
      </c>
      <c r="V116" s="21">
        <f>IF(raw!BI116,raw!BI116,raw!BG116)</f>
        <v>0</v>
      </c>
      <c r="W116" s="21">
        <f>raw!BK116</f>
        <v>0</v>
      </c>
      <c r="X116" s="21">
        <f>raw!BL116</f>
        <v>0</v>
      </c>
      <c r="Y116" s="29">
        <f>TRUNC(raw!BQ116/(1-raw!W116/100),2)</f>
        <v>0</v>
      </c>
      <c r="Z116" s="29">
        <f>TRUNC(raw!BR116/(1-raw!W116/100),2)</f>
        <v>0</v>
      </c>
      <c r="AA116" s="29">
        <f>TRUNC(raw!BY116/(1-raw!W116/100),2)</f>
        <v>0</v>
      </c>
      <c r="AB116" s="29">
        <f>TRUNC(IF(E116=0,0,IF(E116=1,raw!BX116/(1-raw!W116/100),IF(E116=2,raw!BZ116/(1-raw!W116/100),0))),2)</f>
        <v>0</v>
      </c>
      <c r="AC116" s="29">
        <f>TRUNC(raw!CB116/(1-raw!W116/100),2)</f>
        <v>0</v>
      </c>
      <c r="AD116" s="29">
        <f>TRUNC(IF(E116=0,0,IF(E116=1,raw!CA116/(1-raw!W116/100),IF(E116=2,raw!CC116/(1-raw!W116/100),0))),2)</f>
        <v>0</v>
      </c>
      <c r="AE116" s="21">
        <f>(IF(E116=0,0,IF(E116=1,0,IF(E116=2,raw!CE116))))</f>
        <v>0</v>
      </c>
      <c r="AF116" s="21">
        <f>(IF(E116=0,0,IF(E116=1,raw!CD116,IF(E116=2,raw!CF116))))</f>
        <v>0</v>
      </c>
    </row>
    <row r="117" spans="1:32" x14ac:dyDescent="0.25">
      <c r="A117" s="21">
        <f>raw!A117</f>
        <v>471554</v>
      </c>
      <c r="C117" s="21">
        <f>VLOOKUP(A117,'insert-meters'!A$2:B$24,2)</f>
        <v>106</v>
      </c>
      <c r="D117" s="21" t="str">
        <f>MID(raw!M117,3,4)</f>
        <v>1706</v>
      </c>
      <c r="E117" s="21">
        <f>IF(raw!BE117,2,IF(raw!BG117,1,0))</f>
        <v>0</v>
      </c>
      <c r="F117" s="21">
        <f>raw!T117</f>
        <v>20170718</v>
      </c>
      <c r="G117" s="21">
        <f>IF(E117=0,raw!AN117,raw!U117)</f>
        <v>779</v>
      </c>
      <c r="H117" s="21">
        <f>IF(E117=0,raw!AO117,0)</f>
        <v>779</v>
      </c>
      <c r="I117" s="21">
        <f>raw!V117</f>
        <v>133.68</v>
      </c>
      <c r="J117" s="21">
        <f>raw!X117</f>
        <v>57.23</v>
      </c>
      <c r="K117" s="21">
        <f>SUM(raw!Y117:AB117)</f>
        <v>31.259999999999998</v>
      </c>
      <c r="L117" s="21">
        <f>SUM(raw!AC117:AD117)</f>
        <v>0</v>
      </c>
      <c r="M117" s="21">
        <f>raw!AE117</f>
        <v>0</v>
      </c>
      <c r="N117" s="21">
        <f>raw!AF117</f>
        <v>534.73</v>
      </c>
      <c r="O117" s="21">
        <f>raw!AL117</f>
        <v>560.70000000000005</v>
      </c>
      <c r="P117" s="21">
        <f>raw!AM117</f>
        <v>591.96</v>
      </c>
      <c r="Q117" s="21">
        <f>raw!BB117</f>
        <v>0</v>
      </c>
      <c r="R117" s="21">
        <f>IF(E117=0,raw!AN117,raw!BC117)</f>
        <v>779</v>
      </c>
      <c r="S117" s="21">
        <f>raw!BE117</f>
        <v>0</v>
      </c>
      <c r="T117" s="21">
        <f>raw!BF117</f>
        <v>0</v>
      </c>
      <c r="U117" s="21">
        <f>raw!BH117</f>
        <v>0</v>
      </c>
      <c r="V117" s="21">
        <f>IF(raw!BI117,raw!BI117,raw!BG117)</f>
        <v>0</v>
      </c>
      <c r="W117" s="21">
        <f>raw!BK117</f>
        <v>0</v>
      </c>
      <c r="X117" s="21">
        <f>raw!BL117</f>
        <v>0</v>
      </c>
      <c r="Y117" s="29">
        <f>TRUNC(raw!BQ117/(1-raw!W117/100),2)</f>
        <v>0</v>
      </c>
      <c r="Z117" s="29">
        <f>TRUNC(raw!BR117/(1-raw!W117/100),2)</f>
        <v>0</v>
      </c>
      <c r="AA117" s="29">
        <f>TRUNC(raw!BY117/(1-raw!W117/100),2)</f>
        <v>0</v>
      </c>
      <c r="AB117" s="29">
        <f>TRUNC(IF(E117=0,0,IF(E117=1,raw!BX117/(1-raw!W117/100),IF(E117=2,raw!BZ117/(1-raw!W117/100),0))),2)</f>
        <v>0</v>
      </c>
      <c r="AC117" s="29">
        <f>TRUNC(raw!CB117/(1-raw!W117/100),2)</f>
        <v>0</v>
      </c>
      <c r="AD117" s="29">
        <f>TRUNC(IF(E117=0,0,IF(E117=1,raw!CA117/(1-raw!W117/100),IF(E117=2,raw!CC117/(1-raw!W117/100),0))),2)</f>
        <v>0</v>
      </c>
      <c r="AE117" s="21">
        <f>(IF(E117=0,0,IF(E117=1,0,IF(E117=2,raw!CE117))))</f>
        <v>0</v>
      </c>
      <c r="AF117" s="21">
        <f>(IF(E117=0,0,IF(E117=1,raw!CD117,IF(E117=2,raw!CF117))))</f>
        <v>0</v>
      </c>
    </row>
    <row r="118" spans="1:32" x14ac:dyDescent="0.25">
      <c r="A118" s="21">
        <f>raw!A118</f>
        <v>471555</v>
      </c>
      <c r="C118" s="21">
        <f>VLOOKUP(A118,'insert-meters'!A$2:B$24,2)</f>
        <v>107</v>
      </c>
      <c r="D118" s="21" t="str">
        <f>MID(raw!M118,3,4)</f>
        <v>1706</v>
      </c>
      <c r="E118" s="21">
        <f>IF(raw!BE118,2,IF(raw!BG118,1,0))</f>
        <v>0</v>
      </c>
      <c r="F118" s="21">
        <f>raw!T118</f>
        <v>20170718</v>
      </c>
      <c r="G118" s="21">
        <f>IF(E118=0,raw!AN118,raw!U118)</f>
        <v>6540</v>
      </c>
      <c r="H118" s="21">
        <f>IF(E118=0,raw!AO118,0)</f>
        <v>6540</v>
      </c>
      <c r="I118" s="21">
        <f>raw!V118</f>
        <v>1122.31</v>
      </c>
      <c r="J118" s="21">
        <f>raw!X118</f>
        <v>589.80999999999995</v>
      </c>
      <c r="K118" s="21">
        <f>SUM(raw!Y118:AB118)</f>
        <v>262.61</v>
      </c>
      <c r="L118" s="21">
        <f>SUM(raw!AC118:AD118)</f>
        <v>0</v>
      </c>
      <c r="M118" s="21">
        <f>raw!AE118</f>
        <v>0</v>
      </c>
      <c r="N118" s="21">
        <f>raw!AF118</f>
        <v>4489.2700000000004</v>
      </c>
      <c r="O118" s="21">
        <f>raw!AL118</f>
        <v>4816.47</v>
      </c>
      <c r="P118" s="21">
        <f>raw!AM118</f>
        <v>5079.08</v>
      </c>
      <c r="Q118" s="21">
        <f>raw!BB118</f>
        <v>0</v>
      </c>
      <c r="R118" s="21">
        <f>IF(E118=0,raw!AN118,raw!BC118)</f>
        <v>6540</v>
      </c>
      <c r="S118" s="21">
        <f>raw!BE118</f>
        <v>0</v>
      </c>
      <c r="T118" s="21">
        <f>raw!BF118</f>
        <v>0</v>
      </c>
      <c r="U118" s="21">
        <f>raw!BH118</f>
        <v>0</v>
      </c>
      <c r="V118" s="21">
        <f>IF(raw!BI118,raw!BI118,raw!BG118)</f>
        <v>0</v>
      </c>
      <c r="W118" s="21">
        <f>raw!BK118</f>
        <v>0</v>
      </c>
      <c r="X118" s="21">
        <f>raw!BL118</f>
        <v>0</v>
      </c>
      <c r="Y118" s="29">
        <f>TRUNC(raw!BQ118/(1-raw!W118/100),2)</f>
        <v>0</v>
      </c>
      <c r="Z118" s="29">
        <f>TRUNC(raw!BR118/(1-raw!W118/100),2)</f>
        <v>0</v>
      </c>
      <c r="AA118" s="29">
        <f>TRUNC(raw!BY118/(1-raw!W118/100),2)</f>
        <v>0</v>
      </c>
      <c r="AB118" s="29">
        <f>TRUNC(IF(E118=0,0,IF(E118=1,raw!BX118/(1-raw!W118/100),IF(E118=2,raw!BZ118/(1-raw!W118/100),0))),2)</f>
        <v>0</v>
      </c>
      <c r="AC118" s="29">
        <f>TRUNC(raw!CB118/(1-raw!W118/100),2)</f>
        <v>0</v>
      </c>
      <c r="AD118" s="29">
        <f>TRUNC(IF(E118=0,0,IF(E118=1,raw!CA118/(1-raw!W118/100),IF(E118=2,raw!CC118/(1-raw!W118/100),0))),2)</f>
        <v>0</v>
      </c>
      <c r="AE118" s="21">
        <f>(IF(E118=0,0,IF(E118=1,0,IF(E118=2,raw!CE118))))</f>
        <v>0</v>
      </c>
      <c r="AF118" s="21">
        <f>(IF(E118=0,0,IF(E118=1,raw!CD118,IF(E118=2,raw!CF118))))</f>
        <v>0</v>
      </c>
    </row>
    <row r="119" spans="1:32" x14ac:dyDescent="0.25">
      <c r="A119" s="21">
        <f>raw!A119</f>
        <v>472913</v>
      </c>
      <c r="C119" s="21">
        <f>VLOOKUP(A119,'insert-meters'!A$2:B$24,2)</f>
        <v>108</v>
      </c>
      <c r="D119" s="21" t="str">
        <f>MID(raw!M119,3,4)</f>
        <v>1706</v>
      </c>
      <c r="E119" s="21">
        <f>IF(raw!BE119,2,IF(raw!BG119,1,0))</f>
        <v>0</v>
      </c>
      <c r="F119" s="21">
        <f>raw!T119</f>
        <v>20170718</v>
      </c>
      <c r="G119" s="21">
        <f>IF(E119=0,raw!AN119,raw!U119)</f>
        <v>6990</v>
      </c>
      <c r="H119" s="21">
        <f>IF(E119=0,raw!AO119,0)</f>
        <v>6990</v>
      </c>
      <c r="I119" s="21">
        <f>raw!V119</f>
        <v>1157.78</v>
      </c>
      <c r="J119" s="21">
        <f>raw!X119</f>
        <v>693.17</v>
      </c>
      <c r="K119" s="21">
        <f>SUM(raw!Y119:AB119)</f>
        <v>270.91000000000003</v>
      </c>
      <c r="L119" s="21">
        <f>SUM(raw!AC119:AD119)</f>
        <v>0</v>
      </c>
      <c r="M119" s="21">
        <f>raw!AE119</f>
        <v>0</v>
      </c>
      <c r="N119" s="21">
        <f>raw!AF119</f>
        <v>4631.1499999999996</v>
      </c>
      <c r="O119" s="21">
        <f>raw!AL119</f>
        <v>5053.41</v>
      </c>
      <c r="P119" s="21">
        <f>raw!AM119</f>
        <v>5324.32</v>
      </c>
      <c r="Q119" s="21">
        <f>raw!BB119</f>
        <v>0</v>
      </c>
      <c r="R119" s="21">
        <f>IF(E119=0,raw!AN119,raw!BC119)</f>
        <v>6990</v>
      </c>
      <c r="S119" s="21">
        <f>raw!BE119</f>
        <v>0</v>
      </c>
      <c r="T119" s="21">
        <f>raw!BF119</f>
        <v>0</v>
      </c>
      <c r="U119" s="21">
        <f>raw!BH119</f>
        <v>0</v>
      </c>
      <c r="V119" s="21">
        <f>IF(raw!BI119,raw!BI119,raw!BG119)</f>
        <v>0</v>
      </c>
      <c r="W119" s="21">
        <f>raw!BK119</f>
        <v>0</v>
      </c>
      <c r="X119" s="21">
        <f>raw!BL119</f>
        <v>0</v>
      </c>
      <c r="Y119" s="29">
        <f>TRUNC(raw!BQ119/(1-raw!W119/100),2)</f>
        <v>0</v>
      </c>
      <c r="Z119" s="29">
        <f>TRUNC(raw!BR119/(1-raw!W119/100),2)</f>
        <v>0</v>
      </c>
      <c r="AA119" s="29">
        <f>TRUNC(raw!BY119/(1-raw!W119/100),2)</f>
        <v>0</v>
      </c>
      <c r="AB119" s="29">
        <f>TRUNC(IF(E119=0,0,IF(E119=1,raw!BX119/(1-raw!W119/100),IF(E119=2,raw!BZ119/(1-raw!W119/100),0))),2)</f>
        <v>0</v>
      </c>
      <c r="AC119" s="29">
        <f>TRUNC(raw!CB119/(1-raw!W119/100),2)</f>
        <v>0</v>
      </c>
      <c r="AD119" s="29">
        <f>TRUNC(IF(E119=0,0,IF(E119=1,raw!CA119/(1-raw!W119/100),IF(E119=2,raw!CC119/(1-raw!W119/100),0))),2)</f>
        <v>0</v>
      </c>
      <c r="AE119" s="21">
        <f>(IF(E119=0,0,IF(E119=1,0,IF(E119=2,raw!CE119))))</f>
        <v>0</v>
      </c>
      <c r="AF119" s="21">
        <f>(IF(E119=0,0,IF(E119=1,raw!CD119,IF(E119=2,raw!CF119))))</f>
        <v>0</v>
      </c>
    </row>
    <row r="120" spans="1:32" x14ac:dyDescent="0.25">
      <c r="A120" s="21">
        <f>raw!A120</f>
        <v>491042</v>
      </c>
      <c r="C120" s="21">
        <f>VLOOKUP(A120,'insert-meters'!A$2:B$24,2)</f>
        <v>109</v>
      </c>
      <c r="D120" s="21" t="str">
        <f>MID(raw!M120,3,4)</f>
        <v>1706</v>
      </c>
      <c r="E120" s="21">
        <f>IF(raw!BE120,2,IF(raw!BG120,1,0))</f>
        <v>1</v>
      </c>
      <c r="F120" s="21">
        <f>raw!T120</f>
        <v>20170718</v>
      </c>
      <c r="G120" s="21">
        <f>IF(E120=0,raw!AN120,raw!U120)</f>
        <v>229660</v>
      </c>
      <c r="H120" s="21">
        <f>IF(E120=0,raw!AO120,0)</f>
        <v>0</v>
      </c>
      <c r="I120" s="21">
        <f>raw!V120</f>
        <v>40375.4</v>
      </c>
      <c r="J120" s="21">
        <f>raw!X120</f>
        <v>702.62</v>
      </c>
      <c r="K120" s="21">
        <f>SUM(raw!Y120:AB120)</f>
        <v>9447.82</v>
      </c>
      <c r="L120" s="21">
        <f>SUM(raw!AC120:AD120)</f>
        <v>0</v>
      </c>
      <c r="M120" s="21">
        <f>raw!AE120</f>
        <v>0</v>
      </c>
      <c r="N120" s="21">
        <f>raw!AF120</f>
        <v>161501.62</v>
      </c>
      <c r="O120" s="21">
        <f>raw!AL120</f>
        <v>152756.42000000001</v>
      </c>
      <c r="P120" s="21">
        <f>raw!AM120</f>
        <v>162204.24</v>
      </c>
      <c r="Q120" s="21">
        <f>raw!BB120</f>
        <v>24919</v>
      </c>
      <c r="R120" s="21">
        <f>IF(E120=0,raw!AN120,raw!BC120)</f>
        <v>204741</v>
      </c>
      <c r="S120" s="21">
        <f>raw!BE120</f>
        <v>0</v>
      </c>
      <c r="T120" s="21">
        <f>raw!BF120</f>
        <v>711</v>
      </c>
      <c r="U120" s="21">
        <f>raw!BH120</f>
        <v>0</v>
      </c>
      <c r="V120" s="21">
        <f>IF(raw!BI120,raw!BI120,raw!BG120)</f>
        <v>755</v>
      </c>
      <c r="W120" s="21">
        <f>raw!BK120</f>
        <v>25</v>
      </c>
      <c r="X120" s="21">
        <f>raw!BL120</f>
        <v>72</v>
      </c>
      <c r="Y120" s="29">
        <f>TRUNC(raw!BQ120/(1-raw!W120/100),2)</f>
        <v>9.48</v>
      </c>
      <c r="Z120" s="29">
        <f>TRUNC(raw!BR120/(1-raw!W120/100),2)</f>
        <v>27.32</v>
      </c>
      <c r="AA120" s="29">
        <f>TRUNC(raw!BY120/(1-raw!W120/100),2)</f>
        <v>0</v>
      </c>
      <c r="AB120" s="29">
        <f>TRUNC(IF(E120=0,0,IF(E120=1,raw!BX120/(1-raw!W120/100),IF(E120=2,raw!BZ120/(1-raw!W120/100),0))),2)</f>
        <v>8387.68</v>
      </c>
      <c r="AC120" s="29">
        <f>TRUNC(raw!CB120/(1-raw!W120/100),2)</f>
        <v>0</v>
      </c>
      <c r="AD120" s="29">
        <f>TRUNC(IF(E120=0,0,IF(E120=1,raw!CA120/(1-raw!W120/100),IF(E120=2,raw!CC120/(1-raw!W120/100),0))),2)</f>
        <v>0</v>
      </c>
      <c r="AE120" s="21">
        <f>(IF(E120=0,0,IF(E120=1,0,IF(E120=2,raw!CE120))))</f>
        <v>0</v>
      </c>
      <c r="AF120" s="21">
        <f>(IF(E120=0,0,IF(E120=1,raw!CD120,IF(E120=2,raw!CF120))))</f>
        <v>755</v>
      </c>
    </row>
    <row r="121" spans="1:32" x14ac:dyDescent="0.25">
      <c r="A121" s="21">
        <f>raw!A121</f>
        <v>491747</v>
      </c>
      <c r="C121" s="21">
        <f>VLOOKUP(A121,'insert-meters'!A$2:B$24,2)</f>
        <v>110</v>
      </c>
      <c r="D121" s="21" t="str">
        <f>MID(raw!M121,3,4)</f>
        <v>1706</v>
      </c>
      <c r="E121" s="21">
        <f>IF(raw!BE121,2,IF(raw!BG121,1,0))</f>
        <v>1</v>
      </c>
      <c r="F121" s="21">
        <f>raw!T121</f>
        <v>20170718</v>
      </c>
      <c r="G121" s="21">
        <f>IF(E121=0,raw!AN121,raw!U121)</f>
        <v>121254</v>
      </c>
      <c r="H121" s="21">
        <f>IF(E121=0,raw!AO121,0)</f>
        <v>0</v>
      </c>
      <c r="I121" s="21">
        <f>raw!V121</f>
        <v>20750.86</v>
      </c>
      <c r="J121" s="21">
        <f>raw!X121</f>
        <v>702.62</v>
      </c>
      <c r="K121" s="21">
        <f>SUM(raw!Y121:AB121)</f>
        <v>4855.6900000000005</v>
      </c>
      <c r="L121" s="21">
        <f>SUM(raw!AC121:AD121)</f>
        <v>0</v>
      </c>
      <c r="M121" s="21">
        <f>raw!AE121</f>
        <v>0</v>
      </c>
      <c r="N121" s="21">
        <f>raw!AF121</f>
        <v>83003.490000000005</v>
      </c>
      <c r="O121" s="21">
        <f>raw!AL121</f>
        <v>78850.42</v>
      </c>
      <c r="P121" s="21">
        <f>raw!AM121</f>
        <v>83706.11</v>
      </c>
      <c r="Q121" s="21">
        <f>raw!BB121</f>
        <v>10061</v>
      </c>
      <c r="R121" s="21">
        <f>IF(E121=0,raw!AN121,raw!BC121)</f>
        <v>111193</v>
      </c>
      <c r="S121" s="21">
        <f>raw!BE121</f>
        <v>0</v>
      </c>
      <c r="T121" s="21">
        <f>raw!BF121</f>
        <v>406</v>
      </c>
      <c r="U121" s="21">
        <f>raw!BH121</f>
        <v>0</v>
      </c>
      <c r="V121" s="21">
        <f>IF(raw!BI121,raw!BI121,raw!BG121)</f>
        <v>490</v>
      </c>
      <c r="W121" s="21">
        <f>raw!BK121</f>
        <v>469</v>
      </c>
      <c r="X121" s="21">
        <f>raw!BL121</f>
        <v>3553</v>
      </c>
      <c r="Y121" s="29">
        <f>TRUNC(raw!BQ121/(1-raw!W121/100),2)</f>
        <v>177.97</v>
      </c>
      <c r="Z121" s="29">
        <f>TRUNC(raw!BR121/(1-raw!W121/100),2)</f>
        <v>1348.28</v>
      </c>
      <c r="AA121" s="29">
        <f>TRUNC(raw!BY121/(1-raw!W121/100),2)</f>
        <v>0</v>
      </c>
      <c r="AB121" s="29">
        <f>TRUNC(IF(E121=0,0,IF(E121=1,raw!BX121/(1-raw!W121/100),IF(E121=2,raw!BZ121/(1-raw!W121/100),0))),2)</f>
        <v>5443.66</v>
      </c>
      <c r="AC121" s="29">
        <f>TRUNC(raw!CB121/(1-raw!W121/100),2)</f>
        <v>0</v>
      </c>
      <c r="AD121" s="29">
        <f>TRUNC(IF(E121=0,0,IF(E121=1,raw!CA121/(1-raw!W121/100),IF(E121=2,raw!CC121/(1-raw!W121/100),0))),2)</f>
        <v>0</v>
      </c>
      <c r="AE121" s="21">
        <f>(IF(E121=0,0,IF(E121=1,0,IF(E121=2,raw!CE121))))</f>
        <v>0</v>
      </c>
      <c r="AF121" s="21">
        <f>(IF(E121=0,0,IF(E121=1,raw!CD121,IF(E121=2,raw!CF121))))</f>
        <v>490</v>
      </c>
    </row>
    <row r="122" spans="1:32" x14ac:dyDescent="0.25">
      <c r="A122" s="21">
        <f>raw!A122</f>
        <v>491750</v>
      </c>
      <c r="C122" s="21">
        <f>VLOOKUP(A122,'insert-meters'!A$2:B$24,2)</f>
        <v>111</v>
      </c>
      <c r="D122" s="21" t="str">
        <f>MID(raw!M122,3,4)</f>
        <v>1706</v>
      </c>
      <c r="E122" s="21">
        <f>IF(raw!BE122,2,IF(raw!BG122,1,0))</f>
        <v>2</v>
      </c>
      <c r="F122" s="21">
        <f>raw!T122</f>
        <v>20170718</v>
      </c>
      <c r="G122" s="21">
        <f>IF(E122=0,raw!AN122,raw!U122)</f>
        <v>363415</v>
      </c>
      <c r="H122" s="21">
        <f>IF(E122=0,raw!AO122,0)</f>
        <v>0</v>
      </c>
      <c r="I122" s="21">
        <f>raw!V122</f>
        <v>60502.41</v>
      </c>
      <c r="J122" s="21">
        <f>raw!X122</f>
        <v>702.62</v>
      </c>
      <c r="K122" s="21">
        <f>SUM(raw!Y122:AB122)</f>
        <v>14157.55</v>
      </c>
      <c r="L122" s="21">
        <f>SUM(raw!AC122:AD122)</f>
        <v>0</v>
      </c>
      <c r="M122" s="21">
        <f>raw!AE122</f>
        <v>0</v>
      </c>
      <c r="N122" s="21">
        <f>raw!AF122</f>
        <v>242009.67</v>
      </c>
      <c r="O122" s="21">
        <f>raw!AL122</f>
        <v>228554.74</v>
      </c>
      <c r="P122" s="21">
        <f>raw!AM122</f>
        <v>242712.29</v>
      </c>
      <c r="Q122" s="21">
        <f>raw!BB122</f>
        <v>39304</v>
      </c>
      <c r="R122" s="21">
        <f>IF(E122=0,raw!AN122,raw!BC122)</f>
        <v>324111</v>
      </c>
      <c r="S122" s="21">
        <f>raw!BE122</f>
        <v>755</v>
      </c>
      <c r="T122" s="21">
        <f>raw!BF122</f>
        <v>831</v>
      </c>
      <c r="U122" s="21">
        <f>raw!BH122</f>
        <v>785</v>
      </c>
      <c r="V122" s="21">
        <f>IF(raw!BI122,raw!BI122,raw!BG122)</f>
        <v>845</v>
      </c>
      <c r="W122" s="21">
        <f>raw!BK122</f>
        <v>0</v>
      </c>
      <c r="X122" s="21">
        <f>raw!BL122</f>
        <v>0</v>
      </c>
      <c r="Y122" s="29">
        <f>TRUNC(raw!BQ122/(1-raw!W122/100),2)</f>
        <v>0</v>
      </c>
      <c r="Z122" s="29">
        <f>TRUNC(raw!BR122/(1-raw!W122/100),2)</f>
        <v>0</v>
      </c>
      <c r="AA122" s="29">
        <f>TRUNC(raw!BY122/(1-raw!W122/100),2)</f>
        <v>43559.64</v>
      </c>
      <c r="AB122" s="29">
        <f>TRUNC(IF(E122=0,0,IF(E122=1,raw!BX122/(1-raw!W122/100),IF(E122=2,raw!BZ122/(1-raw!W122/100),0))),2)</f>
        <v>9387.5300000000007</v>
      </c>
      <c r="AC122" s="29">
        <f>TRUNC(raw!CB122/(1-raw!W122/100),2)</f>
        <v>0</v>
      </c>
      <c r="AD122" s="29">
        <f>TRUNC(IF(E122=0,0,IF(E122=1,raw!CA122/(1-raw!W122/100),IF(E122=2,raw!CC122/(1-raw!W122/100),0))),2)</f>
        <v>0</v>
      </c>
      <c r="AE122" s="21">
        <f>(IF(E122=0,0,IF(E122=1,0,IF(E122=2,raw!CE122))))</f>
        <v>785</v>
      </c>
      <c r="AF122" s="21">
        <f>(IF(E122=0,0,IF(E122=1,raw!CD122,IF(E122=2,raw!CF122))))</f>
        <v>845</v>
      </c>
    </row>
    <row r="123" spans="1:32" x14ac:dyDescent="0.25">
      <c r="A123" s="21">
        <f>raw!A123</f>
        <v>493169</v>
      </c>
      <c r="C123" s="21">
        <f>VLOOKUP(A123,'insert-meters'!A$2:B$24,2)</f>
        <v>112</v>
      </c>
      <c r="D123" s="21" t="str">
        <f>MID(raw!M123,3,4)</f>
        <v>1706</v>
      </c>
      <c r="E123" s="21">
        <f>IF(raw!BE123,2,IF(raw!BG123,1,0))</f>
        <v>1</v>
      </c>
      <c r="F123" s="21">
        <f>raw!T123</f>
        <v>20170718</v>
      </c>
      <c r="G123" s="21">
        <f>IF(E123=0,raw!AN123,raw!U123)</f>
        <v>178297</v>
      </c>
      <c r="H123" s="21">
        <f>IF(E123=0,raw!AO123,0)</f>
        <v>0</v>
      </c>
      <c r="I123" s="21">
        <f>raw!V123</f>
        <v>31190.35</v>
      </c>
      <c r="J123" s="21">
        <f>raw!X123</f>
        <v>702.62</v>
      </c>
      <c r="K123" s="21">
        <f>SUM(raw!Y123:AB123)</f>
        <v>7298.52</v>
      </c>
      <c r="L123" s="21">
        <f>SUM(raw!AC123:AD123)</f>
        <v>0</v>
      </c>
      <c r="M123" s="21">
        <f>raw!AE123</f>
        <v>0</v>
      </c>
      <c r="N123" s="21">
        <f>raw!AF123</f>
        <v>124761.44</v>
      </c>
      <c r="O123" s="21">
        <f>raw!AL123</f>
        <v>118165.54</v>
      </c>
      <c r="P123" s="21">
        <f>raw!AM123</f>
        <v>125464.06</v>
      </c>
      <c r="Q123" s="21">
        <f>raw!BB123</f>
        <v>19819</v>
      </c>
      <c r="R123" s="21">
        <f>IF(E123=0,raw!AN123,raw!BC123)</f>
        <v>158478</v>
      </c>
      <c r="S123" s="21">
        <f>raw!BE123</f>
        <v>0</v>
      </c>
      <c r="T123" s="21">
        <f>raw!BF123</f>
        <v>467</v>
      </c>
      <c r="U123" s="21">
        <f>raw!BH123</f>
        <v>0</v>
      </c>
      <c r="V123" s="21">
        <f>IF(raw!BI123,raw!BI123,raw!BG123)</f>
        <v>467</v>
      </c>
      <c r="W123" s="21">
        <f>raw!BK123</f>
        <v>0</v>
      </c>
      <c r="X123" s="21">
        <f>raw!BL123</f>
        <v>0</v>
      </c>
      <c r="Y123" s="29">
        <f>TRUNC(raw!BQ123/(1-raw!W123/100),2)</f>
        <v>0</v>
      </c>
      <c r="Z123" s="29">
        <f>TRUNC(raw!BR123/(1-raw!W123/100),2)</f>
        <v>0</v>
      </c>
      <c r="AA123" s="29">
        <f>TRUNC(raw!BY123/(1-raw!W123/100),2)</f>
        <v>0</v>
      </c>
      <c r="AB123" s="29">
        <f>TRUNC(IF(E123=0,0,IF(E123=1,raw!BX123/(1-raw!W123/100),IF(E123=2,raw!BZ123/(1-raw!W123/100),0))),2)</f>
        <v>5188.1400000000003</v>
      </c>
      <c r="AC123" s="29">
        <f>TRUNC(raw!CB123/(1-raw!W123/100),2)</f>
        <v>0</v>
      </c>
      <c r="AD123" s="29">
        <f>TRUNC(IF(E123=0,0,IF(E123=1,raw!CA123/(1-raw!W123/100),IF(E123=2,raw!CC123/(1-raw!W123/100),0))),2)</f>
        <v>0</v>
      </c>
      <c r="AE123" s="21">
        <f>(IF(E123=0,0,IF(E123=1,0,IF(E123=2,raw!CE123))))</f>
        <v>0</v>
      </c>
      <c r="AF123" s="21">
        <f>(IF(E123=0,0,IF(E123=1,raw!CD123,IF(E123=2,raw!CF123))))</f>
        <v>460</v>
      </c>
    </row>
    <row r="124" spans="1:32" x14ac:dyDescent="0.25">
      <c r="A124" s="21">
        <f>raw!A124</f>
        <v>510213</v>
      </c>
      <c r="C124" s="21">
        <f>VLOOKUP(A124,'insert-meters'!A$2:B$24,2)</f>
        <v>113</v>
      </c>
      <c r="D124" s="21" t="str">
        <f>MID(raw!M124,3,4)</f>
        <v>1706</v>
      </c>
      <c r="E124" s="21">
        <f>IF(raw!BE124,2,IF(raw!BG124,1,0))</f>
        <v>0</v>
      </c>
      <c r="F124" s="21">
        <f>raw!T124</f>
        <v>20170718</v>
      </c>
      <c r="G124" s="21">
        <f>IF(E124=0,raw!AN124,raw!U124)</f>
        <v>18033</v>
      </c>
      <c r="H124" s="21">
        <f>IF(E124=0,raw!AO124,0)</f>
        <v>18033</v>
      </c>
      <c r="I124" s="21">
        <f>raw!V124</f>
        <v>3094.61</v>
      </c>
      <c r="J124" s="21">
        <f>raw!X124</f>
        <v>702.62</v>
      </c>
      <c r="K124" s="21">
        <f>SUM(raw!Y124:AB124)</f>
        <v>724.12</v>
      </c>
      <c r="L124" s="21">
        <f>SUM(raw!AC124:AD124)</f>
        <v>0</v>
      </c>
      <c r="M124" s="21">
        <f>raw!AE124</f>
        <v>0</v>
      </c>
      <c r="N124" s="21">
        <f>raw!AF124</f>
        <v>12378.44</v>
      </c>
      <c r="O124" s="21">
        <f>raw!AL124</f>
        <v>12356.94</v>
      </c>
      <c r="P124" s="21">
        <f>raw!AM124</f>
        <v>13081.06</v>
      </c>
      <c r="Q124" s="21">
        <f>raw!BB124</f>
        <v>0</v>
      </c>
      <c r="R124" s="21">
        <f>IF(E124=0,raw!AN124,raw!BC124)</f>
        <v>18033</v>
      </c>
      <c r="S124" s="21">
        <f>raw!BE124</f>
        <v>0</v>
      </c>
      <c r="T124" s="21">
        <f>raw!BF124</f>
        <v>0</v>
      </c>
      <c r="U124" s="21">
        <f>raw!BH124</f>
        <v>0</v>
      </c>
      <c r="V124" s="21">
        <f>IF(raw!BI124,raw!BI124,raw!BG124)</f>
        <v>0</v>
      </c>
      <c r="W124" s="21">
        <f>raw!BK124</f>
        <v>0</v>
      </c>
      <c r="X124" s="21">
        <f>raw!BL124</f>
        <v>0</v>
      </c>
      <c r="Y124" s="29">
        <f>TRUNC(raw!BQ124/(1-raw!W124/100),2)</f>
        <v>0</v>
      </c>
      <c r="Z124" s="29">
        <f>TRUNC(raw!BR124/(1-raw!W124/100),2)</f>
        <v>0</v>
      </c>
      <c r="AA124" s="29">
        <f>TRUNC(raw!BY124/(1-raw!W124/100),2)</f>
        <v>0</v>
      </c>
      <c r="AB124" s="29">
        <f>TRUNC(IF(E124=0,0,IF(E124=1,raw!BX124/(1-raw!W124/100),IF(E124=2,raw!BZ124/(1-raw!W124/100),0))),2)</f>
        <v>0</v>
      </c>
      <c r="AC124" s="29">
        <f>TRUNC(raw!CB124/(1-raw!W124/100),2)</f>
        <v>0</v>
      </c>
      <c r="AD124" s="29">
        <f>TRUNC(IF(E124=0,0,IF(E124=1,raw!CA124/(1-raw!W124/100),IF(E124=2,raw!CC124/(1-raw!W124/100),0))),2)</f>
        <v>0</v>
      </c>
      <c r="AE124" s="21">
        <f>(IF(E124=0,0,IF(E124=1,0,IF(E124=2,raw!CE124))))</f>
        <v>0</v>
      </c>
      <c r="AF124" s="21">
        <f>(IF(E124=0,0,IF(E124=1,raw!CD124,IF(E124=2,raw!CF124))))</f>
        <v>0</v>
      </c>
    </row>
    <row r="125" spans="1:32" x14ac:dyDescent="0.25">
      <c r="A125" s="21">
        <f>raw!A125</f>
        <v>605120</v>
      </c>
      <c r="C125" s="21">
        <f>VLOOKUP(A125,'insert-meters'!A$2:B$24,2)</f>
        <v>114</v>
      </c>
      <c r="D125" s="21" t="str">
        <f>MID(raw!M125,3,4)</f>
        <v>1706</v>
      </c>
      <c r="E125" s="21">
        <f>IF(raw!BE125,2,IF(raw!BG125,1,0))</f>
        <v>1</v>
      </c>
      <c r="F125" s="21">
        <f>raw!T125</f>
        <v>20170718</v>
      </c>
      <c r="G125" s="21">
        <f>IF(E125=0,raw!AN125,raw!U125)</f>
        <v>285391</v>
      </c>
      <c r="H125" s="21">
        <f>IF(E125=0,raw!AO125,0)</f>
        <v>0</v>
      </c>
      <c r="I125" s="21">
        <f>raw!V125</f>
        <v>41868.36</v>
      </c>
      <c r="J125" s="21">
        <f>raw!X125</f>
        <v>702.62</v>
      </c>
      <c r="K125" s="21">
        <f>SUM(raw!Y125:AB125)</f>
        <v>9797.18</v>
      </c>
      <c r="L125" s="21">
        <f>SUM(raw!AC125:AD125)</f>
        <v>0</v>
      </c>
      <c r="M125" s="21">
        <f>raw!AE125</f>
        <v>0</v>
      </c>
      <c r="N125" s="21">
        <f>raw!AF125</f>
        <v>167473.49</v>
      </c>
      <c r="O125" s="21">
        <f>raw!AL125</f>
        <v>158378.93</v>
      </c>
      <c r="P125" s="21">
        <f>raw!AM125</f>
        <v>168176.11</v>
      </c>
      <c r="Q125" s="21">
        <f>raw!BB125</f>
        <v>28675</v>
      </c>
      <c r="R125" s="21">
        <f>IF(E125=0,raw!AN125,raw!BC125)</f>
        <v>256716</v>
      </c>
      <c r="S125" s="21">
        <f>raw!BE125</f>
        <v>0</v>
      </c>
      <c r="T125" s="21">
        <f>raw!BF125</f>
        <v>870</v>
      </c>
      <c r="U125" s="21">
        <f>raw!BH125</f>
        <v>0</v>
      </c>
      <c r="V125" s="21">
        <f>IF(raw!BI125,raw!BI125,raw!BG125)</f>
        <v>945</v>
      </c>
      <c r="W125" s="21">
        <f>raw!BK125</f>
        <v>0</v>
      </c>
      <c r="X125" s="21">
        <f>raw!BL125</f>
        <v>0</v>
      </c>
      <c r="Y125" s="29">
        <f>TRUNC(raw!BQ125/(1-raw!W125/100),2)</f>
        <v>0</v>
      </c>
      <c r="Z125" s="29">
        <f>TRUNC(raw!BR125/(1-raw!W125/100),2)</f>
        <v>0</v>
      </c>
      <c r="AA125" s="29">
        <f>TRUNC(raw!BY125/(1-raw!W125/100),2)</f>
        <v>0</v>
      </c>
      <c r="AB125" s="29">
        <f>TRUNC(IF(E125=0,0,IF(E125=1,raw!BX125/(1-raw!W125/100),IF(E125=2,raw!BZ125/(1-raw!W125/100),0))),2)</f>
        <v>7669.88</v>
      </c>
      <c r="AC125" s="29">
        <f>TRUNC(raw!CB125/(1-raw!W125/100),2)</f>
        <v>0</v>
      </c>
      <c r="AD125" s="29">
        <f>TRUNC(IF(E125=0,0,IF(E125=1,raw!CA125/(1-raw!W125/100),IF(E125=2,raw!CC125/(1-raw!W125/100),0))),2)</f>
        <v>0</v>
      </c>
      <c r="AE125" s="21">
        <f>(IF(E125=0,0,IF(E125=1,0,IF(E125=2,raw!CE125))))</f>
        <v>0</v>
      </c>
      <c r="AF125" s="21">
        <f>(IF(E125=0,0,IF(E125=1,raw!CD125,IF(E125=2,raw!CF125))))</f>
        <v>945</v>
      </c>
    </row>
    <row r="126" spans="1:32" x14ac:dyDescent="0.25">
      <c r="A126" s="21">
        <f>raw!A126</f>
        <v>623849</v>
      </c>
      <c r="C126" s="21">
        <f>VLOOKUP(A126,'insert-meters'!A$2:B$24,2)</f>
        <v>115</v>
      </c>
      <c r="D126" s="21" t="str">
        <f>MID(raw!M126,3,4)</f>
        <v>1706</v>
      </c>
      <c r="E126" s="21">
        <f>IF(raw!BE126,2,IF(raw!BG126,1,0))</f>
        <v>1</v>
      </c>
      <c r="F126" s="21">
        <f>raw!T126</f>
        <v>20170718</v>
      </c>
      <c r="G126" s="21">
        <f>IF(E126=0,raw!AN126,raw!U126)</f>
        <v>221654</v>
      </c>
      <c r="H126" s="21">
        <f>IF(E126=0,raw!AO126,0)</f>
        <v>0</v>
      </c>
      <c r="I126" s="21">
        <f>raw!V126</f>
        <v>40389.870000000003</v>
      </c>
      <c r="J126" s="21">
        <f>raw!X126</f>
        <v>702.62</v>
      </c>
      <c r="K126" s="21">
        <f>SUM(raw!Y126:AB126)</f>
        <v>9451.2099999999991</v>
      </c>
      <c r="L126" s="21">
        <f>SUM(raw!AC126:AD126)</f>
        <v>0</v>
      </c>
      <c r="M126" s="21">
        <f>raw!AE126</f>
        <v>0</v>
      </c>
      <c r="N126" s="21">
        <f>raw!AF126</f>
        <v>161559.54999999999</v>
      </c>
      <c r="O126" s="21">
        <f>raw!AL126</f>
        <v>152810.96</v>
      </c>
      <c r="P126" s="21">
        <f>raw!AM126</f>
        <v>162262.17000000001</v>
      </c>
      <c r="Q126" s="21">
        <f>raw!BB126</f>
        <v>26472</v>
      </c>
      <c r="R126" s="21">
        <f>IF(E126=0,raw!AN126,raw!BC126)</f>
        <v>195182</v>
      </c>
      <c r="S126" s="21">
        <f>raw!BE126</f>
        <v>0</v>
      </c>
      <c r="T126" s="21">
        <f>raw!BF126</f>
        <v>195</v>
      </c>
      <c r="U126" s="21">
        <f>raw!BH126</f>
        <v>0</v>
      </c>
      <c r="V126" s="21">
        <f>IF(raw!BI126,raw!BI126,raw!BG126)</f>
        <v>855</v>
      </c>
      <c r="W126" s="21">
        <f>raw!BK126</f>
        <v>218</v>
      </c>
      <c r="X126" s="21">
        <f>raw!BL126</f>
        <v>1298</v>
      </c>
      <c r="Y126" s="29">
        <f>TRUNC(raw!BQ126/(1-raw!W126/100),2)</f>
        <v>82.72</v>
      </c>
      <c r="Z126" s="29">
        <f>TRUNC(raw!BR126/(1-raw!W126/100),2)</f>
        <v>492.56</v>
      </c>
      <c r="AA126" s="29">
        <f>TRUNC(raw!BY126/(1-raw!W126/100),2)</f>
        <v>0</v>
      </c>
      <c r="AB126" s="29">
        <f>TRUNC(IF(E126=0,0,IF(E126=1,raw!BX126/(1-raw!W126/100),IF(E126=2,raw!BZ126/(1-raw!W126/100),0))),2)</f>
        <v>9498.64</v>
      </c>
      <c r="AC126" s="29">
        <f>TRUNC(raw!CB126/(1-raw!W126/100),2)</f>
        <v>0</v>
      </c>
      <c r="AD126" s="29">
        <f>TRUNC(IF(E126=0,0,IF(E126=1,raw!CA126/(1-raw!W126/100),IF(E126=2,raw!CC126/(1-raw!W126/100),0))),2)</f>
        <v>0</v>
      </c>
      <c r="AE126" s="21">
        <f>(IF(E126=0,0,IF(E126=1,0,IF(E126=2,raw!CE126))))</f>
        <v>0</v>
      </c>
      <c r="AF126" s="21">
        <f>(IF(E126=0,0,IF(E126=1,raw!CD126,IF(E126=2,raw!CF126))))</f>
        <v>855</v>
      </c>
    </row>
    <row r="127" spans="1:32" x14ac:dyDescent="0.25">
      <c r="A127" s="21">
        <f>raw!A127</f>
        <v>675051</v>
      </c>
      <c r="C127" s="21">
        <f>VLOOKUP(A127,'insert-meters'!A$2:B$24,2)</f>
        <v>116</v>
      </c>
      <c r="D127" s="21" t="str">
        <f>MID(raw!M127,3,4)</f>
        <v>1706</v>
      </c>
      <c r="E127" s="21">
        <f>IF(raw!BE127,2,IF(raw!BG127,1,0))</f>
        <v>2</v>
      </c>
      <c r="F127" s="21">
        <f>raw!T127</f>
        <v>20170718</v>
      </c>
      <c r="G127" s="21">
        <f>IF(E127=0,raw!AN127,raw!U127)</f>
        <v>240631</v>
      </c>
      <c r="H127" s="21">
        <f>IF(E127=0,raw!AO127,0)</f>
        <v>0</v>
      </c>
      <c r="I127" s="21">
        <f>raw!V127</f>
        <v>38797.07</v>
      </c>
      <c r="J127" s="21">
        <f>raw!X127</f>
        <v>702.62</v>
      </c>
      <c r="K127" s="21">
        <f>SUM(raw!Y127:AB127)</f>
        <v>9078.49</v>
      </c>
      <c r="L127" s="21">
        <f>SUM(raw!AC127:AD127)</f>
        <v>0</v>
      </c>
      <c r="M127" s="21">
        <f>raw!AE127</f>
        <v>0</v>
      </c>
      <c r="N127" s="21">
        <f>raw!AF127</f>
        <v>155188.32</v>
      </c>
      <c r="O127" s="21">
        <f>raw!AL127</f>
        <v>146812.45000000001</v>
      </c>
      <c r="P127" s="21">
        <f>raw!AM127</f>
        <v>155890.94</v>
      </c>
      <c r="Q127" s="21">
        <f>raw!BB127</f>
        <v>25801</v>
      </c>
      <c r="R127" s="21">
        <f>IF(E127=0,raw!AN127,raw!BC127)</f>
        <v>214830</v>
      </c>
      <c r="S127" s="21">
        <f>raw!BE127</f>
        <v>414</v>
      </c>
      <c r="T127" s="21">
        <f>raw!BF127</f>
        <v>432</v>
      </c>
      <c r="U127" s="21">
        <f>raw!BH127</f>
        <v>455</v>
      </c>
      <c r="V127" s="21">
        <f>IF(raw!BI127,raw!BI127,raw!BG127)</f>
        <v>432</v>
      </c>
      <c r="W127" s="21">
        <f>raw!BK127</f>
        <v>0</v>
      </c>
      <c r="X127" s="21">
        <f>raw!BL127</f>
        <v>0</v>
      </c>
      <c r="Y127" s="29">
        <f>TRUNC(raw!BQ127/(1-raw!W127/100),2)</f>
        <v>0</v>
      </c>
      <c r="Z127" s="29">
        <f>TRUNC(raw!BR127/(1-raw!W127/100),2)</f>
        <v>0</v>
      </c>
      <c r="AA127" s="29">
        <f>TRUNC(raw!BY127/(1-raw!W127/100),2)</f>
        <v>25247.94</v>
      </c>
      <c r="AB127" s="29">
        <f>TRUNC(IF(E127=0,0,IF(E127=1,raw!BX127/(1-raw!W127/100),IF(E127=2,raw!BZ127/(1-raw!W127/100),0))),2)</f>
        <v>4799.3</v>
      </c>
      <c r="AC127" s="29">
        <f>TRUNC(raw!CB127/(1-raw!W127/100),2)</f>
        <v>0</v>
      </c>
      <c r="AD127" s="29">
        <f>TRUNC(IF(E127=0,0,IF(E127=1,raw!CA127/(1-raw!W127/100),IF(E127=2,raw!CC127/(1-raw!W127/100),0))),2)</f>
        <v>0</v>
      </c>
      <c r="AE127" s="21">
        <f>(IF(E127=0,0,IF(E127=1,0,IF(E127=2,raw!CE127))))</f>
        <v>455</v>
      </c>
      <c r="AF127" s="21">
        <f>(IF(E127=0,0,IF(E127=1,raw!CD127,IF(E127=2,raw!CF127))))</f>
        <v>420</v>
      </c>
    </row>
    <row r="128" spans="1:32" x14ac:dyDescent="0.25">
      <c r="A128" s="21">
        <f>raw!A128</f>
        <v>856960</v>
      </c>
      <c r="C128" s="21">
        <f>VLOOKUP(A128,'insert-meters'!A$2:B$24,2)</f>
        <v>117</v>
      </c>
      <c r="D128" s="21" t="str">
        <f>MID(raw!M128,3,4)</f>
        <v>1706</v>
      </c>
      <c r="E128" s="21">
        <f>IF(raw!BE128,2,IF(raw!BG128,1,0))</f>
        <v>0</v>
      </c>
      <c r="F128" s="21">
        <f>raw!T128</f>
        <v>20170718</v>
      </c>
      <c r="G128" s="21">
        <f>IF(E128=0,raw!AN128,raw!U128)</f>
        <v>1</v>
      </c>
      <c r="H128" s="21">
        <f>IF(E128=0,raw!AO128,0)</f>
        <v>100</v>
      </c>
      <c r="I128" s="21">
        <f>raw!V128</f>
        <v>6.93</v>
      </c>
      <c r="J128" s="21">
        <f>raw!X128</f>
        <v>2.35</v>
      </c>
      <c r="K128" s="21">
        <f>SUM(raw!Y128:AB128)</f>
        <v>3.36</v>
      </c>
      <c r="L128" s="21">
        <f>SUM(raw!AC128:AD128)</f>
        <v>0</v>
      </c>
      <c r="M128" s="21">
        <f>raw!AE128</f>
        <v>0</v>
      </c>
      <c r="N128" s="21">
        <f>raw!AF128</f>
        <v>57.82</v>
      </c>
      <c r="O128" s="21">
        <f>raw!AL128</f>
        <v>56.81</v>
      </c>
      <c r="P128" s="21">
        <f>raw!AM128</f>
        <v>60.17</v>
      </c>
      <c r="Q128" s="21">
        <f>raw!BB128</f>
        <v>0</v>
      </c>
      <c r="R128" s="21">
        <f>IF(E128=0,raw!AN128,raw!BC128)</f>
        <v>1</v>
      </c>
      <c r="S128" s="21">
        <f>raw!BE128</f>
        <v>0</v>
      </c>
      <c r="T128" s="21">
        <f>raw!BF128</f>
        <v>0</v>
      </c>
      <c r="U128" s="21">
        <f>raw!BH128</f>
        <v>0</v>
      </c>
      <c r="V128" s="21">
        <f>IF(raw!BI128,raw!BI128,raw!BG128)</f>
        <v>0</v>
      </c>
      <c r="W128" s="21">
        <f>raw!BK128</f>
        <v>0</v>
      </c>
      <c r="X128" s="21">
        <f>raw!BL128</f>
        <v>0</v>
      </c>
      <c r="Y128" s="29">
        <f>TRUNC(raw!BQ128/(1-raw!W128/100),2)</f>
        <v>0</v>
      </c>
      <c r="Z128" s="29">
        <f>TRUNC(raw!BR128/(1-raw!W128/100),2)</f>
        <v>0</v>
      </c>
      <c r="AA128" s="29">
        <f>TRUNC(raw!BY128/(1-raw!W128/100),2)</f>
        <v>0</v>
      </c>
      <c r="AB128" s="29">
        <f>TRUNC(IF(E128=0,0,IF(E128=1,raw!BX128/(1-raw!W128/100),IF(E128=2,raw!BZ128/(1-raw!W128/100),0))),2)</f>
        <v>0</v>
      </c>
      <c r="AC128" s="29">
        <f>TRUNC(raw!CB128/(1-raw!W128/100),2)</f>
        <v>0</v>
      </c>
      <c r="AD128" s="29">
        <f>TRUNC(IF(E128=0,0,IF(E128=1,raw!CA128/(1-raw!W128/100),IF(E128=2,raw!CC128/(1-raw!W128/100),0))),2)</f>
        <v>0</v>
      </c>
      <c r="AE128" s="21">
        <f>(IF(E128=0,0,IF(E128=1,0,IF(E128=2,raw!CE128))))</f>
        <v>0</v>
      </c>
      <c r="AF128" s="21">
        <f>(IF(E128=0,0,IF(E128=1,raw!CD128,IF(E128=2,raw!CF128))))</f>
        <v>0</v>
      </c>
    </row>
    <row r="129" spans="1:32" x14ac:dyDescent="0.25">
      <c r="A129" s="21">
        <f>raw!A129</f>
        <v>856967</v>
      </c>
      <c r="C129" s="21">
        <f>VLOOKUP(A129,'insert-meters'!A$2:B$24,2)</f>
        <v>118</v>
      </c>
      <c r="D129" s="21" t="str">
        <f>MID(raw!M129,3,4)</f>
        <v>1706</v>
      </c>
      <c r="E129" s="21">
        <f>IF(raw!BE129,2,IF(raw!BG129,1,0))</f>
        <v>0</v>
      </c>
      <c r="F129" s="21">
        <f>raw!T129</f>
        <v>20170718</v>
      </c>
      <c r="G129" s="21">
        <f>IF(E129=0,raw!AN129,raw!U129)</f>
        <v>0</v>
      </c>
      <c r="H129" s="21">
        <f>IF(E129=0,raw!AO129,0)</f>
        <v>100</v>
      </c>
      <c r="I129" s="21">
        <f>raw!V129</f>
        <v>6.93</v>
      </c>
      <c r="J129" s="21">
        <f>raw!X129</f>
        <v>2.35</v>
      </c>
      <c r="K129" s="21">
        <f>SUM(raw!Y129:AB129)</f>
        <v>3.36</v>
      </c>
      <c r="L129" s="21">
        <f>SUM(raw!AC129:AD129)</f>
        <v>0</v>
      </c>
      <c r="M129" s="21">
        <f>raw!AE129</f>
        <v>0</v>
      </c>
      <c r="N129" s="21">
        <f>raw!AF129</f>
        <v>57.82</v>
      </c>
      <c r="O129" s="21">
        <f>raw!AL129</f>
        <v>56.81</v>
      </c>
      <c r="P129" s="21">
        <f>raw!AM129</f>
        <v>60.17</v>
      </c>
      <c r="Q129" s="21">
        <f>raw!BB129</f>
        <v>0</v>
      </c>
      <c r="R129" s="21">
        <f>IF(E129=0,raw!AN129,raw!BC129)</f>
        <v>0</v>
      </c>
      <c r="S129" s="21">
        <f>raw!BE129</f>
        <v>0</v>
      </c>
      <c r="T129" s="21">
        <f>raw!BF129</f>
        <v>0</v>
      </c>
      <c r="U129" s="21">
        <f>raw!BH129</f>
        <v>0</v>
      </c>
      <c r="V129" s="21">
        <f>IF(raw!BI129,raw!BI129,raw!BG129)</f>
        <v>0</v>
      </c>
      <c r="W129" s="21">
        <f>raw!BK129</f>
        <v>0</v>
      </c>
      <c r="X129" s="21">
        <f>raw!BL129</f>
        <v>0</v>
      </c>
      <c r="Y129" s="29">
        <f>TRUNC(raw!BQ129/(1-raw!W129/100),2)</f>
        <v>0</v>
      </c>
      <c r="Z129" s="29">
        <f>TRUNC(raw!BR129/(1-raw!W129/100),2)</f>
        <v>0</v>
      </c>
      <c r="AA129" s="29">
        <f>TRUNC(raw!BY129/(1-raw!W129/100),2)</f>
        <v>0</v>
      </c>
      <c r="AB129" s="29">
        <f>TRUNC(IF(E129=0,0,IF(E129=1,raw!BX129/(1-raw!W129/100),IF(E129=2,raw!BZ129/(1-raw!W129/100),0))),2)</f>
        <v>0</v>
      </c>
      <c r="AC129" s="29">
        <f>TRUNC(raw!CB129/(1-raw!W129/100),2)</f>
        <v>0</v>
      </c>
      <c r="AD129" s="29">
        <f>TRUNC(IF(E129=0,0,IF(E129=1,raw!CA129/(1-raw!W129/100),IF(E129=2,raw!CC129/(1-raw!W129/100),0))),2)</f>
        <v>0</v>
      </c>
      <c r="AE129" s="21">
        <f>(IF(E129=0,0,IF(E129=1,0,IF(E129=2,raw!CE129))))</f>
        <v>0</v>
      </c>
      <c r="AF129" s="21">
        <f>(IF(E129=0,0,IF(E129=1,raw!CD129,IF(E129=2,raw!CF129))))</f>
        <v>0</v>
      </c>
    </row>
    <row r="130" spans="1:32" x14ac:dyDescent="0.25">
      <c r="A130" s="21">
        <f>raw!A130</f>
        <v>856969</v>
      </c>
      <c r="C130" s="21">
        <f>VLOOKUP(A130,'insert-meters'!A$2:B$24,2)</f>
        <v>119</v>
      </c>
      <c r="D130" s="21" t="str">
        <f>MID(raw!M130,3,4)</f>
        <v>1706</v>
      </c>
      <c r="E130" s="21">
        <f>IF(raw!BE130,2,IF(raw!BG130,1,0))</f>
        <v>0</v>
      </c>
      <c r="F130" s="21">
        <f>raw!T130</f>
        <v>20170718</v>
      </c>
      <c r="G130" s="21">
        <f>IF(E130=0,raw!AN130,raw!U130)</f>
        <v>0</v>
      </c>
      <c r="H130" s="21">
        <f>IF(E130=0,raw!AO130,0)</f>
        <v>100</v>
      </c>
      <c r="I130" s="21">
        <f>raw!V130</f>
        <v>6.93</v>
      </c>
      <c r="J130" s="21">
        <f>raw!X130</f>
        <v>2.35</v>
      </c>
      <c r="K130" s="21">
        <f>SUM(raw!Y130:AB130)</f>
        <v>3.36</v>
      </c>
      <c r="L130" s="21">
        <f>SUM(raw!AC130:AD130)</f>
        <v>0</v>
      </c>
      <c r="M130" s="21">
        <f>raw!AE130</f>
        <v>0</v>
      </c>
      <c r="N130" s="21">
        <f>raw!AF130</f>
        <v>57.82</v>
      </c>
      <c r="O130" s="21">
        <f>raw!AL130</f>
        <v>56.81</v>
      </c>
      <c r="P130" s="21">
        <f>raw!AM130</f>
        <v>60.17</v>
      </c>
      <c r="Q130" s="21">
        <f>raw!BB130</f>
        <v>0</v>
      </c>
      <c r="R130" s="21">
        <f>IF(E130=0,raw!AN130,raw!BC130)</f>
        <v>0</v>
      </c>
      <c r="S130" s="21">
        <f>raw!BE130</f>
        <v>0</v>
      </c>
      <c r="T130" s="21">
        <f>raw!BF130</f>
        <v>0</v>
      </c>
      <c r="U130" s="21">
        <f>raw!BH130</f>
        <v>0</v>
      </c>
      <c r="V130" s="21">
        <f>IF(raw!BI130,raw!BI130,raw!BG130)</f>
        <v>0</v>
      </c>
      <c r="W130" s="21">
        <f>raw!BK130</f>
        <v>0</v>
      </c>
      <c r="X130" s="21">
        <f>raw!BL130</f>
        <v>0</v>
      </c>
      <c r="Y130" s="29">
        <f>TRUNC(raw!BQ130/(1-raw!W130/100),2)</f>
        <v>0</v>
      </c>
      <c r="Z130" s="29">
        <f>TRUNC(raw!BR130/(1-raw!W130/100),2)</f>
        <v>0</v>
      </c>
      <c r="AA130" s="29">
        <f>TRUNC(raw!BY130/(1-raw!W130/100),2)</f>
        <v>0</v>
      </c>
      <c r="AB130" s="29">
        <f>TRUNC(IF(E130=0,0,IF(E130=1,raw!BX130/(1-raw!W130/100),IF(E130=2,raw!BZ130/(1-raw!W130/100),0))),2)</f>
        <v>0</v>
      </c>
      <c r="AC130" s="29">
        <f>TRUNC(raw!CB130/(1-raw!W130/100),2)</f>
        <v>0</v>
      </c>
      <c r="AD130" s="29">
        <f>TRUNC(IF(E130=0,0,IF(E130=1,raw!CA130/(1-raw!W130/100),IF(E130=2,raw!CC130/(1-raw!W130/100),0))),2)</f>
        <v>0</v>
      </c>
      <c r="AE130" s="21">
        <f>(IF(E130=0,0,IF(E130=1,0,IF(E130=2,raw!CE130))))</f>
        <v>0</v>
      </c>
      <c r="AF130" s="21">
        <f>(IF(E130=0,0,IF(E130=1,raw!CD130,IF(E130=2,raw!CF130))))</f>
        <v>0</v>
      </c>
    </row>
    <row r="131" spans="1:32" x14ac:dyDescent="0.25">
      <c r="A131" s="21">
        <f>raw!A131</f>
        <v>966027</v>
      </c>
      <c r="C131" s="21">
        <f>VLOOKUP(A131,'insert-meters'!A$2:B$24,2)</f>
        <v>120</v>
      </c>
      <c r="D131" s="21" t="str">
        <f>MID(raw!M131,3,4)</f>
        <v>1706</v>
      </c>
      <c r="E131" s="21">
        <f>IF(raw!BE131,2,IF(raw!BG131,1,0))</f>
        <v>2</v>
      </c>
      <c r="F131" s="21">
        <f>raw!T131</f>
        <v>20170718</v>
      </c>
      <c r="G131" s="21">
        <f>IF(E131=0,raw!AN131,raw!U131)</f>
        <v>75803</v>
      </c>
      <c r="H131" s="21">
        <f>IF(E131=0,raw!AO131,0)</f>
        <v>0</v>
      </c>
      <c r="I131" s="21">
        <f>raw!V131</f>
        <v>13947.74</v>
      </c>
      <c r="J131" s="21">
        <f>raw!X131</f>
        <v>702.62</v>
      </c>
      <c r="K131" s="21">
        <f>SUM(raw!Y131:AB131)</f>
        <v>3263.77</v>
      </c>
      <c r="L131" s="21">
        <f>SUM(raw!AC131:AD131)</f>
        <v>0</v>
      </c>
      <c r="M131" s="21">
        <f>raw!AE131</f>
        <v>0</v>
      </c>
      <c r="N131" s="21">
        <f>raw!AF131</f>
        <v>55791.040000000001</v>
      </c>
      <c r="O131" s="21">
        <f>raw!AL131</f>
        <v>53229.89</v>
      </c>
      <c r="P131" s="21">
        <f>raw!AM131</f>
        <v>56493.66</v>
      </c>
      <c r="Q131" s="21">
        <f>raw!BB131</f>
        <v>9231</v>
      </c>
      <c r="R131" s="21">
        <f>IF(E131=0,raw!AN131,raw!BC131)</f>
        <v>66572</v>
      </c>
      <c r="S131" s="21">
        <f>raw!BE131</f>
        <v>171</v>
      </c>
      <c r="T131" s="21">
        <f>raw!BF131</f>
        <v>195</v>
      </c>
      <c r="U131" s="21">
        <f>raw!BH131</f>
        <v>245</v>
      </c>
      <c r="V131" s="21">
        <f>IF(raw!BI131,raw!BI131,raw!BG131)</f>
        <v>230</v>
      </c>
      <c r="W131" s="21">
        <f>raw!BK131</f>
        <v>0</v>
      </c>
      <c r="X131" s="21">
        <f>raw!BL131</f>
        <v>0</v>
      </c>
      <c r="Y131" s="29">
        <f>TRUNC(raw!BQ131/(1-raw!W131/100),2)</f>
        <v>0</v>
      </c>
      <c r="Z131" s="29">
        <f>TRUNC(raw!BR131/(1-raw!W131/100),2)</f>
        <v>0</v>
      </c>
      <c r="AA131" s="29">
        <f>TRUNC(raw!BY131/(1-raw!W131/100),2)</f>
        <v>13595.04</v>
      </c>
      <c r="AB131" s="29">
        <f>TRUNC(IF(E131=0,0,IF(E131=1,raw!BX131/(1-raw!W131/100),IF(E131=2,raw!BZ131/(1-raw!W131/100),0))),2)</f>
        <v>2555.1799999999998</v>
      </c>
      <c r="AC131" s="29">
        <f>TRUNC(raw!CB131/(1-raw!W131/100),2)</f>
        <v>0</v>
      </c>
      <c r="AD131" s="29">
        <f>TRUNC(IF(E131=0,0,IF(E131=1,raw!CA131/(1-raw!W131/100),IF(E131=2,raw!CC131/(1-raw!W131/100),0))),2)</f>
        <v>0</v>
      </c>
      <c r="AE131" s="21">
        <f>(IF(E131=0,0,IF(E131=1,0,IF(E131=2,raw!CE131))))</f>
        <v>245</v>
      </c>
      <c r="AF131" s="21">
        <f>(IF(E131=0,0,IF(E131=1,raw!CD131,IF(E131=2,raw!CF131))))</f>
        <v>230</v>
      </c>
    </row>
    <row r="132" spans="1:32" x14ac:dyDescent="0.25">
      <c r="A132" s="21">
        <f>raw!A132</f>
        <v>1089425</v>
      </c>
      <c r="C132" s="21">
        <f>VLOOKUP(A132,'insert-meters'!A$2:B$24,2)</f>
        <v>121</v>
      </c>
      <c r="D132" s="21" t="str">
        <f>MID(raw!M132,3,4)</f>
        <v>1706</v>
      </c>
      <c r="E132" s="21">
        <f>IF(raw!BE132,2,IF(raw!BG132,1,0))</f>
        <v>0</v>
      </c>
      <c r="F132" s="21">
        <f>raw!T132</f>
        <v>20170718</v>
      </c>
      <c r="G132" s="21">
        <f>IF(E132=0,raw!AN132,raw!U132)</f>
        <v>0</v>
      </c>
      <c r="H132" s="21">
        <f>IF(E132=0,raw!AO132,0)</f>
        <v>0</v>
      </c>
      <c r="I132" s="21">
        <f>raw!V132</f>
        <v>25762.639999999999</v>
      </c>
      <c r="J132" s="21">
        <f>raw!X132</f>
        <v>702.62</v>
      </c>
      <c r="K132" s="21">
        <f>SUM(raw!Y132:AB132)</f>
        <v>6028.43</v>
      </c>
      <c r="L132" s="21">
        <f>SUM(raw!AC132:AD132)</f>
        <v>0</v>
      </c>
      <c r="M132" s="21">
        <f>raw!AE132</f>
        <v>0</v>
      </c>
      <c r="N132" s="21">
        <f>raw!AF132</f>
        <v>103050.63</v>
      </c>
      <c r="O132" s="21">
        <f>raw!AL132</f>
        <v>97724.82</v>
      </c>
      <c r="P132" s="21">
        <f>raw!AM132</f>
        <v>103753.25</v>
      </c>
      <c r="Q132" s="21">
        <f>raw!BB132</f>
        <v>16426</v>
      </c>
      <c r="R132" s="21">
        <f>IF(E132=0,raw!AN132,raw!BC132)</f>
        <v>0</v>
      </c>
      <c r="S132" s="21">
        <f>raw!BE132</f>
        <v>0</v>
      </c>
      <c r="T132" s="21">
        <f>raw!BF132</f>
        <v>0</v>
      </c>
      <c r="U132" s="21">
        <f>raw!BH132</f>
        <v>350</v>
      </c>
      <c r="V132" s="21">
        <f>IF(raw!BI132,raw!BI132,raw!BG132)</f>
        <v>350</v>
      </c>
      <c r="W132" s="21">
        <f>raw!BK132</f>
        <v>0</v>
      </c>
      <c r="X132" s="21">
        <f>raw!BL132</f>
        <v>0</v>
      </c>
      <c r="Y132" s="29">
        <f>TRUNC(raw!BQ132/(1-raw!W132/100),2)</f>
        <v>0</v>
      </c>
      <c r="Z132" s="29">
        <f>TRUNC(raw!BR132/(1-raw!W132/100),2)</f>
        <v>0</v>
      </c>
      <c r="AA132" s="29">
        <f>TRUNC(raw!BY132/(1-raw!W132/100),2)</f>
        <v>9171.82</v>
      </c>
      <c r="AB132" s="29">
        <f>TRUNC(IF(E132=0,0,IF(E132=1,raw!BX132/(1-raw!W132/100),IF(E132=2,raw!BZ132/(1-raw!W132/100),0))),2)</f>
        <v>0</v>
      </c>
      <c r="AC132" s="29">
        <f>TRUNC(raw!CB132/(1-raw!W132/100),2)</f>
        <v>0</v>
      </c>
      <c r="AD132" s="29">
        <f>TRUNC(IF(E132=0,0,IF(E132=1,raw!CA132/(1-raw!W132/100),IF(E132=2,raw!CC132/(1-raw!W132/100),0))),2)</f>
        <v>0</v>
      </c>
      <c r="AE132" s="21">
        <f>(IF(E132=0,0,IF(E132=1,0,IF(E132=2,raw!CE132))))</f>
        <v>0</v>
      </c>
      <c r="AF132" s="21">
        <f>(IF(E132=0,0,IF(E132=1,raw!CD132,IF(E132=2,raw!CF132))))</f>
        <v>0</v>
      </c>
    </row>
    <row r="133" spans="1:32" x14ac:dyDescent="0.25">
      <c r="A133" s="21">
        <f>raw!A133</f>
        <v>1100496</v>
      </c>
      <c r="C133" s="21">
        <f>VLOOKUP(A133,'insert-meters'!A$2:B$24,2)</f>
        <v>122</v>
      </c>
      <c r="D133" s="21" t="str">
        <f>MID(raw!M133,3,4)</f>
        <v>1706</v>
      </c>
      <c r="E133" s="21">
        <f>IF(raw!BE133,2,IF(raw!BG133,1,0))</f>
        <v>0</v>
      </c>
      <c r="F133" s="21">
        <f>raw!T133</f>
        <v>20170718</v>
      </c>
      <c r="G133" s="21">
        <f>IF(E133=0,raw!AN133,raw!U133)</f>
        <v>3</v>
      </c>
      <c r="H133" s="21">
        <f>IF(E133=0,raw!AO133,0)</f>
        <v>30</v>
      </c>
      <c r="I133" s="21">
        <f>raw!V133</f>
        <v>2.06</v>
      </c>
      <c r="J133" s="21">
        <f>raw!X133</f>
        <v>2.35</v>
      </c>
      <c r="K133" s="21">
        <f>SUM(raw!Y133:AB133)</f>
        <v>0.99</v>
      </c>
      <c r="L133" s="21">
        <f>SUM(raw!AC133:AD133)</f>
        <v>0</v>
      </c>
      <c r="M133" s="21">
        <f>raw!AE133</f>
        <v>0.04</v>
      </c>
      <c r="N133" s="21">
        <f>raw!AF133</f>
        <v>17.190000000000001</v>
      </c>
      <c r="O133" s="21">
        <f>raw!AL133</f>
        <v>18.510000000000002</v>
      </c>
      <c r="P133" s="21">
        <f>raw!AM133</f>
        <v>19.5</v>
      </c>
      <c r="Q133" s="21">
        <f>raw!BB133</f>
        <v>0</v>
      </c>
      <c r="R133" s="21">
        <f>IF(E133=0,raw!AN133,raw!BC133)</f>
        <v>3</v>
      </c>
      <c r="S133" s="21">
        <f>raw!BE133</f>
        <v>0</v>
      </c>
      <c r="T133" s="21">
        <f>raw!BF133</f>
        <v>0</v>
      </c>
      <c r="U133" s="21">
        <f>raw!BH133</f>
        <v>0</v>
      </c>
      <c r="V133" s="21">
        <f>IF(raw!BI133,raw!BI133,raw!BG133)</f>
        <v>0</v>
      </c>
      <c r="W133" s="21">
        <f>raw!BK133</f>
        <v>0</v>
      </c>
      <c r="X133" s="21">
        <f>raw!BL133</f>
        <v>0</v>
      </c>
      <c r="Y133" s="29">
        <f>TRUNC(raw!BQ133/(1-raw!W133/100),2)</f>
        <v>0</v>
      </c>
      <c r="Z133" s="29">
        <f>TRUNC(raw!BR133/(1-raw!W133/100),2)</f>
        <v>0</v>
      </c>
      <c r="AA133" s="29">
        <f>TRUNC(raw!BY133/(1-raw!W133/100),2)</f>
        <v>0</v>
      </c>
      <c r="AB133" s="29">
        <f>TRUNC(IF(E133=0,0,IF(E133=1,raw!BX133/(1-raw!W133/100),IF(E133=2,raw!BZ133/(1-raw!W133/100),0))),2)</f>
        <v>0</v>
      </c>
      <c r="AC133" s="29">
        <f>TRUNC(raw!CB133/(1-raw!W133/100),2)</f>
        <v>0</v>
      </c>
      <c r="AD133" s="29">
        <f>TRUNC(IF(E133=0,0,IF(E133=1,raw!CA133/(1-raw!W133/100),IF(E133=2,raw!CC133/(1-raw!W133/100),0))),2)</f>
        <v>0</v>
      </c>
      <c r="AE133" s="21">
        <f>(IF(E133=0,0,IF(E133=1,0,IF(E133=2,raw!CE133))))</f>
        <v>0</v>
      </c>
      <c r="AF133" s="21">
        <f>(IF(E133=0,0,IF(E133=1,raw!CD133,IF(E133=2,raw!CF133))))</f>
        <v>0</v>
      </c>
    </row>
    <row r="134" spans="1:32" x14ac:dyDescent="0.25">
      <c r="A134" s="21">
        <f>raw!A134</f>
        <v>466453</v>
      </c>
      <c r="C134" s="21">
        <f>VLOOKUP(A134,'insert-meters'!A$2:B$24,2)</f>
        <v>101</v>
      </c>
      <c r="D134" s="21" t="str">
        <f>MID(raw!M134,3,4)</f>
        <v>1707</v>
      </c>
      <c r="E134" s="21">
        <f>IF(raw!BE134,2,IF(raw!BG134,1,0))</f>
        <v>1</v>
      </c>
      <c r="F134" s="21">
        <f>raw!T134</f>
        <v>20170818</v>
      </c>
      <c r="G134" s="21">
        <f>IF(E134=0,raw!AN134,raw!U134)</f>
        <v>10601</v>
      </c>
      <c r="H134" s="21">
        <f>IF(E134=0,raw!AO134,0)</f>
        <v>0</v>
      </c>
      <c r="I134" s="21">
        <f>raw!V134</f>
        <v>1533.72</v>
      </c>
      <c r="J134" s="21">
        <f>raw!X134</f>
        <v>702.62</v>
      </c>
      <c r="K134" s="21">
        <f>SUM(raw!Y134:AB134)</f>
        <v>358.86</v>
      </c>
      <c r="L134" s="21">
        <f>SUM(raw!AC134:AD134)</f>
        <v>230.75</v>
      </c>
      <c r="M134" s="21">
        <f>raw!AE134</f>
        <v>0</v>
      </c>
      <c r="N134" s="21">
        <f>raw!AF134</f>
        <v>6134.94</v>
      </c>
      <c r="O134" s="21">
        <f>raw!AL134</f>
        <v>6709.45</v>
      </c>
      <c r="P134" s="21">
        <f>raw!AM134</f>
        <v>7068.31</v>
      </c>
      <c r="Q134" s="21">
        <f>raw!BB134</f>
        <v>1197</v>
      </c>
      <c r="R134" s="21">
        <f>IF(E134=0,raw!AN134,raw!BC134)</f>
        <v>9404</v>
      </c>
      <c r="S134" s="21">
        <f>raw!BE134</f>
        <v>0</v>
      </c>
      <c r="T134" s="21">
        <f>raw!BF134</f>
        <v>46</v>
      </c>
      <c r="U134" s="21">
        <f>raw!BH134</f>
        <v>0</v>
      </c>
      <c r="V134" s="21">
        <f>IF(raw!BI134,raw!BI134,raw!BG134)</f>
        <v>55</v>
      </c>
      <c r="W134" s="21">
        <f>raw!BK134</f>
        <v>0</v>
      </c>
      <c r="X134" s="21">
        <f>raw!BL134</f>
        <v>0</v>
      </c>
      <c r="Y134" s="29">
        <f>TRUNC(raw!BQ134/(1-raw!W134/100),2)</f>
        <v>0</v>
      </c>
      <c r="Z134" s="29">
        <f>TRUNC(raw!BR134/(1-raw!W134/100),2)</f>
        <v>0</v>
      </c>
      <c r="AA134" s="29">
        <f>TRUNC(raw!BY134/(1-raw!W134/100),2)</f>
        <v>0</v>
      </c>
      <c r="AB134" s="29">
        <f>TRUNC(IF(E134=0,0,IF(E134=1,raw!BX134/(1-raw!W134/100),IF(E134=2,raw!BZ134/(1-raw!W134/100),0))),2)</f>
        <v>435.8</v>
      </c>
      <c r="AC134" s="29">
        <f>TRUNC(raw!CB134/(1-raw!W134/100),2)</f>
        <v>0</v>
      </c>
      <c r="AD134" s="29">
        <f>TRUNC(IF(E134=0,0,IF(E134=1,raw!CA134/(1-raw!W134/100),IF(E134=2,raw!CC134/(1-raw!W134/100),0))),2)</f>
        <v>0</v>
      </c>
      <c r="AE134" s="21">
        <f>(IF(E134=0,0,IF(E134=1,0,IF(E134=2,raw!CE134))))</f>
        <v>0</v>
      </c>
      <c r="AF134" s="21">
        <f>(IF(E134=0,0,IF(E134=1,raw!CD134,IF(E134=2,raw!CF134))))</f>
        <v>55</v>
      </c>
    </row>
    <row r="135" spans="1:32" x14ac:dyDescent="0.25">
      <c r="A135" s="21">
        <f>raw!A135</f>
        <v>471550</v>
      </c>
      <c r="C135" s="21">
        <f>VLOOKUP(A135,'insert-meters'!A$2:B$24,2)</f>
        <v>102</v>
      </c>
      <c r="D135" s="21" t="str">
        <f>MID(raw!M135,3,4)</f>
        <v>1707</v>
      </c>
      <c r="E135" s="21">
        <f>IF(raw!BE135,2,IF(raw!BG135,1,0))</f>
        <v>0</v>
      </c>
      <c r="F135" s="21">
        <f>raw!T135</f>
        <v>20170818</v>
      </c>
      <c r="G135" s="21">
        <f>IF(E135=0,raw!AN135,raw!U135)</f>
        <v>473</v>
      </c>
      <c r="H135" s="21">
        <f>IF(E135=0,raw!AO135,0)</f>
        <v>473</v>
      </c>
      <c r="I135" s="21">
        <f>raw!V135</f>
        <v>49.55</v>
      </c>
      <c r="J135" s="21">
        <f>raw!X135</f>
        <v>48.22</v>
      </c>
      <c r="K135" s="21">
        <f>SUM(raw!Y135:AB135)</f>
        <v>16.080000000000002</v>
      </c>
      <c r="L135" s="21">
        <f>SUM(raw!AC135:AD135)</f>
        <v>0</v>
      </c>
      <c r="M135" s="21">
        <f>raw!AE135</f>
        <v>0</v>
      </c>
      <c r="N135" s="21">
        <f>raw!AF135</f>
        <v>275.29000000000002</v>
      </c>
      <c r="O135" s="21">
        <f>raw!AL135</f>
        <v>307.43</v>
      </c>
      <c r="P135" s="21">
        <f>raw!AM135</f>
        <v>323.51</v>
      </c>
      <c r="Q135" s="21">
        <f>raw!BB135</f>
        <v>0</v>
      </c>
      <c r="R135" s="21">
        <f>IF(E135=0,raw!AN135,raw!BC135)</f>
        <v>473</v>
      </c>
      <c r="S135" s="21">
        <f>raw!BE135</f>
        <v>0</v>
      </c>
      <c r="T135" s="21">
        <f>raw!BF135</f>
        <v>0</v>
      </c>
      <c r="U135" s="21">
        <f>raw!BH135</f>
        <v>0</v>
      </c>
      <c r="V135" s="21">
        <f>IF(raw!BI135,raw!BI135,raw!BG135)</f>
        <v>0</v>
      </c>
      <c r="W135" s="21">
        <f>raw!BK135</f>
        <v>0</v>
      </c>
      <c r="X135" s="21">
        <f>raw!BL135</f>
        <v>0</v>
      </c>
      <c r="Y135" s="29">
        <f>TRUNC(raw!BQ135/(1-raw!W135/100),2)</f>
        <v>0</v>
      </c>
      <c r="Z135" s="29">
        <f>TRUNC(raw!BR135/(1-raw!W135/100),2)</f>
        <v>0</v>
      </c>
      <c r="AA135" s="29">
        <f>TRUNC(raw!BY135/(1-raw!W135/100),2)</f>
        <v>0</v>
      </c>
      <c r="AB135" s="29">
        <f>TRUNC(IF(E135=0,0,IF(E135=1,raw!BX135/(1-raw!W135/100),IF(E135=2,raw!BZ135/(1-raw!W135/100),0))),2)</f>
        <v>0</v>
      </c>
      <c r="AC135" s="29">
        <f>TRUNC(raw!CB135/(1-raw!W135/100),2)</f>
        <v>0</v>
      </c>
      <c r="AD135" s="29">
        <f>TRUNC(IF(E135=0,0,IF(E135=1,raw!CA135/(1-raw!W135/100),IF(E135=2,raw!CC135/(1-raw!W135/100),0))),2)</f>
        <v>0</v>
      </c>
      <c r="AE135" s="21">
        <f>(IF(E135=0,0,IF(E135=1,0,IF(E135=2,raw!CE135))))</f>
        <v>0</v>
      </c>
      <c r="AF135" s="21">
        <f>(IF(E135=0,0,IF(E135=1,raw!CD135,IF(E135=2,raw!CF135))))</f>
        <v>0</v>
      </c>
    </row>
    <row r="136" spans="1:32" x14ac:dyDescent="0.25">
      <c r="A136" s="21">
        <f>raw!A136</f>
        <v>471551</v>
      </c>
      <c r="C136" s="21">
        <f>VLOOKUP(A136,'insert-meters'!A$2:B$24,2)</f>
        <v>103</v>
      </c>
      <c r="D136" s="21" t="str">
        <f>MID(raw!M136,3,4)</f>
        <v>1707</v>
      </c>
      <c r="E136" s="21">
        <f>IF(raw!BE136,2,IF(raw!BG136,1,0))</f>
        <v>0</v>
      </c>
      <c r="F136" s="21">
        <f>raw!T136</f>
        <v>20170818</v>
      </c>
      <c r="G136" s="21">
        <f>IF(E136=0,raw!AN136,raw!U136)</f>
        <v>7200</v>
      </c>
      <c r="H136" s="21">
        <f>IF(E136=0,raw!AO136,0)</f>
        <v>7200</v>
      </c>
      <c r="I136" s="21">
        <f>raw!V136</f>
        <v>1150.6600000000001</v>
      </c>
      <c r="J136" s="21">
        <f>raw!X136</f>
        <v>693.17</v>
      </c>
      <c r="K136" s="21">
        <f>SUM(raw!Y136:AB136)</f>
        <v>269.23</v>
      </c>
      <c r="L136" s="21">
        <f>SUM(raw!AC136:AD136)</f>
        <v>0</v>
      </c>
      <c r="M136" s="21">
        <f>raw!AE136</f>
        <v>0</v>
      </c>
      <c r="N136" s="21">
        <f>raw!AF136</f>
        <v>4602.6499999999996</v>
      </c>
      <c r="O136" s="21">
        <f>raw!AL136</f>
        <v>5026.59</v>
      </c>
      <c r="P136" s="21">
        <f>raw!AM136</f>
        <v>5295.82</v>
      </c>
      <c r="Q136" s="21">
        <f>raw!BB136</f>
        <v>0</v>
      </c>
      <c r="R136" s="21">
        <f>IF(E136=0,raw!AN136,raw!BC136)</f>
        <v>7200</v>
      </c>
      <c r="S136" s="21">
        <f>raw!BE136</f>
        <v>0</v>
      </c>
      <c r="T136" s="21">
        <f>raw!BF136</f>
        <v>0</v>
      </c>
      <c r="U136" s="21">
        <f>raw!BH136</f>
        <v>0</v>
      </c>
      <c r="V136" s="21">
        <f>IF(raw!BI136,raw!BI136,raw!BG136)</f>
        <v>0</v>
      </c>
      <c r="W136" s="21">
        <f>raw!BK136</f>
        <v>0</v>
      </c>
      <c r="X136" s="21">
        <f>raw!BL136</f>
        <v>0</v>
      </c>
      <c r="Y136" s="29">
        <f>TRUNC(raw!BQ136/(1-raw!W136/100),2)</f>
        <v>0</v>
      </c>
      <c r="Z136" s="29">
        <f>TRUNC(raw!BR136/(1-raw!W136/100),2)</f>
        <v>0</v>
      </c>
      <c r="AA136" s="29">
        <f>TRUNC(raw!BY136/(1-raw!W136/100),2)</f>
        <v>0</v>
      </c>
      <c r="AB136" s="29">
        <f>TRUNC(IF(E136=0,0,IF(E136=1,raw!BX136/(1-raw!W136/100),IF(E136=2,raw!BZ136/(1-raw!W136/100),0))),2)</f>
        <v>0</v>
      </c>
      <c r="AC136" s="29">
        <f>TRUNC(raw!CB136/(1-raw!W136/100),2)</f>
        <v>0</v>
      </c>
      <c r="AD136" s="29">
        <f>TRUNC(IF(E136=0,0,IF(E136=1,raw!CA136/(1-raw!W136/100),IF(E136=2,raw!CC136/(1-raw!W136/100),0))),2)</f>
        <v>0</v>
      </c>
      <c r="AE136" s="21">
        <f>(IF(E136=0,0,IF(E136=1,0,IF(E136=2,raw!CE136))))</f>
        <v>0</v>
      </c>
      <c r="AF136" s="21">
        <f>(IF(E136=0,0,IF(E136=1,raw!CD136,IF(E136=2,raw!CF136))))</f>
        <v>0</v>
      </c>
    </row>
    <row r="137" spans="1:32" x14ac:dyDescent="0.25">
      <c r="A137" s="21">
        <f>raw!A137</f>
        <v>471552</v>
      </c>
      <c r="C137" s="21">
        <f>VLOOKUP(A137,'insert-meters'!A$2:B$24,2)</f>
        <v>104</v>
      </c>
      <c r="D137" s="21" t="str">
        <f>MID(raw!M137,3,4)</f>
        <v>1707</v>
      </c>
      <c r="E137" s="21">
        <f>IF(raw!BE137,2,IF(raw!BG137,1,0))</f>
        <v>0</v>
      </c>
      <c r="F137" s="21">
        <f>raw!T137</f>
        <v>20170818</v>
      </c>
      <c r="G137" s="21">
        <f>IF(E137=0,raw!AN137,raw!U137)</f>
        <v>383</v>
      </c>
      <c r="H137" s="21">
        <f>IF(E137=0,raw!AO137,0)</f>
        <v>383</v>
      </c>
      <c r="I137" s="21">
        <f>raw!V137</f>
        <v>40.119999999999997</v>
      </c>
      <c r="J137" s="21">
        <f>raw!X137</f>
        <v>40.19</v>
      </c>
      <c r="K137" s="21">
        <f>SUM(raw!Y137:AB137)</f>
        <v>13.01</v>
      </c>
      <c r="L137" s="21">
        <f>SUM(raw!AC137:AD137)</f>
        <v>0</v>
      </c>
      <c r="M137" s="21">
        <f>raw!AE137</f>
        <v>0</v>
      </c>
      <c r="N137" s="21">
        <f>raw!AF137</f>
        <v>222.91</v>
      </c>
      <c r="O137" s="21">
        <f>raw!AL137</f>
        <v>250.09</v>
      </c>
      <c r="P137" s="21">
        <f>raw!AM137</f>
        <v>263.10000000000002</v>
      </c>
      <c r="Q137" s="21">
        <f>raw!BB137</f>
        <v>0</v>
      </c>
      <c r="R137" s="21">
        <f>IF(E137=0,raw!AN137,raw!BC137)</f>
        <v>383</v>
      </c>
      <c r="S137" s="21">
        <f>raw!BE137</f>
        <v>0</v>
      </c>
      <c r="T137" s="21">
        <f>raw!BF137</f>
        <v>0</v>
      </c>
      <c r="U137" s="21">
        <f>raw!BH137</f>
        <v>0</v>
      </c>
      <c r="V137" s="21">
        <f>IF(raw!BI137,raw!BI137,raw!BG137)</f>
        <v>0</v>
      </c>
      <c r="W137" s="21">
        <f>raw!BK137</f>
        <v>0</v>
      </c>
      <c r="X137" s="21">
        <f>raw!BL137</f>
        <v>0</v>
      </c>
      <c r="Y137" s="29">
        <f>TRUNC(raw!BQ137/(1-raw!W137/100),2)</f>
        <v>0</v>
      </c>
      <c r="Z137" s="29">
        <f>TRUNC(raw!BR137/(1-raw!W137/100),2)</f>
        <v>0</v>
      </c>
      <c r="AA137" s="29">
        <f>TRUNC(raw!BY137/(1-raw!W137/100),2)</f>
        <v>0</v>
      </c>
      <c r="AB137" s="29">
        <f>TRUNC(IF(E137=0,0,IF(E137=1,raw!BX137/(1-raw!W137/100),IF(E137=2,raw!BZ137/(1-raw!W137/100),0))),2)</f>
        <v>0</v>
      </c>
      <c r="AC137" s="29">
        <f>TRUNC(raw!CB137/(1-raw!W137/100),2)</f>
        <v>0</v>
      </c>
      <c r="AD137" s="29">
        <f>TRUNC(IF(E137=0,0,IF(E137=1,raw!CA137/(1-raw!W137/100),IF(E137=2,raw!CC137/(1-raw!W137/100),0))),2)</f>
        <v>0</v>
      </c>
      <c r="AE137" s="21">
        <f>(IF(E137=0,0,IF(E137=1,0,IF(E137=2,raw!CE137))))</f>
        <v>0</v>
      </c>
      <c r="AF137" s="21">
        <f>(IF(E137=0,0,IF(E137=1,raw!CD137,IF(E137=2,raw!CF137))))</f>
        <v>0</v>
      </c>
    </row>
    <row r="138" spans="1:32" x14ac:dyDescent="0.25">
      <c r="A138" s="21">
        <f>raw!A138</f>
        <v>471553</v>
      </c>
      <c r="C138" s="21">
        <f>VLOOKUP(A138,'insert-meters'!A$2:B$24,2)</f>
        <v>105</v>
      </c>
      <c r="D138" s="21" t="str">
        <f>MID(raw!M138,3,4)</f>
        <v>1707</v>
      </c>
      <c r="E138" s="21">
        <f>IF(raw!BE138,2,IF(raw!BG138,1,0))</f>
        <v>0</v>
      </c>
      <c r="F138" s="21">
        <f>raw!T138</f>
        <v>20170818</v>
      </c>
      <c r="G138" s="21">
        <f>IF(E138=0,raw!AN138,raw!U138)</f>
        <v>8400</v>
      </c>
      <c r="H138" s="21">
        <f>IF(E138=0,raw!AO138,0)</f>
        <v>8400</v>
      </c>
      <c r="I138" s="21">
        <f>raw!V138</f>
        <v>1342.43</v>
      </c>
      <c r="J138" s="21">
        <f>raw!X138</f>
        <v>693.17</v>
      </c>
      <c r="K138" s="21">
        <f>SUM(raw!Y138:AB138)</f>
        <v>314.11</v>
      </c>
      <c r="L138" s="21">
        <f>SUM(raw!AC138:AD138)</f>
        <v>0</v>
      </c>
      <c r="M138" s="21">
        <f>raw!AE138</f>
        <v>0</v>
      </c>
      <c r="N138" s="21">
        <f>raw!AF138</f>
        <v>5369.75</v>
      </c>
      <c r="O138" s="21">
        <f>raw!AL138</f>
        <v>5748.81</v>
      </c>
      <c r="P138" s="21">
        <f>raw!AM138</f>
        <v>6062.92</v>
      </c>
      <c r="Q138" s="21">
        <f>raw!BB138</f>
        <v>0</v>
      </c>
      <c r="R138" s="21">
        <f>IF(E138=0,raw!AN138,raw!BC138)</f>
        <v>8400</v>
      </c>
      <c r="S138" s="21">
        <f>raw!BE138</f>
        <v>0</v>
      </c>
      <c r="T138" s="21">
        <f>raw!BF138</f>
        <v>0</v>
      </c>
      <c r="U138" s="21">
        <f>raw!BH138</f>
        <v>0</v>
      </c>
      <c r="V138" s="21">
        <f>IF(raw!BI138,raw!BI138,raw!BG138)</f>
        <v>0</v>
      </c>
      <c r="W138" s="21">
        <f>raw!BK138</f>
        <v>0</v>
      </c>
      <c r="X138" s="21">
        <f>raw!BL138</f>
        <v>0</v>
      </c>
      <c r="Y138" s="29">
        <f>TRUNC(raw!BQ138/(1-raw!W138/100),2)</f>
        <v>0</v>
      </c>
      <c r="Z138" s="29">
        <f>TRUNC(raw!BR138/(1-raw!W138/100),2)</f>
        <v>0</v>
      </c>
      <c r="AA138" s="29">
        <f>TRUNC(raw!BY138/(1-raw!W138/100),2)</f>
        <v>0</v>
      </c>
      <c r="AB138" s="29">
        <f>TRUNC(IF(E138=0,0,IF(E138=1,raw!BX138/(1-raw!W138/100),IF(E138=2,raw!BZ138/(1-raw!W138/100),0))),2)</f>
        <v>0</v>
      </c>
      <c r="AC138" s="29">
        <f>TRUNC(raw!CB138/(1-raw!W138/100),2)</f>
        <v>0</v>
      </c>
      <c r="AD138" s="29">
        <f>TRUNC(IF(E138=0,0,IF(E138=1,raw!CA138/(1-raw!W138/100),IF(E138=2,raw!CC138/(1-raw!W138/100),0))),2)</f>
        <v>0</v>
      </c>
      <c r="AE138" s="21">
        <f>(IF(E138=0,0,IF(E138=1,0,IF(E138=2,raw!CE138))))</f>
        <v>0</v>
      </c>
      <c r="AF138" s="21">
        <f>(IF(E138=0,0,IF(E138=1,raw!CD138,IF(E138=2,raw!CF138))))</f>
        <v>0</v>
      </c>
    </row>
    <row r="139" spans="1:32" x14ac:dyDescent="0.25">
      <c r="A139" s="21">
        <f>raw!A139</f>
        <v>471554</v>
      </c>
      <c r="C139" s="21">
        <f>VLOOKUP(A139,'insert-meters'!A$2:B$24,2)</f>
        <v>106</v>
      </c>
      <c r="D139" s="21" t="str">
        <f>MID(raw!M139,3,4)</f>
        <v>1707</v>
      </c>
      <c r="E139" s="21">
        <f>IF(raw!BE139,2,IF(raw!BG139,1,0))</f>
        <v>0</v>
      </c>
      <c r="F139" s="21">
        <f>raw!T139</f>
        <v>20170818</v>
      </c>
      <c r="G139" s="21">
        <f>IF(E139=0,raw!AN139,raw!U139)</f>
        <v>599</v>
      </c>
      <c r="H139" s="21">
        <f>IF(E139=0,raw!AO139,0)</f>
        <v>599</v>
      </c>
      <c r="I139" s="21">
        <f>raw!V139</f>
        <v>95.72</v>
      </c>
      <c r="J139" s="21">
        <f>raw!X139</f>
        <v>57.23</v>
      </c>
      <c r="K139" s="21">
        <f>SUM(raw!Y139:AB139)</f>
        <v>22.37</v>
      </c>
      <c r="L139" s="21">
        <f>SUM(raw!AC139:AD139)</f>
        <v>0</v>
      </c>
      <c r="M139" s="21">
        <f>raw!AE139</f>
        <v>0</v>
      </c>
      <c r="N139" s="21">
        <f>raw!AF139</f>
        <v>382.91</v>
      </c>
      <c r="O139" s="21">
        <f>raw!AL139</f>
        <v>417.77</v>
      </c>
      <c r="P139" s="21">
        <f>raw!AM139</f>
        <v>440.14</v>
      </c>
      <c r="Q139" s="21">
        <f>raw!BB139</f>
        <v>0</v>
      </c>
      <c r="R139" s="21">
        <f>IF(E139=0,raw!AN139,raw!BC139)</f>
        <v>599</v>
      </c>
      <c r="S139" s="21">
        <f>raw!BE139</f>
        <v>0</v>
      </c>
      <c r="T139" s="21">
        <f>raw!BF139</f>
        <v>0</v>
      </c>
      <c r="U139" s="21">
        <f>raw!BH139</f>
        <v>0</v>
      </c>
      <c r="V139" s="21">
        <f>IF(raw!BI139,raw!BI139,raw!BG139)</f>
        <v>0</v>
      </c>
      <c r="W139" s="21">
        <f>raw!BK139</f>
        <v>0</v>
      </c>
      <c r="X139" s="21">
        <f>raw!BL139</f>
        <v>0</v>
      </c>
      <c r="Y139" s="29">
        <f>TRUNC(raw!BQ139/(1-raw!W139/100),2)</f>
        <v>0</v>
      </c>
      <c r="Z139" s="29">
        <f>TRUNC(raw!BR139/(1-raw!W139/100),2)</f>
        <v>0</v>
      </c>
      <c r="AA139" s="29">
        <f>TRUNC(raw!BY139/(1-raw!W139/100),2)</f>
        <v>0</v>
      </c>
      <c r="AB139" s="29">
        <f>TRUNC(IF(E139=0,0,IF(E139=1,raw!BX139/(1-raw!W139/100),IF(E139=2,raw!BZ139/(1-raw!W139/100),0))),2)</f>
        <v>0</v>
      </c>
      <c r="AC139" s="29">
        <f>TRUNC(raw!CB139/(1-raw!W139/100),2)</f>
        <v>0</v>
      </c>
      <c r="AD139" s="29">
        <f>TRUNC(IF(E139=0,0,IF(E139=1,raw!CA139/(1-raw!W139/100),IF(E139=2,raw!CC139/(1-raw!W139/100),0))),2)</f>
        <v>0</v>
      </c>
      <c r="AE139" s="21">
        <f>(IF(E139=0,0,IF(E139=1,0,IF(E139=2,raw!CE139))))</f>
        <v>0</v>
      </c>
      <c r="AF139" s="21">
        <f>(IF(E139=0,0,IF(E139=1,raw!CD139,IF(E139=2,raw!CF139))))</f>
        <v>0</v>
      </c>
    </row>
    <row r="140" spans="1:32" x14ac:dyDescent="0.25">
      <c r="A140" s="21">
        <f>raw!A140</f>
        <v>471555</v>
      </c>
      <c r="C140" s="21">
        <f>VLOOKUP(A140,'insert-meters'!A$2:B$24,2)</f>
        <v>107</v>
      </c>
      <c r="D140" s="21" t="str">
        <f>MID(raw!M140,3,4)</f>
        <v>1707</v>
      </c>
      <c r="E140" s="21">
        <f>IF(raw!BE140,2,IF(raw!BG140,1,0))</f>
        <v>0</v>
      </c>
      <c r="F140" s="21">
        <f>raw!T140</f>
        <v>20170818</v>
      </c>
      <c r="G140" s="21">
        <f>IF(E140=0,raw!AN140,raw!U140)</f>
        <v>7440</v>
      </c>
      <c r="H140" s="21">
        <f>IF(E140=0,raw!AO140,0)</f>
        <v>7440</v>
      </c>
      <c r="I140" s="21">
        <f>raw!V140</f>
        <v>1189.01</v>
      </c>
      <c r="J140" s="21">
        <f>raw!X140</f>
        <v>589.80999999999995</v>
      </c>
      <c r="K140" s="21">
        <f>SUM(raw!Y140:AB140)</f>
        <v>278.22000000000003</v>
      </c>
      <c r="L140" s="21">
        <f>SUM(raw!AC140:AD140)</f>
        <v>0</v>
      </c>
      <c r="M140" s="21">
        <f>raw!AE140</f>
        <v>0</v>
      </c>
      <c r="N140" s="21">
        <f>raw!AF140</f>
        <v>4756.07</v>
      </c>
      <c r="O140" s="21">
        <f>raw!AL140</f>
        <v>5067.66</v>
      </c>
      <c r="P140" s="21">
        <f>raw!AM140</f>
        <v>5345.88</v>
      </c>
      <c r="Q140" s="21">
        <f>raw!BB140</f>
        <v>0</v>
      </c>
      <c r="R140" s="21">
        <f>IF(E140=0,raw!AN140,raw!BC140)</f>
        <v>7440</v>
      </c>
      <c r="S140" s="21">
        <f>raw!BE140</f>
        <v>0</v>
      </c>
      <c r="T140" s="21">
        <f>raw!BF140</f>
        <v>0</v>
      </c>
      <c r="U140" s="21">
        <f>raw!BH140</f>
        <v>0</v>
      </c>
      <c r="V140" s="21">
        <f>IF(raw!BI140,raw!BI140,raw!BG140)</f>
        <v>0</v>
      </c>
      <c r="W140" s="21">
        <f>raw!BK140</f>
        <v>0</v>
      </c>
      <c r="X140" s="21">
        <f>raw!BL140</f>
        <v>0</v>
      </c>
      <c r="Y140" s="29">
        <f>TRUNC(raw!BQ140/(1-raw!W140/100),2)</f>
        <v>0</v>
      </c>
      <c r="Z140" s="29">
        <f>TRUNC(raw!BR140/(1-raw!W140/100),2)</f>
        <v>0</v>
      </c>
      <c r="AA140" s="29">
        <f>TRUNC(raw!BY140/(1-raw!W140/100),2)</f>
        <v>0</v>
      </c>
      <c r="AB140" s="29">
        <f>TRUNC(IF(E140=0,0,IF(E140=1,raw!BX140/(1-raw!W140/100),IF(E140=2,raw!BZ140/(1-raw!W140/100),0))),2)</f>
        <v>0</v>
      </c>
      <c r="AC140" s="29">
        <f>TRUNC(raw!CB140/(1-raw!W140/100),2)</f>
        <v>0</v>
      </c>
      <c r="AD140" s="29">
        <f>TRUNC(IF(E140=0,0,IF(E140=1,raw!CA140/(1-raw!W140/100),IF(E140=2,raw!CC140/(1-raw!W140/100),0))),2)</f>
        <v>0</v>
      </c>
      <c r="AE140" s="21">
        <f>(IF(E140=0,0,IF(E140=1,0,IF(E140=2,raw!CE140))))</f>
        <v>0</v>
      </c>
      <c r="AF140" s="21">
        <f>(IF(E140=0,0,IF(E140=1,raw!CD140,IF(E140=2,raw!CF140))))</f>
        <v>0</v>
      </c>
    </row>
    <row r="141" spans="1:32" x14ac:dyDescent="0.25">
      <c r="A141" s="21">
        <f>raw!A141</f>
        <v>472913</v>
      </c>
      <c r="C141" s="21">
        <f>VLOOKUP(A141,'insert-meters'!A$2:B$24,2)</f>
        <v>108</v>
      </c>
      <c r="D141" s="21" t="str">
        <f>MID(raw!M141,3,4)</f>
        <v>1707</v>
      </c>
      <c r="E141" s="21">
        <f>IF(raw!BE141,2,IF(raw!BG141,1,0))</f>
        <v>0</v>
      </c>
      <c r="F141" s="21">
        <f>raw!T141</f>
        <v>20170818</v>
      </c>
      <c r="G141" s="21">
        <f>IF(E141=0,raw!AN141,raw!U141)</f>
        <v>5940</v>
      </c>
      <c r="H141" s="21">
        <f>IF(E141=0,raw!AO141,0)</f>
        <v>5940</v>
      </c>
      <c r="I141" s="21">
        <f>raw!V141</f>
        <v>972.55</v>
      </c>
      <c r="J141" s="21">
        <f>raw!X141</f>
        <v>693.17</v>
      </c>
      <c r="K141" s="21">
        <f>SUM(raw!Y141:AB141)</f>
        <v>227.56</v>
      </c>
      <c r="L141" s="21">
        <f>SUM(raw!AC141:AD141)</f>
        <v>0</v>
      </c>
      <c r="M141" s="21">
        <f>raw!AE141</f>
        <v>0</v>
      </c>
      <c r="N141" s="21">
        <f>raw!AF141</f>
        <v>3890.22</v>
      </c>
      <c r="O141" s="21">
        <f>raw!AL141</f>
        <v>4355.83</v>
      </c>
      <c r="P141" s="21">
        <f>raw!AM141</f>
        <v>4583.3900000000003</v>
      </c>
      <c r="Q141" s="21">
        <f>raw!BB141</f>
        <v>0</v>
      </c>
      <c r="R141" s="21">
        <f>IF(E141=0,raw!AN141,raw!BC141)</f>
        <v>5940</v>
      </c>
      <c r="S141" s="21">
        <f>raw!BE141</f>
        <v>0</v>
      </c>
      <c r="T141" s="21">
        <f>raw!BF141</f>
        <v>0</v>
      </c>
      <c r="U141" s="21">
        <f>raw!BH141</f>
        <v>0</v>
      </c>
      <c r="V141" s="21">
        <f>IF(raw!BI141,raw!BI141,raw!BG141)</f>
        <v>0</v>
      </c>
      <c r="W141" s="21">
        <f>raw!BK141</f>
        <v>0</v>
      </c>
      <c r="X141" s="21">
        <f>raw!BL141</f>
        <v>0</v>
      </c>
      <c r="Y141" s="29">
        <f>TRUNC(raw!BQ141/(1-raw!W141/100),2)</f>
        <v>0</v>
      </c>
      <c r="Z141" s="29">
        <f>TRUNC(raw!BR141/(1-raw!W141/100),2)</f>
        <v>0</v>
      </c>
      <c r="AA141" s="29">
        <f>TRUNC(raw!BY141/(1-raw!W141/100),2)</f>
        <v>0</v>
      </c>
      <c r="AB141" s="29">
        <f>TRUNC(IF(E141=0,0,IF(E141=1,raw!BX141/(1-raw!W141/100),IF(E141=2,raw!BZ141/(1-raw!W141/100),0))),2)</f>
        <v>0</v>
      </c>
      <c r="AC141" s="29">
        <f>TRUNC(raw!CB141/(1-raw!W141/100),2)</f>
        <v>0</v>
      </c>
      <c r="AD141" s="29">
        <f>TRUNC(IF(E141=0,0,IF(E141=1,raw!CA141/(1-raw!W141/100),IF(E141=2,raw!CC141/(1-raw!W141/100),0))),2)</f>
        <v>0</v>
      </c>
      <c r="AE141" s="21">
        <f>(IF(E141=0,0,IF(E141=1,0,IF(E141=2,raw!CE141))))</f>
        <v>0</v>
      </c>
      <c r="AF141" s="21">
        <f>(IF(E141=0,0,IF(E141=1,raw!CD141,IF(E141=2,raw!CF141))))</f>
        <v>0</v>
      </c>
    </row>
    <row r="142" spans="1:32" x14ac:dyDescent="0.25">
      <c r="A142" s="21">
        <f>raw!A142</f>
        <v>491042</v>
      </c>
      <c r="C142" s="21">
        <f>VLOOKUP(A142,'insert-meters'!A$2:B$24,2)</f>
        <v>109</v>
      </c>
      <c r="D142" s="21" t="str">
        <f>MID(raw!M142,3,4)</f>
        <v>1707</v>
      </c>
      <c r="E142" s="21">
        <f>IF(raw!BE142,2,IF(raw!BG142,1,0))</f>
        <v>1</v>
      </c>
      <c r="F142" s="21">
        <f>raw!T142</f>
        <v>20170818</v>
      </c>
      <c r="G142" s="21">
        <f>IF(E142=0,raw!AN142,raw!U142)</f>
        <v>228690</v>
      </c>
      <c r="H142" s="21">
        <f>IF(E142=0,raw!AO142,0)</f>
        <v>0</v>
      </c>
      <c r="I142" s="21">
        <f>raw!V142</f>
        <v>38080.58</v>
      </c>
      <c r="J142" s="21">
        <f>raw!X142</f>
        <v>702.62</v>
      </c>
      <c r="K142" s="21">
        <f>SUM(raw!Y142:AB142)</f>
        <v>8910.84</v>
      </c>
      <c r="L142" s="21">
        <f>SUM(raw!AC142:AD142)</f>
        <v>3868.37</v>
      </c>
      <c r="M142" s="21">
        <f>raw!AE142</f>
        <v>0</v>
      </c>
      <c r="N142" s="21">
        <f>raw!AF142</f>
        <v>152322.39000000001</v>
      </c>
      <c r="O142" s="21">
        <f>raw!AL142</f>
        <v>147982.54</v>
      </c>
      <c r="P142" s="21">
        <f>raw!AM142</f>
        <v>156893.38</v>
      </c>
      <c r="Q142" s="21">
        <f>raw!BB142</f>
        <v>24596</v>
      </c>
      <c r="R142" s="21">
        <f>IF(E142=0,raw!AN142,raw!BC142)</f>
        <v>204094</v>
      </c>
      <c r="S142" s="21">
        <f>raw!BE142</f>
        <v>0</v>
      </c>
      <c r="T142" s="21">
        <f>raw!BF142</f>
        <v>0</v>
      </c>
      <c r="U142" s="21">
        <f>raw!BH142</f>
        <v>0</v>
      </c>
      <c r="V142" s="21">
        <f>IF(raw!BI142,raw!BI142,raw!BG142)</f>
        <v>755</v>
      </c>
      <c r="W142" s="21">
        <f>raw!BK142</f>
        <v>26</v>
      </c>
      <c r="X142" s="21">
        <f>raw!BL142</f>
        <v>78</v>
      </c>
      <c r="Y142" s="29">
        <f>TRUNC(raw!BQ142/(1-raw!W142/100),2)</f>
        <v>9.64</v>
      </c>
      <c r="Z142" s="29">
        <f>TRUNC(raw!BR142/(1-raw!W142/100),2)</f>
        <v>28.89</v>
      </c>
      <c r="AA142" s="29">
        <f>TRUNC(raw!BY142/(1-raw!W142/100),2)</f>
        <v>0</v>
      </c>
      <c r="AB142" s="29">
        <f>TRUNC(IF(E142=0,0,IF(E142=1,raw!BX142/(1-raw!W142/100),IF(E142=2,raw!BZ142/(1-raw!W142/100),0))),2)</f>
        <v>8188.53</v>
      </c>
      <c r="AC142" s="29">
        <f>TRUNC(raw!CB142/(1-raw!W142/100),2)</f>
        <v>0</v>
      </c>
      <c r="AD142" s="29">
        <f>TRUNC(IF(E142=0,0,IF(E142=1,raw!CA142/(1-raw!W142/100),IF(E142=2,raw!CC142/(1-raw!W142/100),0))),2)</f>
        <v>0</v>
      </c>
      <c r="AE142" s="21">
        <f>(IF(E142=0,0,IF(E142=1,0,IF(E142=2,raw!CE142))))</f>
        <v>0</v>
      </c>
      <c r="AF142" s="21">
        <f>(IF(E142=0,0,IF(E142=1,raw!CD142,IF(E142=2,raw!CF142))))</f>
        <v>755</v>
      </c>
    </row>
    <row r="143" spans="1:32" x14ac:dyDescent="0.25">
      <c r="A143" s="21">
        <f>raw!A143</f>
        <v>491747</v>
      </c>
      <c r="C143" s="21">
        <f>VLOOKUP(A143,'insert-meters'!A$2:B$24,2)</f>
        <v>110</v>
      </c>
      <c r="D143" s="21" t="str">
        <f>MID(raw!M143,3,4)</f>
        <v>1707</v>
      </c>
      <c r="E143" s="21">
        <f>IF(raw!BE143,2,IF(raw!BG143,1,0))</f>
        <v>1</v>
      </c>
      <c r="F143" s="21">
        <f>raw!T143</f>
        <v>20170818</v>
      </c>
      <c r="G143" s="21">
        <f>IF(E143=0,raw!AN143,raw!U143)</f>
        <v>87374</v>
      </c>
      <c r="H143" s="21">
        <f>IF(E143=0,raw!AO143,0)</f>
        <v>0</v>
      </c>
      <c r="I143" s="21">
        <f>raw!V143</f>
        <v>14334.83</v>
      </c>
      <c r="J143" s="21">
        <f>raw!X143</f>
        <v>702.62</v>
      </c>
      <c r="K143" s="21">
        <f>SUM(raw!Y143:AB143)</f>
        <v>3354.3399999999997</v>
      </c>
      <c r="L143" s="21">
        <f>SUM(raw!AC143:AD143)</f>
        <v>1834.2900000000002</v>
      </c>
      <c r="M143" s="21">
        <f>raw!AE143</f>
        <v>0</v>
      </c>
      <c r="N143" s="21">
        <f>raw!AF143</f>
        <v>57339.38</v>
      </c>
      <c r="O143" s="21">
        <f>raw!AL143</f>
        <v>56521.95</v>
      </c>
      <c r="P143" s="21">
        <f>raw!AM143</f>
        <v>59876.29</v>
      </c>
      <c r="Q143" s="21">
        <f>raw!BB143</f>
        <v>6477</v>
      </c>
      <c r="R143" s="21">
        <f>IF(E143=0,raw!AN143,raw!BC143)</f>
        <v>80897</v>
      </c>
      <c r="S143" s="21">
        <f>raw!BE143</f>
        <v>0</v>
      </c>
      <c r="T143" s="21">
        <f>raw!BF143</f>
        <v>361</v>
      </c>
      <c r="U143" s="21">
        <f>raw!BH143</f>
        <v>0</v>
      </c>
      <c r="V143" s="21">
        <f>IF(raw!BI143,raw!BI143,raw!BG143)</f>
        <v>490</v>
      </c>
      <c r="W143" s="21">
        <f>raw!BK143</f>
        <v>416</v>
      </c>
      <c r="X143" s="21">
        <f>raw!BL143</f>
        <v>3309</v>
      </c>
      <c r="Y143" s="29">
        <f>TRUNC(raw!BQ143/(1-raw!W143/100),2)</f>
        <v>154.12</v>
      </c>
      <c r="Z143" s="29">
        <f>TRUNC(raw!BR143/(1-raw!W143/100),2)</f>
        <v>1225.8800000000001</v>
      </c>
      <c r="AA143" s="29">
        <f>TRUNC(raw!BY143/(1-raw!W143/100),2)</f>
        <v>0</v>
      </c>
      <c r="AB143" s="29">
        <f>TRUNC(IF(E143=0,0,IF(E143=1,raw!BX143/(1-raw!W143/100),IF(E143=2,raw!BZ143/(1-raw!W143/100),0))),2)</f>
        <v>5314.41</v>
      </c>
      <c r="AC143" s="29">
        <f>TRUNC(raw!CB143/(1-raw!W143/100),2)</f>
        <v>0</v>
      </c>
      <c r="AD143" s="29">
        <f>TRUNC(IF(E143=0,0,IF(E143=1,raw!CA143/(1-raw!W143/100),IF(E143=2,raw!CC143/(1-raw!W143/100),0))),2)</f>
        <v>0</v>
      </c>
      <c r="AE143" s="21">
        <f>(IF(E143=0,0,IF(E143=1,0,IF(E143=2,raw!CE143))))</f>
        <v>0</v>
      </c>
      <c r="AF143" s="21">
        <f>(IF(E143=0,0,IF(E143=1,raw!CD143,IF(E143=2,raw!CF143))))</f>
        <v>490</v>
      </c>
    </row>
    <row r="144" spans="1:32" x14ac:dyDescent="0.25">
      <c r="A144" s="21">
        <f>raw!A144</f>
        <v>491750</v>
      </c>
      <c r="C144" s="21">
        <f>VLOOKUP(A144,'insert-meters'!A$2:B$24,2)</f>
        <v>111</v>
      </c>
      <c r="D144" s="21" t="str">
        <f>MID(raw!M144,3,4)</f>
        <v>1707</v>
      </c>
      <c r="E144" s="21">
        <f>IF(raw!BE144,2,IF(raw!BG144,1,0))</f>
        <v>2</v>
      </c>
      <c r="F144" s="21">
        <f>raw!T144</f>
        <v>20170818</v>
      </c>
      <c r="G144" s="21">
        <f>IF(E144=0,raw!AN144,raw!U144)</f>
        <v>337715</v>
      </c>
      <c r="H144" s="21">
        <f>IF(E144=0,raw!AO144,0)</f>
        <v>0</v>
      </c>
      <c r="I144" s="21">
        <f>raw!V144</f>
        <v>54030.400000000001</v>
      </c>
      <c r="J144" s="21">
        <f>raw!X144</f>
        <v>702.62</v>
      </c>
      <c r="K144" s="21">
        <f>SUM(raw!Y144:AB144)</f>
        <v>12643.11</v>
      </c>
      <c r="L144" s="21">
        <f>SUM(raw!AC144:AD144)</f>
        <v>7788.83</v>
      </c>
      <c r="M144" s="21">
        <f>raw!AE144</f>
        <v>0</v>
      </c>
      <c r="N144" s="21">
        <f>raw!AF144</f>
        <v>216121.67</v>
      </c>
      <c r="O144" s="21">
        <f>raw!AL144</f>
        <v>211970.01</v>
      </c>
      <c r="P144" s="21">
        <f>raw!AM144</f>
        <v>224613.12</v>
      </c>
      <c r="Q144" s="21">
        <f>raw!BB144</f>
        <v>33378</v>
      </c>
      <c r="R144" s="21">
        <f>IF(E144=0,raw!AN144,raw!BC144)</f>
        <v>304337</v>
      </c>
      <c r="S144" s="21">
        <f>raw!BE144</f>
        <v>742</v>
      </c>
      <c r="T144" s="21">
        <f>raw!BF144</f>
        <v>825</v>
      </c>
      <c r="U144" s="21">
        <f>raw!BH144</f>
        <v>785</v>
      </c>
      <c r="V144" s="21">
        <f>IF(raw!BI144,raw!BI144,raw!BG144)</f>
        <v>845</v>
      </c>
      <c r="W144" s="21">
        <f>raw!BK144</f>
        <v>0</v>
      </c>
      <c r="X144" s="21">
        <f>raw!BL144</f>
        <v>0</v>
      </c>
      <c r="Y144" s="29">
        <f>TRUNC(raw!BQ144/(1-raw!W144/100),2)</f>
        <v>0</v>
      </c>
      <c r="Z144" s="29">
        <f>TRUNC(raw!BR144/(1-raw!W144/100),2)</f>
        <v>0</v>
      </c>
      <c r="AA144" s="29">
        <f>TRUNC(raw!BY144/(1-raw!W144/100),2)</f>
        <v>42525.42</v>
      </c>
      <c r="AB144" s="29">
        <f>TRUNC(IF(E144=0,0,IF(E144=1,raw!BX144/(1-raw!W144/100),IF(E144=2,raw!BZ144/(1-raw!W144/100),0))),2)</f>
        <v>9164.65</v>
      </c>
      <c r="AC144" s="29">
        <f>TRUNC(raw!CB144/(1-raw!W144/100),2)</f>
        <v>0</v>
      </c>
      <c r="AD144" s="29">
        <f>TRUNC(IF(E144=0,0,IF(E144=1,raw!CA144/(1-raw!W144/100),IF(E144=2,raw!CC144/(1-raw!W144/100),0))),2)</f>
        <v>0</v>
      </c>
      <c r="AE144" s="21">
        <f>(IF(E144=0,0,IF(E144=1,0,IF(E144=2,raw!CE144))))</f>
        <v>785</v>
      </c>
      <c r="AF144" s="21">
        <f>(IF(E144=0,0,IF(E144=1,raw!CD144,IF(E144=2,raw!CF144))))</f>
        <v>845</v>
      </c>
    </row>
    <row r="145" spans="1:32" x14ac:dyDescent="0.25">
      <c r="A145" s="21">
        <f>raw!A145</f>
        <v>493169</v>
      </c>
      <c r="C145" s="21">
        <f>VLOOKUP(A145,'insert-meters'!A$2:B$24,2)</f>
        <v>112</v>
      </c>
      <c r="D145" s="21" t="str">
        <f>MID(raw!M145,3,4)</f>
        <v>1707</v>
      </c>
      <c r="E145" s="21">
        <f>IF(raw!BE145,2,IF(raw!BG145,1,0))</f>
        <v>1</v>
      </c>
      <c r="F145" s="21">
        <f>raw!T145</f>
        <v>20170818</v>
      </c>
      <c r="G145" s="21">
        <f>IF(E145=0,raw!AN145,raw!U145)</f>
        <v>148540</v>
      </c>
      <c r="H145" s="21">
        <f>IF(E145=0,raw!AO145,0)</f>
        <v>0</v>
      </c>
      <c r="I145" s="21">
        <f>raw!V145</f>
        <v>24202.29</v>
      </c>
      <c r="J145" s="21">
        <f>raw!X145</f>
        <v>702.62</v>
      </c>
      <c r="K145" s="21">
        <f>SUM(raw!Y145:AB145)</f>
        <v>5663.32</v>
      </c>
      <c r="L145" s="21">
        <f>SUM(raw!AC145:AD145)</f>
        <v>2599.34</v>
      </c>
      <c r="M145" s="21">
        <f>raw!AE145</f>
        <v>0</v>
      </c>
      <c r="N145" s="21">
        <f>raw!AF145</f>
        <v>96809.21</v>
      </c>
      <c r="O145" s="21">
        <f>raw!AL145</f>
        <v>94447.85</v>
      </c>
      <c r="P145" s="21">
        <f>raw!AM145</f>
        <v>100111.17</v>
      </c>
      <c r="Q145" s="21">
        <f>raw!BB145</f>
        <v>14801</v>
      </c>
      <c r="R145" s="21">
        <f>IF(E145=0,raw!AN145,raw!BC145)</f>
        <v>133739</v>
      </c>
      <c r="S145" s="21">
        <f>raw!BE145</f>
        <v>0</v>
      </c>
      <c r="T145" s="21">
        <f>raw!BF145</f>
        <v>437</v>
      </c>
      <c r="U145" s="21">
        <f>raw!BH145</f>
        <v>0</v>
      </c>
      <c r="V145" s="21">
        <f>IF(raw!BI145,raw!BI145,raw!BG145)</f>
        <v>460</v>
      </c>
      <c r="W145" s="21">
        <f>raw!BK145</f>
        <v>0</v>
      </c>
      <c r="X145" s="21">
        <f>raw!BL145</f>
        <v>0</v>
      </c>
      <c r="Y145" s="29">
        <f>TRUNC(raw!BQ145/(1-raw!W145/100),2)</f>
        <v>0</v>
      </c>
      <c r="Z145" s="29">
        <f>TRUNC(raw!BR145/(1-raw!W145/100),2)</f>
        <v>0</v>
      </c>
      <c r="AA145" s="29">
        <f>TRUNC(raw!BY145/(1-raw!W145/100),2)</f>
        <v>0</v>
      </c>
      <c r="AB145" s="29">
        <f>TRUNC(IF(E145=0,0,IF(E145=1,raw!BX145/(1-raw!W145/100),IF(E145=2,raw!BZ145/(1-raw!W145/100),0))),2)</f>
        <v>4989.04</v>
      </c>
      <c r="AC145" s="29">
        <f>TRUNC(raw!CB145/(1-raw!W145/100),2)</f>
        <v>0</v>
      </c>
      <c r="AD145" s="29">
        <f>TRUNC(IF(E145=0,0,IF(E145=1,raw!CA145/(1-raw!W145/100),IF(E145=2,raw!CC145/(1-raw!W145/100),0))),2)</f>
        <v>0</v>
      </c>
      <c r="AE145" s="21">
        <f>(IF(E145=0,0,IF(E145=1,0,IF(E145=2,raw!CE145))))</f>
        <v>0</v>
      </c>
      <c r="AF145" s="21">
        <f>(IF(E145=0,0,IF(E145=1,raw!CD145,IF(E145=2,raw!CF145))))</f>
        <v>460</v>
      </c>
    </row>
    <row r="146" spans="1:32" x14ac:dyDescent="0.25">
      <c r="A146" s="21">
        <f>raw!A146</f>
        <v>510213</v>
      </c>
      <c r="C146" s="21">
        <f>VLOOKUP(A146,'insert-meters'!A$2:B$24,2)</f>
        <v>113</v>
      </c>
      <c r="D146" s="21" t="str">
        <f>MID(raw!M146,3,4)</f>
        <v>1707</v>
      </c>
      <c r="E146" s="21">
        <f>IF(raw!BE146,2,IF(raw!BG146,1,0))</f>
        <v>0</v>
      </c>
      <c r="F146" s="21">
        <f>raw!T146</f>
        <v>20170818</v>
      </c>
      <c r="G146" s="21">
        <f>IF(E146=0,raw!AN146,raw!U146)</f>
        <v>16935</v>
      </c>
      <c r="H146" s="21">
        <f>IF(E146=0,raw!AO146,0)</f>
        <v>16935</v>
      </c>
      <c r="I146" s="21">
        <f>raw!V146</f>
        <v>2706.45</v>
      </c>
      <c r="J146" s="21">
        <f>raw!X146</f>
        <v>702.62</v>
      </c>
      <c r="K146" s="21">
        <f>SUM(raw!Y146:AB146)</f>
        <v>633.28</v>
      </c>
      <c r="L146" s="21">
        <f>SUM(raw!AC146:AD146)</f>
        <v>0</v>
      </c>
      <c r="M146" s="21">
        <f>raw!AE146</f>
        <v>0</v>
      </c>
      <c r="N146" s="21">
        <f>raw!AF146</f>
        <v>10825.81</v>
      </c>
      <c r="O146" s="21">
        <f>raw!AL146</f>
        <v>10895.15</v>
      </c>
      <c r="P146" s="21">
        <f>raw!AM146</f>
        <v>11528.43</v>
      </c>
      <c r="Q146" s="21">
        <f>raw!BB146</f>
        <v>0</v>
      </c>
      <c r="R146" s="21">
        <f>IF(E146=0,raw!AN146,raw!BC146)</f>
        <v>16935</v>
      </c>
      <c r="S146" s="21">
        <f>raw!BE146</f>
        <v>0</v>
      </c>
      <c r="T146" s="21">
        <f>raw!BF146</f>
        <v>0</v>
      </c>
      <c r="U146" s="21">
        <f>raw!BH146</f>
        <v>0</v>
      </c>
      <c r="V146" s="21">
        <f>IF(raw!BI146,raw!BI146,raw!BG146)</f>
        <v>0</v>
      </c>
      <c r="W146" s="21">
        <f>raw!BK146</f>
        <v>0</v>
      </c>
      <c r="X146" s="21">
        <f>raw!BL146</f>
        <v>0</v>
      </c>
      <c r="Y146" s="29">
        <f>TRUNC(raw!BQ146/(1-raw!W146/100),2)</f>
        <v>0</v>
      </c>
      <c r="Z146" s="29">
        <f>TRUNC(raw!BR146/(1-raw!W146/100),2)</f>
        <v>0</v>
      </c>
      <c r="AA146" s="29">
        <f>TRUNC(raw!BY146/(1-raw!W146/100),2)</f>
        <v>0</v>
      </c>
      <c r="AB146" s="29">
        <f>TRUNC(IF(E146=0,0,IF(E146=1,raw!BX146/(1-raw!W146/100),IF(E146=2,raw!BZ146/(1-raw!W146/100),0))),2)</f>
        <v>0</v>
      </c>
      <c r="AC146" s="29">
        <f>TRUNC(raw!CB146/(1-raw!W146/100),2)</f>
        <v>0</v>
      </c>
      <c r="AD146" s="29">
        <f>TRUNC(IF(E146=0,0,IF(E146=1,raw!CA146/(1-raw!W146/100),IF(E146=2,raw!CC146/(1-raw!W146/100),0))),2)</f>
        <v>0</v>
      </c>
      <c r="AE146" s="21">
        <f>(IF(E146=0,0,IF(E146=1,0,IF(E146=2,raw!CE146))))</f>
        <v>0</v>
      </c>
      <c r="AF146" s="21">
        <f>(IF(E146=0,0,IF(E146=1,raw!CD146,IF(E146=2,raw!CF146))))</f>
        <v>0</v>
      </c>
    </row>
    <row r="147" spans="1:32" x14ac:dyDescent="0.25">
      <c r="A147" s="21">
        <f>raw!A147</f>
        <v>605120</v>
      </c>
      <c r="C147" s="21">
        <f>VLOOKUP(A147,'insert-meters'!A$2:B$24,2)</f>
        <v>114</v>
      </c>
      <c r="D147" s="21" t="str">
        <f>MID(raw!M147,3,4)</f>
        <v>1707</v>
      </c>
      <c r="E147" s="21">
        <f>IF(raw!BE147,2,IF(raw!BG147,1,0))</f>
        <v>1</v>
      </c>
      <c r="F147" s="21">
        <f>raw!T147</f>
        <v>20170818</v>
      </c>
      <c r="G147" s="21">
        <f>IF(E147=0,raw!AN147,raw!U147)</f>
        <v>286701</v>
      </c>
      <c r="H147" s="21">
        <f>IF(E147=0,raw!AO147,0)</f>
        <v>0</v>
      </c>
      <c r="I147" s="21">
        <f>raw!V147</f>
        <v>39311.19</v>
      </c>
      <c r="J147" s="21">
        <f>raw!X147</f>
        <v>702.62</v>
      </c>
      <c r="K147" s="21">
        <f>SUM(raw!Y147:AB147)</f>
        <v>9198.8000000000011</v>
      </c>
      <c r="L147" s="21">
        <f>SUM(raw!AC147:AD147)</f>
        <v>3726.54</v>
      </c>
      <c r="M147" s="21">
        <f>raw!AE147</f>
        <v>0</v>
      </c>
      <c r="N147" s="21">
        <f>raw!AF147</f>
        <v>157244.79</v>
      </c>
      <c r="O147" s="21">
        <f>raw!AL147</f>
        <v>152475.15</v>
      </c>
      <c r="P147" s="21">
        <f>raw!AM147</f>
        <v>161673.95000000001</v>
      </c>
      <c r="Q147" s="21">
        <f>raw!BB147</f>
        <v>27002</v>
      </c>
      <c r="R147" s="21">
        <f>IF(E147=0,raw!AN147,raw!BC147)</f>
        <v>259699</v>
      </c>
      <c r="S147" s="21">
        <f>raw!BE147</f>
        <v>0</v>
      </c>
      <c r="T147" s="21">
        <f>raw!BF147</f>
        <v>935</v>
      </c>
      <c r="U147" s="21">
        <f>raw!BH147</f>
        <v>0</v>
      </c>
      <c r="V147" s="21">
        <f>IF(raw!BI147,raw!BI147,raw!BG147)</f>
        <v>945</v>
      </c>
      <c r="W147" s="21">
        <f>raw!BK147</f>
        <v>0</v>
      </c>
      <c r="X147" s="21">
        <f>raw!BL147</f>
        <v>8</v>
      </c>
      <c r="Y147" s="29">
        <f>TRUNC(raw!BQ147/(1-raw!W147/100),2)</f>
        <v>0</v>
      </c>
      <c r="Z147" s="29">
        <f>TRUNC(raw!BR147/(1-raw!W147/100),2)</f>
        <v>2.96</v>
      </c>
      <c r="AA147" s="29">
        <f>TRUNC(raw!BY147/(1-raw!W147/100),2)</f>
        <v>0</v>
      </c>
      <c r="AB147" s="29">
        <f>TRUNC(IF(E147=0,0,IF(E147=1,raw!BX147/(1-raw!W147/100),IF(E147=2,raw!BZ147/(1-raw!W147/100),0))),2)</f>
        <v>7487.77</v>
      </c>
      <c r="AC147" s="29">
        <f>TRUNC(raw!CB147/(1-raw!W147/100),2)</f>
        <v>0</v>
      </c>
      <c r="AD147" s="29">
        <f>TRUNC(IF(E147=0,0,IF(E147=1,raw!CA147/(1-raw!W147/100),IF(E147=2,raw!CC147/(1-raw!W147/100),0))),2)</f>
        <v>0</v>
      </c>
      <c r="AE147" s="21">
        <f>(IF(E147=0,0,IF(E147=1,0,IF(E147=2,raw!CE147))))</f>
        <v>0</v>
      </c>
      <c r="AF147" s="21">
        <f>(IF(E147=0,0,IF(E147=1,raw!CD147,IF(E147=2,raw!CF147))))</f>
        <v>945</v>
      </c>
    </row>
    <row r="148" spans="1:32" x14ac:dyDescent="0.25">
      <c r="A148" s="21">
        <f>raw!A148</f>
        <v>623849</v>
      </c>
      <c r="C148" s="21">
        <f>VLOOKUP(A148,'insert-meters'!A$2:B$24,2)</f>
        <v>115</v>
      </c>
      <c r="D148" s="21" t="str">
        <f>MID(raw!M148,3,4)</f>
        <v>1707</v>
      </c>
      <c r="E148" s="21">
        <f>IF(raw!BE148,2,IF(raw!BG148,1,0))</f>
        <v>1</v>
      </c>
      <c r="F148" s="21">
        <f>raw!T148</f>
        <v>20170818</v>
      </c>
      <c r="G148" s="21">
        <f>IF(E148=0,raw!AN148,raw!U148)</f>
        <v>257861</v>
      </c>
      <c r="H148" s="21">
        <f>IF(E148=0,raw!AO148,0)</f>
        <v>0</v>
      </c>
      <c r="I148" s="21">
        <f>raw!V148</f>
        <v>43667.79</v>
      </c>
      <c r="J148" s="21">
        <f>raw!X148</f>
        <v>702.62</v>
      </c>
      <c r="K148" s="21">
        <f>SUM(raw!Y148:AB148)</f>
        <v>10218.25</v>
      </c>
      <c r="L148" s="21">
        <f>SUM(raw!AC148:AD148)</f>
        <v>3301.73</v>
      </c>
      <c r="M148" s="21">
        <f>raw!AE148</f>
        <v>0</v>
      </c>
      <c r="N148" s="21">
        <f>raw!AF148</f>
        <v>174671.24</v>
      </c>
      <c r="O148" s="21">
        <f>raw!AL148</f>
        <v>168457.34</v>
      </c>
      <c r="P148" s="21">
        <f>raw!AM148</f>
        <v>178675.59</v>
      </c>
      <c r="Q148" s="21">
        <f>raw!BB148</f>
        <v>28890</v>
      </c>
      <c r="R148" s="21">
        <f>IF(E148=0,raw!AN148,raw!BC148)</f>
        <v>228971</v>
      </c>
      <c r="S148" s="21">
        <f>raw!BE148</f>
        <v>0</v>
      </c>
      <c r="T148" s="21">
        <f>raw!BF148</f>
        <v>878</v>
      </c>
      <c r="U148" s="21">
        <f>raw!BH148</f>
        <v>0</v>
      </c>
      <c r="V148" s="21">
        <f>IF(raw!BI148,raw!BI148,raw!BG148)</f>
        <v>878</v>
      </c>
      <c r="W148" s="21">
        <f>raw!BK148</f>
        <v>395</v>
      </c>
      <c r="X148" s="21">
        <f>raw!BL148</f>
        <v>2107</v>
      </c>
      <c r="Y148" s="29">
        <f>TRUNC(raw!BQ148/(1-raw!W148/100),2)</f>
        <v>146.33000000000001</v>
      </c>
      <c r="Z148" s="29">
        <f>TRUNC(raw!BR148/(1-raw!W148/100),2)</f>
        <v>780.57</v>
      </c>
      <c r="AA148" s="29">
        <f>TRUNC(raw!BY148/(1-raw!W148/100),2)</f>
        <v>0</v>
      </c>
      <c r="AB148" s="29">
        <f>TRUNC(IF(E148=0,0,IF(E148=1,raw!BX148/(1-raw!W148/100),IF(E148=2,raw!BZ148/(1-raw!W148/100),0))),2)</f>
        <v>9522.56</v>
      </c>
      <c r="AC148" s="29">
        <f>TRUNC(raw!CB148/(1-raw!W148/100),2)</f>
        <v>0</v>
      </c>
      <c r="AD148" s="29">
        <f>TRUNC(IF(E148=0,0,IF(E148=1,raw!CA148/(1-raw!W148/100),IF(E148=2,raw!CC148/(1-raw!W148/100),0))),2)</f>
        <v>0</v>
      </c>
      <c r="AE148" s="21">
        <f>(IF(E148=0,0,IF(E148=1,0,IF(E148=2,raw!CE148))))</f>
        <v>0</v>
      </c>
      <c r="AF148" s="21">
        <f>(IF(E148=0,0,IF(E148=1,raw!CD148,IF(E148=2,raw!CF148))))</f>
        <v>855</v>
      </c>
    </row>
    <row r="149" spans="1:32" x14ac:dyDescent="0.25">
      <c r="A149" s="21">
        <f>raw!A149</f>
        <v>675051</v>
      </c>
      <c r="C149" s="21">
        <f>VLOOKUP(A149,'insert-meters'!A$2:B$24,2)</f>
        <v>116</v>
      </c>
      <c r="D149" s="21" t="str">
        <f>MID(raw!M149,3,4)</f>
        <v>1707</v>
      </c>
      <c r="E149" s="21">
        <f>IF(raw!BE149,2,IF(raw!BG149,1,0))</f>
        <v>2</v>
      </c>
      <c r="F149" s="21">
        <f>raw!T149</f>
        <v>20170818</v>
      </c>
      <c r="G149" s="21">
        <f>IF(E149=0,raw!AN149,raw!U149)</f>
        <v>228952</v>
      </c>
      <c r="H149" s="21">
        <f>IF(E149=0,raw!AO149,0)</f>
        <v>0</v>
      </c>
      <c r="I149" s="21">
        <f>raw!V149</f>
        <v>35493.01</v>
      </c>
      <c r="J149" s="21">
        <f>raw!X149</f>
        <v>702.62</v>
      </c>
      <c r="K149" s="21">
        <f>SUM(raw!Y149:AB149)</f>
        <v>8305.35</v>
      </c>
      <c r="L149" s="21">
        <f>SUM(raw!AC149:AD149)</f>
        <v>5229.76</v>
      </c>
      <c r="M149" s="21">
        <f>raw!AE149</f>
        <v>0</v>
      </c>
      <c r="N149" s="21">
        <f>raw!AF149</f>
        <v>141972.09</v>
      </c>
      <c r="O149" s="21">
        <f>raw!AL149</f>
        <v>139599.12</v>
      </c>
      <c r="P149" s="21">
        <f>raw!AM149</f>
        <v>147904.47</v>
      </c>
      <c r="Q149" s="21">
        <f>raw!BB149</f>
        <v>23423</v>
      </c>
      <c r="R149" s="21">
        <f>IF(E149=0,raw!AN149,raw!BC149)</f>
        <v>205529</v>
      </c>
      <c r="S149" s="21">
        <f>raw!BE149</f>
        <v>424</v>
      </c>
      <c r="T149" s="21">
        <f>raw!BF149</f>
        <v>455</v>
      </c>
      <c r="U149" s="21">
        <f>raw!BH149</f>
        <v>455</v>
      </c>
      <c r="V149" s="21">
        <f>IF(raw!BI149,raw!BI149,raw!BG149)</f>
        <v>455</v>
      </c>
      <c r="W149" s="21">
        <f>raw!BK149</f>
        <v>0</v>
      </c>
      <c r="X149" s="21">
        <f>raw!BL149</f>
        <v>0</v>
      </c>
      <c r="Y149" s="29">
        <f>TRUNC(raw!BQ149/(1-raw!W149/100),2)</f>
        <v>0</v>
      </c>
      <c r="Z149" s="29">
        <f>TRUNC(raw!BR149/(1-raw!W149/100),2)</f>
        <v>0</v>
      </c>
      <c r="AA149" s="29">
        <f>TRUNC(raw!BY149/(1-raw!W149/100),2)</f>
        <v>24648.49</v>
      </c>
      <c r="AB149" s="29">
        <f>TRUNC(IF(E149=0,0,IF(E149=1,raw!BX149/(1-raw!W149/100),IF(E149=2,raw!BZ149/(1-raw!W149/100),0))),2)</f>
        <v>4934.8100000000004</v>
      </c>
      <c r="AC149" s="29">
        <f>TRUNC(raw!CB149/(1-raw!W149/100),2)</f>
        <v>0</v>
      </c>
      <c r="AD149" s="29">
        <f>TRUNC(IF(E149=0,0,IF(E149=1,raw!CA149/(1-raw!W149/100),IF(E149=2,raw!CC149/(1-raw!W149/100),0))),2)</f>
        <v>759.2</v>
      </c>
      <c r="AE149" s="21">
        <f>(IF(E149=0,0,IF(E149=1,0,IF(E149=2,raw!CE149))))</f>
        <v>455</v>
      </c>
      <c r="AF149" s="21">
        <f>(IF(E149=0,0,IF(E149=1,raw!CD149,IF(E149=2,raw!CF149))))</f>
        <v>420</v>
      </c>
    </row>
    <row r="150" spans="1:32" x14ac:dyDescent="0.25">
      <c r="A150" s="21">
        <f>raw!A150</f>
        <v>856960</v>
      </c>
      <c r="C150" s="21">
        <f>VLOOKUP(A150,'insert-meters'!A$2:B$24,2)</f>
        <v>117</v>
      </c>
      <c r="D150" s="21" t="str">
        <f>MID(raw!M150,3,4)</f>
        <v>1707</v>
      </c>
      <c r="E150" s="21">
        <f>IF(raw!BE150,2,IF(raw!BG150,1,0))</f>
        <v>0</v>
      </c>
      <c r="F150" s="21">
        <f>raw!T150</f>
        <v>20170818</v>
      </c>
      <c r="G150" s="21">
        <f>IF(E150=0,raw!AN150,raw!U150)</f>
        <v>0</v>
      </c>
      <c r="H150" s="21">
        <f>IF(E150=0,raw!AO150,0)</f>
        <v>100</v>
      </c>
      <c r="I150" s="21">
        <f>raw!V150</f>
        <v>6.48</v>
      </c>
      <c r="J150" s="21">
        <f>raw!X150</f>
        <v>2.35</v>
      </c>
      <c r="K150" s="21">
        <f>SUM(raw!Y150:AB150)</f>
        <v>3.1500000000000004</v>
      </c>
      <c r="L150" s="21">
        <f>SUM(raw!AC150:AD150)</f>
        <v>0</v>
      </c>
      <c r="M150" s="21">
        <f>raw!AE150</f>
        <v>0</v>
      </c>
      <c r="N150" s="21">
        <f>raw!AF150</f>
        <v>54.05</v>
      </c>
      <c r="O150" s="21">
        <f>raw!AL150</f>
        <v>53.25</v>
      </c>
      <c r="P150" s="21">
        <f>raw!AM150</f>
        <v>56.4</v>
      </c>
      <c r="Q150" s="21">
        <f>raw!BB150</f>
        <v>0</v>
      </c>
      <c r="R150" s="21">
        <f>IF(E150=0,raw!AN150,raw!BC150)</f>
        <v>0</v>
      </c>
      <c r="S150" s="21">
        <f>raw!BE150</f>
        <v>0</v>
      </c>
      <c r="T150" s="21">
        <f>raw!BF150</f>
        <v>0</v>
      </c>
      <c r="U150" s="21">
        <f>raw!BH150</f>
        <v>0</v>
      </c>
      <c r="V150" s="21">
        <f>IF(raw!BI150,raw!BI150,raw!BG150)</f>
        <v>0</v>
      </c>
      <c r="W150" s="21">
        <f>raw!BK150</f>
        <v>0</v>
      </c>
      <c r="X150" s="21">
        <f>raw!BL150</f>
        <v>0</v>
      </c>
      <c r="Y150" s="29">
        <f>TRUNC(raw!BQ150/(1-raw!W150/100),2)</f>
        <v>0</v>
      </c>
      <c r="Z150" s="29">
        <f>TRUNC(raw!BR150/(1-raw!W150/100),2)</f>
        <v>0</v>
      </c>
      <c r="AA150" s="29">
        <f>TRUNC(raw!BY150/(1-raw!W150/100),2)</f>
        <v>0</v>
      </c>
      <c r="AB150" s="29">
        <f>TRUNC(IF(E150=0,0,IF(E150=1,raw!BX150/(1-raw!W150/100),IF(E150=2,raw!BZ150/(1-raw!W150/100),0))),2)</f>
        <v>0</v>
      </c>
      <c r="AC150" s="29">
        <f>TRUNC(raw!CB150/(1-raw!W150/100),2)</f>
        <v>0</v>
      </c>
      <c r="AD150" s="29">
        <f>TRUNC(IF(E150=0,0,IF(E150=1,raw!CA150/(1-raw!W150/100),IF(E150=2,raw!CC150/(1-raw!W150/100),0))),2)</f>
        <v>0</v>
      </c>
      <c r="AE150" s="21">
        <f>(IF(E150=0,0,IF(E150=1,0,IF(E150=2,raw!CE150))))</f>
        <v>0</v>
      </c>
      <c r="AF150" s="21">
        <f>(IF(E150=0,0,IF(E150=1,raw!CD150,IF(E150=2,raw!CF150))))</f>
        <v>0</v>
      </c>
    </row>
    <row r="151" spans="1:32" x14ac:dyDescent="0.25">
      <c r="A151" s="21">
        <f>raw!A151</f>
        <v>856967</v>
      </c>
      <c r="C151" s="21">
        <f>VLOOKUP(A151,'insert-meters'!A$2:B$24,2)</f>
        <v>118</v>
      </c>
      <c r="D151" s="21" t="str">
        <f>MID(raw!M151,3,4)</f>
        <v>1707</v>
      </c>
      <c r="E151" s="21">
        <f>IF(raw!BE151,2,IF(raw!BG151,1,0))</f>
        <v>0</v>
      </c>
      <c r="F151" s="21">
        <f>raw!T151</f>
        <v>20170818</v>
      </c>
      <c r="G151" s="21">
        <f>IF(E151=0,raw!AN151,raw!U151)</f>
        <v>1</v>
      </c>
      <c r="H151" s="21">
        <f>IF(E151=0,raw!AO151,0)</f>
        <v>100</v>
      </c>
      <c r="I151" s="21">
        <f>raw!V151</f>
        <v>6.48</v>
      </c>
      <c r="J151" s="21">
        <f>raw!X151</f>
        <v>2.35</v>
      </c>
      <c r="K151" s="21">
        <f>SUM(raw!Y151:AB151)</f>
        <v>3.1500000000000004</v>
      </c>
      <c r="L151" s="21">
        <f>SUM(raw!AC151:AD151)</f>
        <v>0</v>
      </c>
      <c r="M151" s="21">
        <f>raw!AE151</f>
        <v>0</v>
      </c>
      <c r="N151" s="21">
        <f>raw!AF151</f>
        <v>54.05</v>
      </c>
      <c r="O151" s="21">
        <f>raw!AL151</f>
        <v>53.25</v>
      </c>
      <c r="P151" s="21">
        <f>raw!AM151</f>
        <v>56.4</v>
      </c>
      <c r="Q151" s="21">
        <f>raw!BB151</f>
        <v>0</v>
      </c>
      <c r="R151" s="21">
        <f>IF(E151=0,raw!AN151,raw!BC151)</f>
        <v>1</v>
      </c>
      <c r="S151" s="21">
        <f>raw!BE151</f>
        <v>0</v>
      </c>
      <c r="T151" s="21">
        <f>raw!BF151</f>
        <v>0</v>
      </c>
      <c r="U151" s="21">
        <f>raw!BH151</f>
        <v>0</v>
      </c>
      <c r="V151" s="21">
        <f>IF(raw!BI151,raw!BI151,raw!BG151)</f>
        <v>0</v>
      </c>
      <c r="W151" s="21">
        <f>raw!BK151</f>
        <v>0</v>
      </c>
      <c r="X151" s="21">
        <f>raw!BL151</f>
        <v>0</v>
      </c>
      <c r="Y151" s="29">
        <f>TRUNC(raw!BQ151/(1-raw!W151/100),2)</f>
        <v>0</v>
      </c>
      <c r="Z151" s="29">
        <f>TRUNC(raw!BR151/(1-raw!W151/100),2)</f>
        <v>0</v>
      </c>
      <c r="AA151" s="29">
        <f>TRUNC(raw!BY151/(1-raw!W151/100),2)</f>
        <v>0</v>
      </c>
      <c r="AB151" s="29">
        <f>TRUNC(IF(E151=0,0,IF(E151=1,raw!BX151/(1-raw!W151/100),IF(E151=2,raw!BZ151/(1-raw!W151/100),0))),2)</f>
        <v>0</v>
      </c>
      <c r="AC151" s="29">
        <f>TRUNC(raw!CB151/(1-raw!W151/100),2)</f>
        <v>0</v>
      </c>
      <c r="AD151" s="29">
        <f>TRUNC(IF(E151=0,0,IF(E151=1,raw!CA151/(1-raw!W151/100),IF(E151=2,raw!CC151/(1-raw!W151/100),0))),2)</f>
        <v>0</v>
      </c>
      <c r="AE151" s="21">
        <f>(IF(E151=0,0,IF(E151=1,0,IF(E151=2,raw!CE151))))</f>
        <v>0</v>
      </c>
      <c r="AF151" s="21">
        <f>(IF(E151=0,0,IF(E151=1,raw!CD151,IF(E151=2,raw!CF151))))</f>
        <v>0</v>
      </c>
    </row>
    <row r="152" spans="1:32" x14ac:dyDescent="0.25">
      <c r="A152" s="21">
        <f>raw!A152</f>
        <v>856969</v>
      </c>
      <c r="C152" s="21">
        <f>VLOOKUP(A152,'insert-meters'!A$2:B$24,2)</f>
        <v>119</v>
      </c>
      <c r="D152" s="21" t="str">
        <f>MID(raw!M152,3,4)</f>
        <v>1707</v>
      </c>
      <c r="E152" s="21">
        <f>IF(raw!BE152,2,IF(raw!BG152,1,0))</f>
        <v>0</v>
      </c>
      <c r="F152" s="21">
        <f>raw!T152</f>
        <v>20170818</v>
      </c>
      <c r="G152" s="21">
        <f>IF(E152=0,raw!AN152,raw!U152)</f>
        <v>0</v>
      </c>
      <c r="H152" s="21">
        <f>IF(E152=0,raw!AO152,0)</f>
        <v>100</v>
      </c>
      <c r="I152" s="21">
        <f>raw!V152</f>
        <v>6.48</v>
      </c>
      <c r="J152" s="21">
        <f>raw!X152</f>
        <v>2.35</v>
      </c>
      <c r="K152" s="21">
        <f>SUM(raw!Y152:AB152)</f>
        <v>3.1500000000000004</v>
      </c>
      <c r="L152" s="21">
        <f>SUM(raw!AC152:AD152)</f>
        <v>0</v>
      </c>
      <c r="M152" s="21">
        <f>raw!AE152</f>
        <v>0</v>
      </c>
      <c r="N152" s="21">
        <f>raw!AF152</f>
        <v>54.05</v>
      </c>
      <c r="O152" s="21">
        <f>raw!AL152</f>
        <v>53.25</v>
      </c>
      <c r="P152" s="21">
        <f>raw!AM152</f>
        <v>56.4</v>
      </c>
      <c r="Q152" s="21">
        <f>raw!BB152</f>
        <v>0</v>
      </c>
      <c r="R152" s="21">
        <f>IF(E152=0,raw!AN152,raw!BC152)</f>
        <v>0</v>
      </c>
      <c r="S152" s="21">
        <f>raw!BE152</f>
        <v>0</v>
      </c>
      <c r="T152" s="21">
        <f>raw!BF152</f>
        <v>0</v>
      </c>
      <c r="U152" s="21">
        <f>raw!BH152</f>
        <v>0</v>
      </c>
      <c r="V152" s="21">
        <f>IF(raw!BI152,raw!BI152,raw!BG152)</f>
        <v>0</v>
      </c>
      <c r="W152" s="21">
        <f>raw!BK152</f>
        <v>0</v>
      </c>
      <c r="X152" s="21">
        <f>raw!BL152</f>
        <v>0</v>
      </c>
      <c r="Y152" s="29">
        <f>TRUNC(raw!BQ152/(1-raw!W152/100),2)</f>
        <v>0</v>
      </c>
      <c r="Z152" s="29">
        <f>TRUNC(raw!BR152/(1-raw!W152/100),2)</f>
        <v>0</v>
      </c>
      <c r="AA152" s="29">
        <f>TRUNC(raw!BY152/(1-raw!W152/100),2)</f>
        <v>0</v>
      </c>
      <c r="AB152" s="29">
        <f>TRUNC(IF(E152=0,0,IF(E152=1,raw!BX152/(1-raw!W152/100),IF(E152=2,raw!BZ152/(1-raw!W152/100),0))),2)</f>
        <v>0</v>
      </c>
      <c r="AC152" s="29">
        <f>TRUNC(raw!CB152/(1-raw!W152/100),2)</f>
        <v>0</v>
      </c>
      <c r="AD152" s="29">
        <f>TRUNC(IF(E152=0,0,IF(E152=1,raw!CA152/(1-raw!W152/100),IF(E152=2,raw!CC152/(1-raw!W152/100),0))),2)</f>
        <v>0</v>
      </c>
      <c r="AE152" s="21">
        <f>(IF(E152=0,0,IF(E152=1,0,IF(E152=2,raw!CE152))))</f>
        <v>0</v>
      </c>
      <c r="AF152" s="21">
        <f>(IF(E152=0,0,IF(E152=1,raw!CD152,IF(E152=2,raw!CF152))))</f>
        <v>0</v>
      </c>
    </row>
    <row r="153" spans="1:32" x14ac:dyDescent="0.25">
      <c r="A153" s="21">
        <f>raw!A153</f>
        <v>966027</v>
      </c>
      <c r="C153" s="21">
        <f>VLOOKUP(A153,'insert-meters'!A$2:B$24,2)</f>
        <v>120</v>
      </c>
      <c r="D153" s="21" t="str">
        <f>MID(raw!M153,3,4)</f>
        <v>1707</v>
      </c>
      <c r="E153" s="21">
        <f>IF(raw!BE153,2,IF(raw!BG153,1,0))</f>
        <v>2</v>
      </c>
      <c r="F153" s="21">
        <f>raw!T153</f>
        <v>20170818</v>
      </c>
      <c r="G153" s="21">
        <f>IF(E153=0,raw!AN153,raw!U153)</f>
        <v>59628</v>
      </c>
      <c r="H153" s="21">
        <f>IF(E153=0,raw!AO153,0)</f>
        <v>0</v>
      </c>
      <c r="I153" s="21">
        <f>raw!V153</f>
        <v>11213.04</v>
      </c>
      <c r="J153" s="21">
        <f>raw!X153</f>
        <v>702.62</v>
      </c>
      <c r="K153" s="21">
        <f>SUM(raw!Y153:AB153)</f>
        <v>2623.83</v>
      </c>
      <c r="L153" s="21">
        <f>SUM(raw!AC153:AD153)</f>
        <v>1876.87</v>
      </c>
      <c r="M153" s="21">
        <f>raw!AE153</f>
        <v>0</v>
      </c>
      <c r="N153" s="21">
        <f>raw!AF153</f>
        <v>44852.21</v>
      </c>
      <c r="O153" s="21">
        <f>raw!AL153</f>
        <v>44807.87</v>
      </c>
      <c r="P153" s="21">
        <f>raw!AM153</f>
        <v>47431.7</v>
      </c>
      <c r="Q153" s="21">
        <f>raw!BB153</f>
        <v>6166</v>
      </c>
      <c r="R153" s="21">
        <f>IF(E153=0,raw!AN153,raw!BC153)</f>
        <v>53462</v>
      </c>
      <c r="S153" s="21">
        <f>raw!BE153</f>
        <v>165</v>
      </c>
      <c r="T153" s="21">
        <f>raw!BF153</f>
        <v>176</v>
      </c>
      <c r="U153" s="21">
        <f>raw!BH153</f>
        <v>245</v>
      </c>
      <c r="V153" s="21">
        <f>IF(raw!BI153,raw!BI153,raw!BG153)</f>
        <v>230</v>
      </c>
      <c r="W153" s="21">
        <f>raw!BK153</f>
        <v>0</v>
      </c>
      <c r="X153" s="21">
        <f>raw!BL153</f>
        <v>0</v>
      </c>
      <c r="Y153" s="29">
        <f>TRUNC(raw!BQ153/(1-raw!W153/100),2)</f>
        <v>0</v>
      </c>
      <c r="Z153" s="29">
        <f>TRUNC(raw!BR153/(1-raw!W153/100),2)</f>
        <v>0</v>
      </c>
      <c r="AA153" s="29">
        <f>TRUNC(raw!BY153/(1-raw!W153/100),2)</f>
        <v>13272.26</v>
      </c>
      <c r="AB153" s="29">
        <f>TRUNC(IF(E153=0,0,IF(E153=1,raw!BX153/(1-raw!W153/100),IF(E153=2,raw!BZ153/(1-raw!W153/100),0))),2)</f>
        <v>2494.52</v>
      </c>
      <c r="AC153" s="29">
        <f>TRUNC(raw!CB153/(1-raw!W153/100),2)</f>
        <v>0</v>
      </c>
      <c r="AD153" s="29">
        <f>TRUNC(IF(E153=0,0,IF(E153=1,raw!CA153/(1-raw!W153/100),IF(E153=2,raw!CC153/(1-raw!W153/100),0))),2)</f>
        <v>0</v>
      </c>
      <c r="AE153" s="21">
        <f>(IF(E153=0,0,IF(E153=1,0,IF(E153=2,raw!CE153))))</f>
        <v>245</v>
      </c>
      <c r="AF153" s="21">
        <f>(IF(E153=0,0,IF(E153=1,raw!CD153,IF(E153=2,raw!CF153))))</f>
        <v>230</v>
      </c>
    </row>
    <row r="154" spans="1:32" x14ac:dyDescent="0.25">
      <c r="A154" s="21">
        <f>raw!A154</f>
        <v>1089425</v>
      </c>
      <c r="C154" s="21">
        <f>VLOOKUP(A154,'insert-meters'!A$2:B$24,2)</f>
        <v>121</v>
      </c>
      <c r="D154" s="21" t="str">
        <f>MID(raw!M154,3,4)</f>
        <v>1707</v>
      </c>
      <c r="E154" s="21">
        <f>IF(raw!BE154,2,IF(raw!BG154,1,0))</f>
        <v>0</v>
      </c>
      <c r="F154" s="21">
        <f>raw!T154</f>
        <v>20170818</v>
      </c>
      <c r="G154" s="21">
        <f>IF(E154=0,raw!AN154,raw!U154)</f>
        <v>0</v>
      </c>
      <c r="H154" s="21">
        <f>IF(E154=0,raw!AO154,0)</f>
        <v>0</v>
      </c>
      <c r="I154" s="21">
        <f>raw!V154</f>
        <v>24530.19</v>
      </c>
      <c r="J154" s="21">
        <f>raw!X154</f>
        <v>702.62</v>
      </c>
      <c r="K154" s="21">
        <f>SUM(raw!Y154:AB154)</f>
        <v>5740.0399999999991</v>
      </c>
      <c r="L154" s="21">
        <f>SUM(raw!AC154:AD154)</f>
        <v>2945.52</v>
      </c>
      <c r="M154" s="21">
        <f>raw!AE154</f>
        <v>0</v>
      </c>
      <c r="N154" s="21">
        <f>raw!AF154</f>
        <v>98120.82</v>
      </c>
      <c r="O154" s="21">
        <f>raw!AL154</f>
        <v>96028.92</v>
      </c>
      <c r="P154" s="21">
        <f>raw!AM154</f>
        <v>101768.96000000001</v>
      </c>
      <c r="Q154" s="21">
        <f>raw!BB154</f>
        <v>16391</v>
      </c>
      <c r="R154" s="21">
        <f>IF(E154=0,raw!AN154,raw!BC154)</f>
        <v>0</v>
      </c>
      <c r="S154" s="21">
        <f>raw!BE154</f>
        <v>0</v>
      </c>
      <c r="T154" s="21">
        <f>raw!BF154</f>
        <v>0</v>
      </c>
      <c r="U154" s="21">
        <f>raw!BH154</f>
        <v>350</v>
      </c>
      <c r="V154" s="21">
        <f>IF(raw!BI154,raw!BI154,raw!BG154)</f>
        <v>350</v>
      </c>
      <c r="W154" s="21">
        <f>raw!BK154</f>
        <v>0</v>
      </c>
      <c r="X154" s="21">
        <f>raw!BL154</f>
        <v>0</v>
      </c>
      <c r="Y154" s="29">
        <f>TRUNC(raw!BQ154/(1-raw!W154/100),2)</f>
        <v>0</v>
      </c>
      <c r="Z154" s="29">
        <f>TRUNC(raw!BR154/(1-raw!W154/100),2)</f>
        <v>0</v>
      </c>
      <c r="AA154" s="29">
        <f>TRUNC(raw!BY154/(1-raw!W154/100),2)</f>
        <v>8954.0499999999993</v>
      </c>
      <c r="AB154" s="29">
        <f>TRUNC(IF(E154=0,0,IF(E154=1,raw!BX154/(1-raw!W154/100),IF(E154=2,raw!BZ154/(1-raw!W154/100),0))),2)</f>
        <v>0</v>
      </c>
      <c r="AC154" s="29">
        <f>TRUNC(raw!CB154/(1-raw!W154/100),2)</f>
        <v>0</v>
      </c>
      <c r="AD154" s="29">
        <f>TRUNC(IF(E154=0,0,IF(E154=1,raw!CA154/(1-raw!W154/100),IF(E154=2,raw!CC154/(1-raw!W154/100),0))),2)</f>
        <v>0</v>
      </c>
      <c r="AE154" s="21">
        <f>(IF(E154=0,0,IF(E154=1,0,IF(E154=2,raw!CE154))))</f>
        <v>0</v>
      </c>
      <c r="AF154" s="21">
        <f>(IF(E154=0,0,IF(E154=1,raw!CD154,IF(E154=2,raw!CF154))))</f>
        <v>0</v>
      </c>
    </row>
    <row r="155" spans="1:32" x14ac:dyDescent="0.25">
      <c r="A155" s="21">
        <f>raw!A155</f>
        <v>1100496</v>
      </c>
      <c r="C155" s="21">
        <f>VLOOKUP(A155,'insert-meters'!A$2:B$24,2)</f>
        <v>122</v>
      </c>
      <c r="D155" s="21" t="str">
        <f>MID(raw!M155,3,4)</f>
        <v>1707</v>
      </c>
      <c r="E155" s="21">
        <f>IF(raw!BE155,2,IF(raw!BG155,1,0))</f>
        <v>0</v>
      </c>
      <c r="F155" s="21">
        <f>raw!T155</f>
        <v>20170818</v>
      </c>
      <c r="G155" s="21">
        <f>IF(E155=0,raw!AN155,raw!U155)</f>
        <v>0</v>
      </c>
      <c r="H155" s="21">
        <f>IF(E155=0,raw!AO155,0)</f>
        <v>30</v>
      </c>
      <c r="I155" s="21">
        <f>raw!V155</f>
        <v>1.96</v>
      </c>
      <c r="J155" s="21">
        <f>raw!X155</f>
        <v>2.35</v>
      </c>
      <c r="K155" s="21">
        <f>SUM(raw!Y155:AB155)</f>
        <v>0.94</v>
      </c>
      <c r="L155" s="21">
        <f>SUM(raw!AC155:AD155)</f>
        <v>0</v>
      </c>
      <c r="M155" s="21">
        <f>raw!AE155</f>
        <v>0</v>
      </c>
      <c r="N155" s="21">
        <f>raw!AF155</f>
        <v>16.34</v>
      </c>
      <c r="O155" s="21">
        <f>raw!AL155</f>
        <v>17.75</v>
      </c>
      <c r="P155" s="21">
        <f>raw!AM155</f>
        <v>18.690000000000001</v>
      </c>
      <c r="Q155" s="21">
        <f>raw!BB155</f>
        <v>0</v>
      </c>
      <c r="R155" s="21">
        <f>IF(E155=0,raw!AN155,raw!BC155)</f>
        <v>0</v>
      </c>
      <c r="S155" s="21">
        <f>raw!BE155</f>
        <v>0</v>
      </c>
      <c r="T155" s="21">
        <f>raw!BF155</f>
        <v>0</v>
      </c>
      <c r="U155" s="21">
        <f>raw!BH155</f>
        <v>0</v>
      </c>
      <c r="V155" s="21">
        <f>IF(raw!BI155,raw!BI155,raw!BG155)</f>
        <v>0</v>
      </c>
      <c r="W155" s="21">
        <f>raw!BK155</f>
        <v>0</v>
      </c>
      <c r="X155" s="21">
        <f>raw!BL155</f>
        <v>0</v>
      </c>
      <c r="Y155" s="29">
        <f>TRUNC(raw!BQ155/(1-raw!W155/100),2)</f>
        <v>0</v>
      </c>
      <c r="Z155" s="29">
        <f>TRUNC(raw!BR155/(1-raw!W155/100),2)</f>
        <v>0</v>
      </c>
      <c r="AA155" s="29">
        <f>TRUNC(raw!BY155/(1-raw!W155/100),2)</f>
        <v>0</v>
      </c>
      <c r="AB155" s="29">
        <f>TRUNC(IF(E155=0,0,IF(E155=1,raw!BX155/(1-raw!W155/100),IF(E155=2,raw!BZ155/(1-raw!W155/100),0))),2)</f>
        <v>0</v>
      </c>
      <c r="AC155" s="29">
        <f>TRUNC(raw!CB155/(1-raw!W155/100),2)</f>
        <v>0</v>
      </c>
      <c r="AD155" s="29">
        <f>TRUNC(IF(E155=0,0,IF(E155=1,raw!CA155/(1-raw!W155/100),IF(E155=2,raw!CC155/(1-raw!W155/100),0))),2)</f>
        <v>0</v>
      </c>
      <c r="AE155" s="21">
        <f>(IF(E155=0,0,IF(E155=1,0,IF(E155=2,raw!CE155))))</f>
        <v>0</v>
      </c>
      <c r="AF155" s="21">
        <f>(IF(E155=0,0,IF(E155=1,raw!CD155,IF(E155=2,raw!CF155))))</f>
        <v>0</v>
      </c>
    </row>
    <row r="156" spans="1:32" x14ac:dyDescent="0.25">
      <c r="A156" s="21">
        <f>raw!A156</f>
        <v>466453</v>
      </c>
      <c r="C156" s="21">
        <f>VLOOKUP(A156,'insert-meters'!A$2:B$24,2)</f>
        <v>101</v>
      </c>
      <c r="D156" s="21" t="str">
        <f>MID(raw!M156,3,4)</f>
        <v>1708</v>
      </c>
      <c r="E156" s="21">
        <f>IF(raw!BE156,2,IF(raw!BG156,1,0))</f>
        <v>1</v>
      </c>
      <c r="F156" s="21">
        <f>raw!T156</f>
        <v>20170918</v>
      </c>
      <c r="G156" s="21">
        <f>IF(E156=0,raw!AN156,raw!U156)</f>
        <v>10816</v>
      </c>
      <c r="H156" s="21">
        <f>IF(E156=0,raw!AO156,0)</f>
        <v>0</v>
      </c>
      <c r="I156" s="21">
        <f>raw!V156</f>
        <v>1682.2</v>
      </c>
      <c r="J156" s="21">
        <f>raw!X156</f>
        <v>702.62</v>
      </c>
      <c r="K156" s="21">
        <f>SUM(raw!Y156:AB156)</f>
        <v>393.61</v>
      </c>
      <c r="L156" s="21">
        <f>SUM(raw!AC156:AD156)</f>
        <v>0</v>
      </c>
      <c r="M156" s="21">
        <f>raw!AE156</f>
        <v>0</v>
      </c>
      <c r="N156" s="21">
        <f>raw!AF156</f>
        <v>6728.83</v>
      </c>
      <c r="O156" s="21">
        <f>raw!AL156</f>
        <v>7037.84</v>
      </c>
      <c r="P156" s="21">
        <f>raw!AM156</f>
        <v>7431.45</v>
      </c>
      <c r="Q156" s="21">
        <f>raw!BB156</f>
        <v>1337</v>
      </c>
      <c r="R156" s="21">
        <f>IF(E156=0,raw!AN156,raw!BC156)</f>
        <v>9479</v>
      </c>
      <c r="S156" s="21">
        <f>raw!BE156</f>
        <v>0</v>
      </c>
      <c r="T156" s="21">
        <f>raw!BF156</f>
        <v>36</v>
      </c>
      <c r="U156" s="21">
        <f>raw!BH156</f>
        <v>0</v>
      </c>
      <c r="V156" s="21">
        <f>IF(raw!BI156,raw!BI156,raw!BG156)</f>
        <v>55</v>
      </c>
      <c r="W156" s="21">
        <f>raw!BK156</f>
        <v>0</v>
      </c>
      <c r="X156" s="21">
        <f>raw!BL156</f>
        <v>0</v>
      </c>
      <c r="Y156" s="29">
        <f>TRUNC(raw!BQ156/(1-raw!W156/100),2)</f>
        <v>0</v>
      </c>
      <c r="Z156" s="29">
        <f>TRUNC(raw!BR156/(1-raw!W156/100),2)</f>
        <v>0</v>
      </c>
      <c r="AA156" s="29">
        <f>TRUNC(raw!BY156/(1-raw!W156/100),2)</f>
        <v>0</v>
      </c>
      <c r="AB156" s="29">
        <f>TRUNC(IF(E156=0,0,IF(E156=1,raw!BX156/(1-raw!W156/100),IF(E156=2,raw!BZ156/(1-raw!W156/100),0))),2)</f>
        <v>444.53</v>
      </c>
      <c r="AC156" s="29">
        <f>TRUNC(raw!CB156/(1-raw!W156/100),2)</f>
        <v>0</v>
      </c>
      <c r="AD156" s="29">
        <f>TRUNC(IF(E156=0,0,IF(E156=1,raw!CA156/(1-raw!W156/100),IF(E156=2,raw!CC156/(1-raw!W156/100),0))),2)</f>
        <v>0</v>
      </c>
      <c r="AE156" s="21">
        <f>(IF(E156=0,0,IF(E156=1,0,IF(E156=2,raw!CE156))))</f>
        <v>0</v>
      </c>
      <c r="AF156" s="21">
        <f>(IF(E156=0,0,IF(E156=1,raw!CD156,IF(E156=2,raw!CF156))))</f>
        <v>55</v>
      </c>
    </row>
    <row r="157" spans="1:32" x14ac:dyDescent="0.25">
      <c r="A157" s="21">
        <f>raw!A157</f>
        <v>471550</v>
      </c>
      <c r="C157" s="21">
        <f>VLOOKUP(A157,'insert-meters'!A$2:B$24,2)</f>
        <v>102</v>
      </c>
      <c r="D157" s="21" t="str">
        <f>MID(raw!M157,3,4)</f>
        <v>1708</v>
      </c>
      <c r="E157" s="21">
        <f>IF(raw!BE157,2,IF(raw!BG157,1,0))</f>
        <v>0</v>
      </c>
      <c r="F157" s="21">
        <f>raw!T157</f>
        <v>20170918</v>
      </c>
      <c r="G157" s="21">
        <f>IF(E157=0,raw!AN157,raw!U157)</f>
        <v>431</v>
      </c>
      <c r="H157" s="21">
        <f>IF(E157=0,raw!AO157,0)</f>
        <v>431</v>
      </c>
      <c r="I157" s="21">
        <f>raw!V157</f>
        <v>47.79</v>
      </c>
      <c r="J157" s="21">
        <f>raw!X157</f>
        <v>48.22</v>
      </c>
      <c r="K157" s="21">
        <f>SUM(raw!Y157:AB157)</f>
        <v>15.510000000000002</v>
      </c>
      <c r="L157" s="21">
        <f>SUM(raw!AC157:AD157)</f>
        <v>0</v>
      </c>
      <c r="M157" s="21">
        <f>raw!AE157</f>
        <v>0</v>
      </c>
      <c r="N157" s="21">
        <f>raw!AF157</f>
        <v>265.52</v>
      </c>
      <c r="O157" s="21">
        <f>raw!AL157</f>
        <v>298.23</v>
      </c>
      <c r="P157" s="21">
        <f>raw!AM157</f>
        <v>313.74</v>
      </c>
      <c r="Q157" s="21">
        <f>raw!BB157</f>
        <v>0</v>
      </c>
      <c r="R157" s="21">
        <f>IF(E157=0,raw!AN157,raw!BC157)</f>
        <v>431</v>
      </c>
      <c r="S157" s="21">
        <f>raw!BE157</f>
        <v>0</v>
      </c>
      <c r="T157" s="21">
        <f>raw!BF157</f>
        <v>0</v>
      </c>
      <c r="U157" s="21">
        <f>raw!BH157</f>
        <v>0</v>
      </c>
      <c r="V157" s="21">
        <f>IF(raw!BI157,raw!BI157,raw!BG157)</f>
        <v>0</v>
      </c>
      <c r="W157" s="21">
        <f>raw!BK157</f>
        <v>0</v>
      </c>
      <c r="X157" s="21">
        <f>raw!BL157</f>
        <v>0</v>
      </c>
      <c r="Y157" s="29">
        <f>TRUNC(raw!BQ157/(1-raw!W157/100),2)</f>
        <v>0</v>
      </c>
      <c r="Z157" s="29">
        <f>TRUNC(raw!BR157/(1-raw!W157/100),2)</f>
        <v>0</v>
      </c>
      <c r="AA157" s="29">
        <f>TRUNC(raw!BY157/(1-raw!W157/100),2)</f>
        <v>0</v>
      </c>
      <c r="AB157" s="29">
        <f>TRUNC(IF(E157=0,0,IF(E157=1,raw!BX157/(1-raw!W157/100),IF(E157=2,raw!BZ157/(1-raw!W157/100),0))),2)</f>
        <v>0</v>
      </c>
      <c r="AC157" s="29">
        <f>TRUNC(raw!CB157/(1-raw!W157/100),2)</f>
        <v>0</v>
      </c>
      <c r="AD157" s="29">
        <f>TRUNC(IF(E157=0,0,IF(E157=1,raw!CA157/(1-raw!W157/100),IF(E157=2,raw!CC157/(1-raw!W157/100),0))),2)</f>
        <v>0</v>
      </c>
      <c r="AE157" s="21">
        <f>(IF(E157=0,0,IF(E157=1,0,IF(E157=2,raw!CE157))))</f>
        <v>0</v>
      </c>
      <c r="AF157" s="21">
        <f>(IF(E157=0,0,IF(E157=1,raw!CD157,IF(E157=2,raw!CF157))))</f>
        <v>0</v>
      </c>
    </row>
    <row r="158" spans="1:32" x14ac:dyDescent="0.25">
      <c r="A158" s="21">
        <f>raw!A158</f>
        <v>471551</v>
      </c>
      <c r="C158" s="21">
        <f>VLOOKUP(A158,'insert-meters'!A$2:B$24,2)</f>
        <v>103</v>
      </c>
      <c r="D158" s="21" t="str">
        <f>MID(raw!M158,3,4)</f>
        <v>1708</v>
      </c>
      <c r="E158" s="21">
        <f>IF(raw!BE158,2,IF(raw!BG158,1,0))</f>
        <v>0</v>
      </c>
      <c r="F158" s="21">
        <f>raw!T158</f>
        <v>20170918</v>
      </c>
      <c r="G158" s="21">
        <f>IF(E158=0,raw!AN158,raw!U158)</f>
        <v>6800</v>
      </c>
      <c r="H158" s="21">
        <f>IF(E158=0,raw!AO158,0)</f>
        <v>6800</v>
      </c>
      <c r="I158" s="21">
        <f>raw!V158</f>
        <v>1152.3900000000001</v>
      </c>
      <c r="J158" s="21">
        <f>raw!X158</f>
        <v>693.17</v>
      </c>
      <c r="K158" s="21">
        <f>SUM(raw!Y158:AB158)</f>
        <v>269.64</v>
      </c>
      <c r="L158" s="21">
        <f>SUM(raw!AC158:AD158)</f>
        <v>0</v>
      </c>
      <c r="M158" s="21">
        <f>raw!AE158</f>
        <v>0</v>
      </c>
      <c r="N158" s="21">
        <f>raw!AF158</f>
        <v>4609.5600000000004</v>
      </c>
      <c r="O158" s="21">
        <f>raw!AL158</f>
        <v>5033.09</v>
      </c>
      <c r="P158" s="21">
        <f>raw!AM158</f>
        <v>5302.73</v>
      </c>
      <c r="Q158" s="21">
        <f>raw!BB158</f>
        <v>0</v>
      </c>
      <c r="R158" s="21">
        <f>IF(E158=0,raw!AN158,raw!BC158)</f>
        <v>6800</v>
      </c>
      <c r="S158" s="21">
        <f>raw!BE158</f>
        <v>0</v>
      </c>
      <c r="T158" s="21">
        <f>raw!BF158</f>
        <v>0</v>
      </c>
      <c r="U158" s="21">
        <f>raw!BH158</f>
        <v>0</v>
      </c>
      <c r="V158" s="21">
        <f>IF(raw!BI158,raw!BI158,raw!BG158)</f>
        <v>0</v>
      </c>
      <c r="W158" s="21">
        <f>raw!BK158</f>
        <v>0</v>
      </c>
      <c r="X158" s="21">
        <f>raw!BL158</f>
        <v>0</v>
      </c>
      <c r="Y158" s="29">
        <f>TRUNC(raw!BQ158/(1-raw!W158/100),2)</f>
        <v>0</v>
      </c>
      <c r="Z158" s="29">
        <f>TRUNC(raw!BR158/(1-raw!W158/100),2)</f>
        <v>0</v>
      </c>
      <c r="AA158" s="29">
        <f>TRUNC(raw!BY158/(1-raw!W158/100),2)</f>
        <v>0</v>
      </c>
      <c r="AB158" s="29">
        <f>TRUNC(IF(E158=0,0,IF(E158=1,raw!BX158/(1-raw!W158/100),IF(E158=2,raw!BZ158/(1-raw!W158/100),0))),2)</f>
        <v>0</v>
      </c>
      <c r="AC158" s="29">
        <f>TRUNC(raw!CB158/(1-raw!W158/100),2)</f>
        <v>0</v>
      </c>
      <c r="AD158" s="29">
        <f>TRUNC(IF(E158=0,0,IF(E158=1,raw!CA158/(1-raw!W158/100),IF(E158=2,raw!CC158/(1-raw!W158/100),0))),2)</f>
        <v>0</v>
      </c>
      <c r="AE158" s="21">
        <f>(IF(E158=0,0,IF(E158=1,0,IF(E158=2,raw!CE158))))</f>
        <v>0</v>
      </c>
      <c r="AF158" s="21">
        <f>(IF(E158=0,0,IF(E158=1,raw!CD158,IF(E158=2,raw!CF158))))</f>
        <v>0</v>
      </c>
    </row>
    <row r="159" spans="1:32" x14ac:dyDescent="0.25">
      <c r="A159" s="21">
        <f>raw!A159</f>
        <v>471552</v>
      </c>
      <c r="C159" s="21">
        <f>VLOOKUP(A159,'insert-meters'!A$2:B$24,2)</f>
        <v>104</v>
      </c>
      <c r="D159" s="21" t="str">
        <f>MID(raw!M159,3,4)</f>
        <v>1708</v>
      </c>
      <c r="E159" s="21">
        <f>IF(raw!BE159,2,IF(raw!BG159,1,0))</f>
        <v>0</v>
      </c>
      <c r="F159" s="21">
        <f>raw!T159</f>
        <v>20170918</v>
      </c>
      <c r="G159" s="21">
        <f>IF(E159=0,raw!AN159,raw!U159)</f>
        <v>314</v>
      </c>
      <c r="H159" s="21">
        <f>IF(E159=0,raw!AO159,0)</f>
        <v>314</v>
      </c>
      <c r="I159" s="21">
        <f>raw!V159</f>
        <v>34.81</v>
      </c>
      <c r="J159" s="21">
        <f>raw!X159</f>
        <v>40.19</v>
      </c>
      <c r="K159" s="21">
        <f>SUM(raw!Y159:AB159)</f>
        <v>11.299999999999999</v>
      </c>
      <c r="L159" s="21">
        <f>SUM(raw!AC159:AD159)</f>
        <v>0</v>
      </c>
      <c r="M159" s="21">
        <f>raw!AE159</f>
        <v>0</v>
      </c>
      <c r="N159" s="21">
        <f>raw!AF159</f>
        <v>193.44</v>
      </c>
      <c r="O159" s="21">
        <f>raw!AL159</f>
        <v>222.33</v>
      </c>
      <c r="P159" s="21">
        <f>raw!AM159</f>
        <v>233.63</v>
      </c>
      <c r="Q159" s="21">
        <f>raw!BB159</f>
        <v>0</v>
      </c>
      <c r="R159" s="21">
        <f>IF(E159=0,raw!AN159,raw!BC159)</f>
        <v>314</v>
      </c>
      <c r="S159" s="21">
        <f>raw!BE159</f>
        <v>0</v>
      </c>
      <c r="T159" s="21">
        <f>raw!BF159</f>
        <v>0</v>
      </c>
      <c r="U159" s="21">
        <f>raw!BH159</f>
        <v>0</v>
      </c>
      <c r="V159" s="21">
        <f>IF(raw!BI159,raw!BI159,raw!BG159)</f>
        <v>0</v>
      </c>
      <c r="W159" s="21">
        <f>raw!BK159</f>
        <v>0</v>
      </c>
      <c r="X159" s="21">
        <f>raw!BL159</f>
        <v>0</v>
      </c>
      <c r="Y159" s="29">
        <f>TRUNC(raw!BQ159/(1-raw!W159/100),2)</f>
        <v>0</v>
      </c>
      <c r="Z159" s="29">
        <f>TRUNC(raw!BR159/(1-raw!W159/100),2)</f>
        <v>0</v>
      </c>
      <c r="AA159" s="29">
        <f>TRUNC(raw!BY159/(1-raw!W159/100),2)</f>
        <v>0</v>
      </c>
      <c r="AB159" s="29">
        <f>TRUNC(IF(E159=0,0,IF(E159=1,raw!BX159/(1-raw!W159/100),IF(E159=2,raw!BZ159/(1-raw!W159/100),0))),2)</f>
        <v>0</v>
      </c>
      <c r="AC159" s="29">
        <f>TRUNC(raw!CB159/(1-raw!W159/100),2)</f>
        <v>0</v>
      </c>
      <c r="AD159" s="29">
        <f>TRUNC(IF(E159=0,0,IF(E159=1,raw!CA159/(1-raw!W159/100),IF(E159=2,raw!CC159/(1-raw!W159/100),0))),2)</f>
        <v>0</v>
      </c>
      <c r="AE159" s="21">
        <f>(IF(E159=0,0,IF(E159=1,0,IF(E159=2,raw!CE159))))</f>
        <v>0</v>
      </c>
      <c r="AF159" s="21">
        <f>(IF(E159=0,0,IF(E159=1,raw!CD159,IF(E159=2,raw!CF159))))</f>
        <v>0</v>
      </c>
    </row>
    <row r="160" spans="1:32" x14ac:dyDescent="0.25">
      <c r="A160" s="21">
        <f>raw!A160</f>
        <v>471553</v>
      </c>
      <c r="C160" s="21">
        <f>VLOOKUP(A160,'insert-meters'!A$2:B$24,2)</f>
        <v>105</v>
      </c>
      <c r="D160" s="21" t="str">
        <f>MID(raw!M160,3,4)</f>
        <v>1708</v>
      </c>
      <c r="E160" s="21">
        <f>IF(raw!BE160,2,IF(raw!BG160,1,0))</f>
        <v>0</v>
      </c>
      <c r="F160" s="21">
        <f>raw!T160</f>
        <v>20170918</v>
      </c>
      <c r="G160" s="21">
        <f>IF(E160=0,raw!AN160,raw!U160)</f>
        <v>8000</v>
      </c>
      <c r="H160" s="21">
        <f>IF(E160=0,raw!AO160,0)</f>
        <v>8000</v>
      </c>
      <c r="I160" s="21">
        <f>raw!V160</f>
        <v>1355.75</v>
      </c>
      <c r="J160" s="21">
        <f>raw!X160</f>
        <v>693.17</v>
      </c>
      <c r="K160" s="21">
        <f>SUM(raw!Y160:AB160)</f>
        <v>317.23</v>
      </c>
      <c r="L160" s="21">
        <f>SUM(raw!AC160:AD160)</f>
        <v>0</v>
      </c>
      <c r="M160" s="21">
        <f>raw!AE160</f>
        <v>0</v>
      </c>
      <c r="N160" s="21">
        <f>raw!AF160</f>
        <v>5423.02</v>
      </c>
      <c r="O160" s="21">
        <f>raw!AL160</f>
        <v>5798.96</v>
      </c>
      <c r="P160" s="21">
        <f>raw!AM160</f>
        <v>6116.19</v>
      </c>
      <c r="Q160" s="21">
        <f>raw!BB160</f>
        <v>0</v>
      </c>
      <c r="R160" s="21">
        <f>IF(E160=0,raw!AN160,raw!BC160)</f>
        <v>8000</v>
      </c>
      <c r="S160" s="21">
        <f>raw!BE160</f>
        <v>0</v>
      </c>
      <c r="T160" s="21">
        <f>raw!BF160</f>
        <v>0</v>
      </c>
      <c r="U160" s="21">
        <f>raw!BH160</f>
        <v>0</v>
      </c>
      <c r="V160" s="21">
        <f>IF(raw!BI160,raw!BI160,raw!BG160)</f>
        <v>0</v>
      </c>
      <c r="W160" s="21">
        <f>raw!BK160</f>
        <v>0</v>
      </c>
      <c r="X160" s="21">
        <f>raw!BL160</f>
        <v>0</v>
      </c>
      <c r="Y160" s="29">
        <f>TRUNC(raw!BQ160/(1-raw!W160/100),2)</f>
        <v>0</v>
      </c>
      <c r="Z160" s="29">
        <f>TRUNC(raw!BR160/(1-raw!W160/100),2)</f>
        <v>0</v>
      </c>
      <c r="AA160" s="29">
        <f>TRUNC(raw!BY160/(1-raw!W160/100),2)</f>
        <v>0</v>
      </c>
      <c r="AB160" s="29">
        <f>TRUNC(IF(E160=0,0,IF(E160=1,raw!BX160/(1-raw!W160/100),IF(E160=2,raw!BZ160/(1-raw!W160/100),0))),2)</f>
        <v>0</v>
      </c>
      <c r="AC160" s="29">
        <f>TRUNC(raw!CB160/(1-raw!W160/100),2)</f>
        <v>0</v>
      </c>
      <c r="AD160" s="29">
        <f>TRUNC(IF(E160=0,0,IF(E160=1,raw!CA160/(1-raw!W160/100),IF(E160=2,raw!CC160/(1-raw!W160/100),0))),2)</f>
        <v>0</v>
      </c>
      <c r="AE160" s="21">
        <f>(IF(E160=0,0,IF(E160=1,0,IF(E160=2,raw!CE160))))</f>
        <v>0</v>
      </c>
      <c r="AF160" s="21">
        <f>(IF(E160=0,0,IF(E160=1,raw!CD160,IF(E160=2,raw!CF160))))</f>
        <v>0</v>
      </c>
    </row>
    <row r="161" spans="1:32" x14ac:dyDescent="0.25">
      <c r="A161" s="21">
        <f>raw!A161</f>
        <v>471554</v>
      </c>
      <c r="C161" s="21">
        <f>VLOOKUP(A161,'insert-meters'!A$2:B$24,2)</f>
        <v>106</v>
      </c>
      <c r="D161" s="21" t="str">
        <f>MID(raw!M161,3,4)</f>
        <v>1708</v>
      </c>
      <c r="E161" s="21">
        <f>IF(raw!BE161,2,IF(raw!BG161,1,0))</f>
        <v>0</v>
      </c>
      <c r="F161" s="21">
        <f>raw!T161</f>
        <v>20170918</v>
      </c>
      <c r="G161" s="21">
        <f>IF(E161=0,raw!AN161,raw!U161)</f>
        <v>498</v>
      </c>
      <c r="H161" s="21">
        <f>IF(E161=0,raw!AO161,0)</f>
        <v>498</v>
      </c>
      <c r="I161" s="21">
        <f>raw!V161</f>
        <v>55.22</v>
      </c>
      <c r="J161" s="21">
        <f>raw!X161</f>
        <v>57.23</v>
      </c>
      <c r="K161" s="21">
        <f>SUM(raw!Y161:AB161)</f>
        <v>17.93</v>
      </c>
      <c r="L161" s="21">
        <f>SUM(raw!AC161:AD161)</f>
        <v>0</v>
      </c>
      <c r="M161" s="21">
        <f>raw!AE161</f>
        <v>0</v>
      </c>
      <c r="N161" s="21">
        <f>raw!AF161</f>
        <v>306.8</v>
      </c>
      <c r="O161" s="21">
        <f>raw!AL161</f>
        <v>346.1</v>
      </c>
      <c r="P161" s="21">
        <f>raw!AM161</f>
        <v>364.03</v>
      </c>
      <c r="Q161" s="21">
        <f>raw!BB161</f>
        <v>0</v>
      </c>
      <c r="R161" s="21">
        <f>IF(E161=0,raw!AN161,raw!BC161)</f>
        <v>498</v>
      </c>
      <c r="S161" s="21">
        <f>raw!BE161</f>
        <v>0</v>
      </c>
      <c r="T161" s="21">
        <f>raw!BF161</f>
        <v>0</v>
      </c>
      <c r="U161" s="21">
        <f>raw!BH161</f>
        <v>0</v>
      </c>
      <c r="V161" s="21">
        <f>IF(raw!BI161,raw!BI161,raw!BG161)</f>
        <v>0</v>
      </c>
      <c r="W161" s="21">
        <f>raw!BK161</f>
        <v>0</v>
      </c>
      <c r="X161" s="21">
        <f>raw!BL161</f>
        <v>0</v>
      </c>
      <c r="Y161" s="29">
        <f>TRUNC(raw!BQ161/(1-raw!W161/100),2)</f>
        <v>0</v>
      </c>
      <c r="Z161" s="29">
        <f>TRUNC(raw!BR161/(1-raw!W161/100),2)</f>
        <v>0</v>
      </c>
      <c r="AA161" s="29">
        <f>TRUNC(raw!BY161/(1-raw!W161/100),2)</f>
        <v>0</v>
      </c>
      <c r="AB161" s="29">
        <f>TRUNC(IF(E161=0,0,IF(E161=1,raw!BX161/(1-raw!W161/100),IF(E161=2,raw!BZ161/(1-raw!W161/100),0))),2)</f>
        <v>0</v>
      </c>
      <c r="AC161" s="29">
        <f>TRUNC(raw!CB161/(1-raw!W161/100),2)</f>
        <v>0</v>
      </c>
      <c r="AD161" s="29">
        <f>TRUNC(IF(E161=0,0,IF(E161=1,raw!CA161/(1-raw!W161/100),IF(E161=2,raw!CC161/(1-raw!W161/100),0))),2)</f>
        <v>0</v>
      </c>
      <c r="AE161" s="21">
        <f>(IF(E161=0,0,IF(E161=1,0,IF(E161=2,raw!CE161))))</f>
        <v>0</v>
      </c>
      <c r="AF161" s="21">
        <f>(IF(E161=0,0,IF(E161=1,raw!CD161,IF(E161=2,raw!CF161))))</f>
        <v>0</v>
      </c>
    </row>
    <row r="162" spans="1:32" x14ac:dyDescent="0.25">
      <c r="A162" s="21">
        <f>raw!A162</f>
        <v>471555</v>
      </c>
      <c r="C162" s="21">
        <f>VLOOKUP(A162,'insert-meters'!A$2:B$24,2)</f>
        <v>107</v>
      </c>
      <c r="D162" s="21" t="str">
        <f>MID(raw!M162,3,4)</f>
        <v>1708</v>
      </c>
      <c r="E162" s="21">
        <f>IF(raw!BE162,2,IF(raw!BG162,1,0))</f>
        <v>0</v>
      </c>
      <c r="F162" s="21">
        <f>raw!T162</f>
        <v>20170918</v>
      </c>
      <c r="G162" s="21">
        <f>IF(E162=0,raw!AN162,raw!U162)</f>
        <v>7200</v>
      </c>
      <c r="H162" s="21">
        <f>IF(E162=0,raw!AO162,0)</f>
        <v>7200</v>
      </c>
      <c r="I162" s="21">
        <f>raw!V162</f>
        <v>1220.18</v>
      </c>
      <c r="J162" s="21">
        <f>raw!X162</f>
        <v>589.80999999999995</v>
      </c>
      <c r="K162" s="21">
        <f>SUM(raw!Y162:AB162)</f>
        <v>285.5</v>
      </c>
      <c r="L162" s="21">
        <f>SUM(raw!AC162:AD162)</f>
        <v>0</v>
      </c>
      <c r="M162" s="21">
        <f>raw!AE162</f>
        <v>0</v>
      </c>
      <c r="N162" s="21">
        <f>raw!AF162</f>
        <v>4880.72</v>
      </c>
      <c r="O162" s="21">
        <f>raw!AL162</f>
        <v>5185.03</v>
      </c>
      <c r="P162" s="21">
        <f>raw!AM162</f>
        <v>5470.53</v>
      </c>
      <c r="Q162" s="21">
        <f>raw!BB162</f>
        <v>0</v>
      </c>
      <c r="R162" s="21">
        <f>IF(E162=0,raw!AN162,raw!BC162)</f>
        <v>7200</v>
      </c>
      <c r="S162" s="21">
        <f>raw!BE162</f>
        <v>0</v>
      </c>
      <c r="T162" s="21">
        <f>raw!BF162</f>
        <v>0</v>
      </c>
      <c r="U162" s="21">
        <f>raw!BH162</f>
        <v>0</v>
      </c>
      <c r="V162" s="21">
        <f>IF(raw!BI162,raw!BI162,raw!BG162)</f>
        <v>0</v>
      </c>
      <c r="W162" s="21">
        <f>raw!BK162</f>
        <v>0</v>
      </c>
      <c r="X162" s="21">
        <f>raw!BL162</f>
        <v>0</v>
      </c>
      <c r="Y162" s="29">
        <f>TRUNC(raw!BQ162/(1-raw!W162/100),2)</f>
        <v>0</v>
      </c>
      <c r="Z162" s="29">
        <f>TRUNC(raw!BR162/(1-raw!W162/100),2)</f>
        <v>0</v>
      </c>
      <c r="AA162" s="29">
        <f>TRUNC(raw!BY162/(1-raw!W162/100),2)</f>
        <v>0</v>
      </c>
      <c r="AB162" s="29">
        <f>TRUNC(IF(E162=0,0,IF(E162=1,raw!BX162/(1-raw!W162/100),IF(E162=2,raw!BZ162/(1-raw!W162/100),0))),2)</f>
        <v>0</v>
      </c>
      <c r="AC162" s="29">
        <f>TRUNC(raw!CB162/(1-raw!W162/100),2)</f>
        <v>0</v>
      </c>
      <c r="AD162" s="29">
        <f>TRUNC(IF(E162=0,0,IF(E162=1,raw!CA162/(1-raw!W162/100),IF(E162=2,raw!CC162/(1-raw!W162/100),0))),2)</f>
        <v>0</v>
      </c>
      <c r="AE162" s="21">
        <f>(IF(E162=0,0,IF(E162=1,0,IF(E162=2,raw!CE162))))</f>
        <v>0</v>
      </c>
      <c r="AF162" s="21">
        <f>(IF(E162=0,0,IF(E162=1,raw!CD162,IF(E162=2,raw!CF162))))</f>
        <v>0</v>
      </c>
    </row>
    <row r="163" spans="1:32" x14ac:dyDescent="0.25">
      <c r="A163" s="21">
        <f>raw!A163</f>
        <v>472913</v>
      </c>
      <c r="C163" s="21">
        <f>VLOOKUP(A163,'insert-meters'!A$2:B$24,2)</f>
        <v>108</v>
      </c>
      <c r="D163" s="21" t="str">
        <f>MID(raw!M163,3,4)</f>
        <v>1708</v>
      </c>
      <c r="E163" s="21">
        <f>IF(raw!BE163,2,IF(raw!BG163,1,0))</f>
        <v>0</v>
      </c>
      <c r="F163" s="21">
        <f>raw!T163</f>
        <v>20170918</v>
      </c>
      <c r="G163" s="21">
        <f>IF(E163=0,raw!AN163,raw!U163)</f>
        <v>6110</v>
      </c>
      <c r="H163" s="21">
        <f>IF(E163=0,raw!AO163,0)</f>
        <v>6110</v>
      </c>
      <c r="I163" s="21">
        <f>raw!V163</f>
        <v>1047.58</v>
      </c>
      <c r="J163" s="21">
        <f>raw!X163</f>
        <v>693.17</v>
      </c>
      <c r="K163" s="21">
        <f>SUM(raw!Y163:AB163)</f>
        <v>245.12</v>
      </c>
      <c r="L163" s="21">
        <f>SUM(raw!AC163:AD163)</f>
        <v>0</v>
      </c>
      <c r="M163" s="21">
        <f>raw!AE163</f>
        <v>0</v>
      </c>
      <c r="N163" s="21">
        <f>raw!AF163</f>
        <v>4190.3500000000004</v>
      </c>
      <c r="O163" s="21">
        <f>raw!AL163</f>
        <v>4638.3999999999996</v>
      </c>
      <c r="P163" s="21">
        <f>raw!AM163</f>
        <v>4883.5200000000004</v>
      </c>
      <c r="Q163" s="21">
        <f>raw!BB163</f>
        <v>0</v>
      </c>
      <c r="R163" s="21">
        <f>IF(E163=0,raw!AN163,raw!BC163)</f>
        <v>6110</v>
      </c>
      <c r="S163" s="21">
        <f>raw!BE163</f>
        <v>0</v>
      </c>
      <c r="T163" s="21">
        <f>raw!BF163</f>
        <v>0</v>
      </c>
      <c r="U163" s="21">
        <f>raw!BH163</f>
        <v>0</v>
      </c>
      <c r="V163" s="21">
        <f>IF(raw!BI163,raw!BI163,raw!BG163)</f>
        <v>0</v>
      </c>
      <c r="W163" s="21">
        <f>raw!BK163</f>
        <v>0</v>
      </c>
      <c r="X163" s="21">
        <f>raw!BL163</f>
        <v>0</v>
      </c>
      <c r="Y163" s="29">
        <f>TRUNC(raw!BQ163/(1-raw!W163/100),2)</f>
        <v>0</v>
      </c>
      <c r="Z163" s="29">
        <f>TRUNC(raw!BR163/(1-raw!W163/100),2)</f>
        <v>0</v>
      </c>
      <c r="AA163" s="29">
        <f>TRUNC(raw!BY163/(1-raw!W163/100),2)</f>
        <v>0</v>
      </c>
      <c r="AB163" s="29">
        <f>TRUNC(IF(E163=0,0,IF(E163=1,raw!BX163/(1-raw!W163/100),IF(E163=2,raw!BZ163/(1-raw!W163/100),0))),2)</f>
        <v>0</v>
      </c>
      <c r="AC163" s="29">
        <f>TRUNC(raw!CB163/(1-raw!W163/100),2)</f>
        <v>0</v>
      </c>
      <c r="AD163" s="29">
        <f>TRUNC(IF(E163=0,0,IF(E163=1,raw!CA163/(1-raw!W163/100),IF(E163=2,raw!CC163/(1-raw!W163/100),0))),2)</f>
        <v>0</v>
      </c>
      <c r="AE163" s="21">
        <f>(IF(E163=0,0,IF(E163=1,0,IF(E163=2,raw!CE163))))</f>
        <v>0</v>
      </c>
      <c r="AF163" s="21">
        <f>(IF(E163=0,0,IF(E163=1,raw!CD163,IF(E163=2,raw!CF163))))</f>
        <v>0</v>
      </c>
    </row>
    <row r="164" spans="1:32" x14ac:dyDescent="0.25">
      <c r="A164" s="21">
        <f>raw!A164</f>
        <v>491042</v>
      </c>
      <c r="C164" s="21">
        <f>VLOOKUP(A164,'insert-meters'!A$2:B$24,2)</f>
        <v>109</v>
      </c>
      <c r="D164" s="21" t="str">
        <f>MID(raw!M164,3,4)</f>
        <v>1708</v>
      </c>
      <c r="E164" s="21">
        <f>IF(raw!BE164,2,IF(raw!BG164,1,0))</f>
        <v>1</v>
      </c>
      <c r="F164" s="21">
        <f>raw!T164</f>
        <v>20170918</v>
      </c>
      <c r="G164" s="21">
        <f>IF(E164=0,raw!AN164,raw!U164)</f>
        <v>230973</v>
      </c>
      <c r="H164" s="21">
        <f>IF(E164=0,raw!AO164,0)</f>
        <v>0</v>
      </c>
      <c r="I164" s="21">
        <f>raw!V164</f>
        <v>40502.959999999999</v>
      </c>
      <c r="J164" s="21">
        <f>raw!X164</f>
        <v>702.62</v>
      </c>
      <c r="K164" s="21">
        <f>SUM(raw!Y164:AB164)</f>
        <v>9477.67</v>
      </c>
      <c r="L164" s="21">
        <f>SUM(raw!AC164:AD164)</f>
        <v>0</v>
      </c>
      <c r="M164" s="21">
        <f>raw!AE164</f>
        <v>0</v>
      </c>
      <c r="N164" s="21">
        <f>raw!AF164</f>
        <v>162011.93</v>
      </c>
      <c r="O164" s="21">
        <f>raw!AL164</f>
        <v>153236.88</v>
      </c>
      <c r="P164" s="21">
        <f>raw!AM164</f>
        <v>162714.54999999999</v>
      </c>
      <c r="Q164" s="21">
        <f>raw!BB164</f>
        <v>24635</v>
      </c>
      <c r="R164" s="21">
        <f>IF(E164=0,raw!AN164,raw!BC164)</f>
        <v>206338</v>
      </c>
      <c r="S164" s="21">
        <f>raw!BE164</f>
        <v>0</v>
      </c>
      <c r="T164" s="21">
        <f>raw!BF164</f>
        <v>559</v>
      </c>
      <c r="U164" s="21">
        <f>raw!BH164</f>
        <v>0</v>
      </c>
      <c r="V164" s="21">
        <f>IF(raw!BI164,raw!BI164,raw!BG164)</f>
        <v>755</v>
      </c>
      <c r="W164" s="21">
        <f>raw!BK164</f>
        <v>28</v>
      </c>
      <c r="X164" s="21">
        <f>raw!BL164</f>
        <v>84</v>
      </c>
      <c r="Y164" s="29">
        <f>TRUNC(raw!BQ164/(1-raw!W164/100),2)</f>
        <v>10.58</v>
      </c>
      <c r="Z164" s="29">
        <f>TRUNC(raw!BR164/(1-raw!W164/100),2)</f>
        <v>31.74</v>
      </c>
      <c r="AA164" s="29">
        <f>TRUNC(raw!BY164/(1-raw!W164/100),2)</f>
        <v>0</v>
      </c>
      <c r="AB164" s="29">
        <f>TRUNC(IF(E164=0,0,IF(E164=1,raw!BX164/(1-raw!W164/100),IF(E164=2,raw!BZ164/(1-raw!W164/100),0))),2)</f>
        <v>8352.82</v>
      </c>
      <c r="AC164" s="29">
        <f>TRUNC(raw!CB164/(1-raw!W164/100),2)</f>
        <v>0</v>
      </c>
      <c r="AD164" s="29">
        <f>TRUNC(IF(E164=0,0,IF(E164=1,raw!CA164/(1-raw!W164/100),IF(E164=2,raw!CC164/(1-raw!W164/100),0))),2)</f>
        <v>0</v>
      </c>
      <c r="AE164" s="21">
        <f>(IF(E164=0,0,IF(E164=1,0,IF(E164=2,raw!CE164))))</f>
        <v>0</v>
      </c>
      <c r="AF164" s="21">
        <f>(IF(E164=0,0,IF(E164=1,raw!CD164,IF(E164=2,raw!CF164))))</f>
        <v>755</v>
      </c>
    </row>
    <row r="165" spans="1:32" x14ac:dyDescent="0.25">
      <c r="A165" s="21">
        <f>raw!A165</f>
        <v>491747</v>
      </c>
      <c r="C165" s="21">
        <f>VLOOKUP(A165,'insert-meters'!A$2:B$24,2)</f>
        <v>110</v>
      </c>
      <c r="D165" s="21" t="str">
        <f>MID(raw!M165,3,4)</f>
        <v>1708</v>
      </c>
      <c r="E165" s="21">
        <f>IF(raw!BE165,2,IF(raw!BG165,1,0))</f>
        <v>1</v>
      </c>
      <c r="F165" s="21">
        <f>raw!T165</f>
        <v>20170918</v>
      </c>
      <c r="G165" s="21">
        <f>IF(E165=0,raw!AN165,raw!U165)</f>
        <v>68113</v>
      </c>
      <c r="H165" s="21">
        <f>IF(E165=0,raw!AO165,0)</f>
        <v>0</v>
      </c>
      <c r="I165" s="21">
        <f>raw!V165</f>
        <v>12360.62</v>
      </c>
      <c r="J165" s="21">
        <f>raw!X165</f>
        <v>702.62</v>
      </c>
      <c r="K165" s="21">
        <f>SUM(raw!Y165:AB165)</f>
        <v>2892.37</v>
      </c>
      <c r="L165" s="21">
        <f>SUM(raw!AC165:AD165)</f>
        <v>0</v>
      </c>
      <c r="M165" s="21">
        <f>raw!AE165</f>
        <v>0</v>
      </c>
      <c r="N165" s="21">
        <f>raw!AF165</f>
        <v>49442.54</v>
      </c>
      <c r="O165" s="21">
        <f>raw!AL165</f>
        <v>47252.79</v>
      </c>
      <c r="P165" s="21">
        <f>raw!AM165</f>
        <v>50145.16</v>
      </c>
      <c r="Q165" s="21">
        <f>raw!BB165</f>
        <v>5803</v>
      </c>
      <c r="R165" s="21">
        <f>IF(E165=0,raw!AN165,raw!BC165)</f>
        <v>62310</v>
      </c>
      <c r="S165" s="21">
        <f>raw!BE165</f>
        <v>0</v>
      </c>
      <c r="T165" s="21">
        <f>raw!BF165</f>
        <v>291</v>
      </c>
      <c r="U165" s="21">
        <f>raw!BH165</f>
        <v>0</v>
      </c>
      <c r="V165" s="21">
        <f>IF(raw!BI165,raw!BI165,raw!BG165)</f>
        <v>490</v>
      </c>
      <c r="W165" s="21">
        <f>raw!BK165</f>
        <v>367</v>
      </c>
      <c r="X165" s="21">
        <f>raw!BL165</f>
        <v>2204</v>
      </c>
      <c r="Y165" s="29">
        <f>TRUNC(raw!BQ165/(1-raw!W165/100),2)</f>
        <v>138.68</v>
      </c>
      <c r="Z165" s="29">
        <f>TRUNC(raw!BR165/(1-raw!W165/100),2)</f>
        <v>832.89</v>
      </c>
      <c r="AA165" s="29">
        <f>TRUNC(raw!BY165/(1-raw!W165/100),2)</f>
        <v>0</v>
      </c>
      <c r="AB165" s="29">
        <f>TRUNC(IF(E165=0,0,IF(E165=1,raw!BX165/(1-raw!W165/100),IF(E165=2,raw!BZ165/(1-raw!W165/100),0))),2)</f>
        <v>5421.04</v>
      </c>
      <c r="AC165" s="29">
        <f>TRUNC(raw!CB165/(1-raw!W165/100),2)</f>
        <v>0</v>
      </c>
      <c r="AD165" s="29">
        <f>TRUNC(IF(E165=0,0,IF(E165=1,raw!CA165/(1-raw!W165/100),IF(E165=2,raw!CC165/(1-raw!W165/100),0))),2)</f>
        <v>0</v>
      </c>
      <c r="AE165" s="21">
        <f>(IF(E165=0,0,IF(E165=1,0,IF(E165=2,raw!CE165))))</f>
        <v>0</v>
      </c>
      <c r="AF165" s="21">
        <f>(IF(E165=0,0,IF(E165=1,raw!CD165,IF(E165=2,raw!CF165))))</f>
        <v>490</v>
      </c>
    </row>
    <row r="166" spans="1:32" x14ac:dyDescent="0.25">
      <c r="A166" s="21">
        <f>raw!A166</f>
        <v>491750</v>
      </c>
      <c r="C166" s="21">
        <f>VLOOKUP(A166,'insert-meters'!A$2:B$24,2)</f>
        <v>111</v>
      </c>
      <c r="D166" s="21" t="str">
        <f>MID(raw!M166,3,4)</f>
        <v>1708</v>
      </c>
      <c r="E166" s="21">
        <f>IF(raw!BE166,2,IF(raw!BG166,1,0))</f>
        <v>2</v>
      </c>
      <c r="F166" s="21">
        <f>raw!T166</f>
        <v>20170918</v>
      </c>
      <c r="G166" s="21">
        <f>IF(E166=0,raw!AN166,raw!U166)</f>
        <v>284851</v>
      </c>
      <c r="H166" s="21">
        <f>IF(E166=0,raw!AO166,0)</f>
        <v>0</v>
      </c>
      <c r="I166" s="21">
        <f>raw!V166</f>
        <v>50380.22</v>
      </c>
      <c r="J166" s="21">
        <f>raw!X166</f>
        <v>702.62</v>
      </c>
      <c r="K166" s="21">
        <f>SUM(raw!Y166:AB166)</f>
        <v>11788.95</v>
      </c>
      <c r="L166" s="21">
        <f>SUM(raw!AC166:AD166)</f>
        <v>0</v>
      </c>
      <c r="M166" s="21">
        <f>raw!AE166</f>
        <v>0</v>
      </c>
      <c r="N166" s="21">
        <f>raw!AF166</f>
        <v>201520.93</v>
      </c>
      <c r="O166" s="21">
        <f>raw!AL166</f>
        <v>190434.6</v>
      </c>
      <c r="P166" s="21">
        <f>raw!AM166</f>
        <v>202223.55</v>
      </c>
      <c r="Q166" s="21">
        <f>raw!BB166</f>
        <v>30979</v>
      </c>
      <c r="R166" s="21">
        <f>IF(E166=0,raw!AN166,raw!BC166)</f>
        <v>253872</v>
      </c>
      <c r="S166" s="21">
        <f>raw!BE166</f>
        <v>729</v>
      </c>
      <c r="T166" s="21">
        <f>raw!BF166</f>
        <v>800</v>
      </c>
      <c r="U166" s="21">
        <f>raw!BH166</f>
        <v>785</v>
      </c>
      <c r="V166" s="21">
        <f>IF(raw!BI166,raw!BI166,raw!BG166)</f>
        <v>845</v>
      </c>
      <c r="W166" s="21">
        <f>raw!BK166</f>
        <v>0</v>
      </c>
      <c r="X166" s="21">
        <f>raw!BL166</f>
        <v>0</v>
      </c>
      <c r="Y166" s="29">
        <f>TRUNC(raw!BQ166/(1-raw!W166/100),2)</f>
        <v>0</v>
      </c>
      <c r="Z166" s="29">
        <f>TRUNC(raw!BR166/(1-raw!W166/100),2)</f>
        <v>0</v>
      </c>
      <c r="AA166" s="29">
        <f>TRUNC(raw!BY166/(1-raw!W166/100),2)</f>
        <v>43378.61</v>
      </c>
      <c r="AB166" s="29">
        <f>TRUNC(IF(E166=0,0,IF(E166=1,raw!BX166/(1-raw!W166/100),IF(E166=2,raw!BZ166/(1-raw!W166/100),0))),2)</f>
        <v>9348.52</v>
      </c>
      <c r="AC166" s="29">
        <f>TRUNC(raw!CB166/(1-raw!W166/100),2)</f>
        <v>0</v>
      </c>
      <c r="AD166" s="29">
        <f>TRUNC(IF(E166=0,0,IF(E166=1,raw!CA166/(1-raw!W166/100),IF(E166=2,raw!CC166/(1-raw!W166/100),0))),2)</f>
        <v>0</v>
      </c>
      <c r="AE166" s="21">
        <f>(IF(E166=0,0,IF(E166=1,0,IF(E166=2,raw!CE166))))</f>
        <v>785</v>
      </c>
      <c r="AF166" s="21">
        <f>(IF(E166=0,0,IF(E166=1,raw!CD166,IF(E166=2,raw!CF166))))</f>
        <v>845</v>
      </c>
    </row>
    <row r="167" spans="1:32" x14ac:dyDescent="0.25">
      <c r="A167" s="21">
        <f>raw!A167</f>
        <v>493169</v>
      </c>
      <c r="C167" s="21">
        <f>VLOOKUP(A167,'insert-meters'!A$2:B$24,2)</f>
        <v>112</v>
      </c>
      <c r="D167" s="21" t="str">
        <f>MID(raw!M167,3,4)</f>
        <v>1708</v>
      </c>
      <c r="E167" s="21">
        <f>IF(raw!BE167,2,IF(raw!BG167,1,0))</f>
        <v>1</v>
      </c>
      <c r="F167" s="21">
        <f>raw!T167</f>
        <v>20170918</v>
      </c>
      <c r="G167" s="21">
        <f>IF(E167=0,raw!AN167,raw!U167)</f>
        <v>164194</v>
      </c>
      <c r="H167" s="21">
        <f>IF(E167=0,raw!AO167,0)</f>
        <v>0</v>
      </c>
      <c r="I167" s="21">
        <f>raw!V167</f>
        <v>28159.360000000001</v>
      </c>
      <c r="J167" s="21">
        <f>raw!X167</f>
        <v>702.62</v>
      </c>
      <c r="K167" s="21">
        <f>SUM(raw!Y167:AB167)</f>
        <v>6589.27</v>
      </c>
      <c r="L167" s="21">
        <f>SUM(raw!AC167:AD167)</f>
        <v>0</v>
      </c>
      <c r="M167" s="21">
        <f>raw!AE167</f>
        <v>0</v>
      </c>
      <c r="N167" s="21">
        <f>raw!AF167</f>
        <v>112637.47</v>
      </c>
      <c r="O167" s="21">
        <f>raw!AL167</f>
        <v>106750.82</v>
      </c>
      <c r="P167" s="21">
        <f>raw!AM167</f>
        <v>113340.09</v>
      </c>
      <c r="Q167" s="21">
        <f>raw!BB167</f>
        <v>16438</v>
      </c>
      <c r="R167" s="21">
        <f>IF(E167=0,raw!AN167,raw!BC167)</f>
        <v>147756</v>
      </c>
      <c r="S167" s="21">
        <f>raw!BE167</f>
        <v>0</v>
      </c>
      <c r="T167" s="21">
        <f>raw!BF167</f>
        <v>0</v>
      </c>
      <c r="U167" s="21">
        <f>raw!BH167</f>
        <v>0</v>
      </c>
      <c r="V167" s="21">
        <f>IF(raw!BI167,raw!BI167,raw!BG167)</f>
        <v>460</v>
      </c>
      <c r="W167" s="21">
        <f>raw!BK167</f>
        <v>0</v>
      </c>
      <c r="X167" s="21">
        <f>raw!BL167</f>
        <v>0</v>
      </c>
      <c r="Y167" s="29">
        <f>TRUNC(raw!BQ167/(1-raw!W167/100),2)</f>
        <v>0</v>
      </c>
      <c r="Z167" s="29">
        <f>TRUNC(raw!BR167/(1-raw!W167/100),2)</f>
        <v>0</v>
      </c>
      <c r="AA167" s="29">
        <f>TRUNC(raw!BY167/(1-raw!W167/100),2)</f>
        <v>0</v>
      </c>
      <c r="AB167" s="29">
        <f>TRUNC(IF(E167=0,0,IF(E167=1,raw!BX167/(1-raw!W167/100),IF(E167=2,raw!BZ167/(1-raw!W167/100),0))),2)</f>
        <v>5089.13</v>
      </c>
      <c r="AC167" s="29">
        <f>TRUNC(raw!CB167/(1-raw!W167/100),2)</f>
        <v>0</v>
      </c>
      <c r="AD167" s="29">
        <f>TRUNC(IF(E167=0,0,IF(E167=1,raw!CA167/(1-raw!W167/100),IF(E167=2,raw!CC167/(1-raw!W167/100),0))),2)</f>
        <v>0</v>
      </c>
      <c r="AE167" s="21">
        <f>(IF(E167=0,0,IF(E167=1,0,IF(E167=2,raw!CE167))))</f>
        <v>0</v>
      </c>
      <c r="AF167" s="21">
        <f>(IF(E167=0,0,IF(E167=1,raw!CD167,IF(E167=2,raw!CF167))))</f>
        <v>460</v>
      </c>
    </row>
    <row r="168" spans="1:32" x14ac:dyDescent="0.25">
      <c r="A168" s="21">
        <f>raw!A168</f>
        <v>510213</v>
      </c>
      <c r="C168" s="21">
        <f>VLOOKUP(A168,'insert-meters'!A$2:B$24,2)</f>
        <v>113</v>
      </c>
      <c r="D168" s="21" t="str">
        <f>MID(raw!M168,3,4)</f>
        <v>1708</v>
      </c>
      <c r="E168" s="21">
        <f>IF(raw!BE168,2,IF(raw!BG168,1,0))</f>
        <v>0</v>
      </c>
      <c r="F168" s="21">
        <f>raw!T168</f>
        <v>20170918</v>
      </c>
      <c r="G168" s="21">
        <f>IF(E168=0,raw!AN168,raw!U168)</f>
        <v>17925</v>
      </c>
      <c r="H168" s="21">
        <f>IF(E168=0,raw!AO168,0)</f>
        <v>17925</v>
      </c>
      <c r="I168" s="21">
        <f>raw!V168</f>
        <v>3037.74</v>
      </c>
      <c r="J168" s="21">
        <f>raw!X168</f>
        <v>702.62</v>
      </c>
      <c r="K168" s="21">
        <f>SUM(raw!Y168:AB168)</f>
        <v>710.81</v>
      </c>
      <c r="L168" s="21">
        <f>SUM(raw!AC168:AD168)</f>
        <v>0</v>
      </c>
      <c r="M168" s="21">
        <f>raw!AE168</f>
        <v>0</v>
      </c>
      <c r="N168" s="21">
        <f>raw!AF168</f>
        <v>12150.96</v>
      </c>
      <c r="O168" s="21">
        <f>raw!AL168</f>
        <v>12142.77</v>
      </c>
      <c r="P168" s="21">
        <f>raw!AM168</f>
        <v>12853.58</v>
      </c>
      <c r="Q168" s="21">
        <f>raw!BB168</f>
        <v>0</v>
      </c>
      <c r="R168" s="21">
        <f>IF(E168=0,raw!AN168,raw!BC168)</f>
        <v>17925</v>
      </c>
      <c r="S168" s="21">
        <f>raw!BE168</f>
        <v>0</v>
      </c>
      <c r="T168" s="21">
        <f>raw!BF168</f>
        <v>0</v>
      </c>
      <c r="U168" s="21">
        <f>raw!BH168</f>
        <v>0</v>
      </c>
      <c r="V168" s="21">
        <f>IF(raw!BI168,raw!BI168,raw!BG168)</f>
        <v>0</v>
      </c>
      <c r="W168" s="21">
        <f>raw!BK168</f>
        <v>0</v>
      </c>
      <c r="X168" s="21">
        <f>raw!BL168</f>
        <v>0</v>
      </c>
      <c r="Y168" s="29">
        <f>TRUNC(raw!BQ168/(1-raw!W168/100),2)</f>
        <v>0</v>
      </c>
      <c r="Z168" s="29">
        <f>TRUNC(raw!BR168/(1-raw!W168/100),2)</f>
        <v>0</v>
      </c>
      <c r="AA168" s="29">
        <f>TRUNC(raw!BY168/(1-raw!W168/100),2)</f>
        <v>0</v>
      </c>
      <c r="AB168" s="29">
        <f>TRUNC(IF(E168=0,0,IF(E168=1,raw!BX168/(1-raw!W168/100),IF(E168=2,raw!BZ168/(1-raw!W168/100),0))),2)</f>
        <v>0</v>
      </c>
      <c r="AC168" s="29">
        <f>TRUNC(raw!CB168/(1-raw!W168/100),2)</f>
        <v>0</v>
      </c>
      <c r="AD168" s="29">
        <f>TRUNC(IF(E168=0,0,IF(E168=1,raw!CA168/(1-raw!W168/100),IF(E168=2,raw!CC168/(1-raw!W168/100),0))),2)</f>
        <v>0</v>
      </c>
      <c r="AE168" s="21">
        <f>(IF(E168=0,0,IF(E168=1,0,IF(E168=2,raw!CE168))))</f>
        <v>0</v>
      </c>
      <c r="AF168" s="21">
        <f>(IF(E168=0,0,IF(E168=1,raw!CD168,IF(E168=2,raw!CF168))))</f>
        <v>0</v>
      </c>
    </row>
    <row r="169" spans="1:32" x14ac:dyDescent="0.25">
      <c r="A169" s="21">
        <f>raw!A169</f>
        <v>605120</v>
      </c>
      <c r="C169" s="21">
        <f>VLOOKUP(A169,'insert-meters'!A$2:B$24,2)</f>
        <v>114</v>
      </c>
      <c r="D169" s="21" t="str">
        <f>MID(raw!M169,3,4)</f>
        <v>1708</v>
      </c>
      <c r="E169" s="21">
        <f>IF(raw!BE169,2,IF(raw!BG169,1,0))</f>
        <v>1</v>
      </c>
      <c r="F169" s="21">
        <f>raw!T169</f>
        <v>20170918</v>
      </c>
      <c r="G169" s="21">
        <f>IF(E169=0,raw!AN169,raw!U169)</f>
        <v>157105</v>
      </c>
      <c r="H169" s="21">
        <f>IF(E169=0,raw!AO169,0)</f>
        <v>0</v>
      </c>
      <c r="I169" s="21">
        <f>raw!V169</f>
        <v>23902.1</v>
      </c>
      <c r="J169" s="21">
        <f>raw!X169</f>
        <v>702.62</v>
      </c>
      <c r="K169" s="21">
        <f>SUM(raw!Y169:AB169)</f>
        <v>5593.08</v>
      </c>
      <c r="L169" s="21">
        <f>SUM(raw!AC169:AD169)</f>
        <v>0</v>
      </c>
      <c r="M169" s="21">
        <f>raw!AE169</f>
        <v>0</v>
      </c>
      <c r="N169" s="21">
        <f>raw!AF169</f>
        <v>95608.43</v>
      </c>
      <c r="O169" s="21">
        <f>raw!AL169</f>
        <v>90717.97</v>
      </c>
      <c r="P169" s="21">
        <f>raw!AM169</f>
        <v>96311.05</v>
      </c>
      <c r="Q169" s="21">
        <f>raw!BB169</f>
        <v>15439</v>
      </c>
      <c r="R169" s="21">
        <f>IF(E169=0,raw!AN169,raw!BC169)</f>
        <v>141666</v>
      </c>
      <c r="S169" s="21">
        <f>raw!BE169</f>
        <v>0</v>
      </c>
      <c r="T169" s="21">
        <f>raw!BF169</f>
        <v>777</v>
      </c>
      <c r="U169" s="21">
        <f>raw!BH169</f>
        <v>0</v>
      </c>
      <c r="V169" s="21">
        <f>IF(raw!BI169,raw!BI169,raw!BG169)</f>
        <v>945</v>
      </c>
      <c r="W169" s="21">
        <f>raw!BK169</f>
        <v>0</v>
      </c>
      <c r="X169" s="21">
        <f>raw!BL169</f>
        <v>0</v>
      </c>
      <c r="Y169" s="29">
        <f>TRUNC(raw!BQ169/(1-raw!W169/100),2)</f>
        <v>0</v>
      </c>
      <c r="Z169" s="29">
        <f>TRUNC(raw!BR169/(1-raw!W169/100),2)</f>
        <v>0</v>
      </c>
      <c r="AA169" s="29">
        <f>TRUNC(raw!BY169/(1-raw!W169/100),2)</f>
        <v>0</v>
      </c>
      <c r="AB169" s="29">
        <f>TRUNC(IF(E169=0,0,IF(E169=1,raw!BX169/(1-raw!W169/100),IF(E169=2,raw!BZ169/(1-raw!W169/100),0))),2)</f>
        <v>7638</v>
      </c>
      <c r="AC169" s="29">
        <f>TRUNC(raw!CB169/(1-raw!W169/100),2)</f>
        <v>0</v>
      </c>
      <c r="AD169" s="29">
        <f>TRUNC(IF(E169=0,0,IF(E169=1,raw!CA169/(1-raw!W169/100),IF(E169=2,raw!CC169/(1-raw!W169/100),0))),2)</f>
        <v>0</v>
      </c>
      <c r="AE169" s="21">
        <f>(IF(E169=0,0,IF(E169=1,0,IF(E169=2,raw!CE169))))</f>
        <v>0</v>
      </c>
      <c r="AF169" s="21">
        <f>(IF(E169=0,0,IF(E169=1,raw!CD169,IF(E169=2,raw!CF169))))</f>
        <v>945</v>
      </c>
    </row>
    <row r="170" spans="1:32" x14ac:dyDescent="0.25">
      <c r="A170" s="21">
        <f>raw!A170</f>
        <v>623849</v>
      </c>
      <c r="C170" s="21">
        <f>VLOOKUP(A170,'insert-meters'!A$2:B$24,2)</f>
        <v>115</v>
      </c>
      <c r="D170" s="21" t="str">
        <f>MID(raw!M170,3,4)</f>
        <v>1708</v>
      </c>
      <c r="E170" s="21">
        <f>IF(raw!BE170,2,IF(raw!BG170,1,0))</f>
        <v>1</v>
      </c>
      <c r="F170" s="21">
        <f>raw!T170</f>
        <v>20170918</v>
      </c>
      <c r="G170" s="21">
        <f>IF(E170=0,raw!AN170,raw!U170)</f>
        <v>141128</v>
      </c>
      <c r="H170" s="21">
        <f>IF(E170=0,raw!AO170,0)</f>
        <v>0</v>
      </c>
      <c r="I170" s="21">
        <f>raw!V170</f>
        <v>25024.78</v>
      </c>
      <c r="J170" s="21">
        <f>raw!X170</f>
        <v>702.62</v>
      </c>
      <c r="K170" s="21">
        <f>SUM(raw!Y170:AB170)</f>
        <v>5855.79</v>
      </c>
      <c r="L170" s="21">
        <f>SUM(raw!AC170:AD170)</f>
        <v>0</v>
      </c>
      <c r="M170" s="21">
        <f>raw!AE170</f>
        <v>0</v>
      </c>
      <c r="N170" s="21">
        <f>raw!AF170</f>
        <v>100099.19</v>
      </c>
      <c r="O170" s="21">
        <f>raw!AL170</f>
        <v>94946.02</v>
      </c>
      <c r="P170" s="21">
        <f>raw!AM170</f>
        <v>100801.81</v>
      </c>
      <c r="Q170" s="21">
        <f>raw!BB170</f>
        <v>12959</v>
      </c>
      <c r="R170" s="21">
        <f>IF(E170=0,raw!AN170,raw!BC170)</f>
        <v>128169</v>
      </c>
      <c r="S170" s="21">
        <f>raw!BE170</f>
        <v>0</v>
      </c>
      <c r="T170" s="21">
        <f>raw!BF170</f>
        <v>838</v>
      </c>
      <c r="U170" s="21">
        <f>raw!BH170</f>
        <v>0</v>
      </c>
      <c r="V170" s="21">
        <f>IF(raw!BI170,raw!BI170,raw!BG170)</f>
        <v>855</v>
      </c>
      <c r="W170" s="21">
        <f>raw!BK170</f>
        <v>0</v>
      </c>
      <c r="X170" s="21">
        <f>raw!BL170</f>
        <v>4</v>
      </c>
      <c r="Y170" s="29">
        <f>TRUNC(raw!BQ170/(1-raw!W170/100),2)</f>
        <v>0</v>
      </c>
      <c r="Z170" s="29">
        <f>TRUNC(raw!BR170/(1-raw!W170/100),2)</f>
        <v>1.52</v>
      </c>
      <c r="AA170" s="29">
        <f>TRUNC(raw!BY170/(1-raw!W170/100),2)</f>
        <v>0</v>
      </c>
      <c r="AB170" s="29">
        <f>TRUNC(IF(E170=0,0,IF(E170=1,raw!BX170/(1-raw!W170/100),IF(E170=2,raw!BZ170/(1-raw!W170/100),0))),2)</f>
        <v>9459.16</v>
      </c>
      <c r="AC170" s="29">
        <f>TRUNC(raw!CB170/(1-raw!W170/100),2)</f>
        <v>0</v>
      </c>
      <c r="AD170" s="29">
        <f>TRUNC(IF(E170=0,0,IF(E170=1,raw!CA170/(1-raw!W170/100),IF(E170=2,raw!CC170/(1-raw!W170/100),0))),2)</f>
        <v>0</v>
      </c>
      <c r="AE170" s="21">
        <f>(IF(E170=0,0,IF(E170=1,0,IF(E170=2,raw!CE170))))</f>
        <v>0</v>
      </c>
      <c r="AF170" s="21">
        <f>(IF(E170=0,0,IF(E170=1,raw!CD170,IF(E170=2,raw!CF170))))</f>
        <v>855</v>
      </c>
    </row>
    <row r="171" spans="1:32" x14ac:dyDescent="0.25">
      <c r="A171" s="21">
        <f>raw!A171</f>
        <v>675051</v>
      </c>
      <c r="C171" s="21">
        <f>VLOOKUP(A171,'insert-meters'!A$2:B$24,2)</f>
        <v>116</v>
      </c>
      <c r="D171" s="21" t="str">
        <f>MID(raw!M171,3,4)</f>
        <v>1708</v>
      </c>
      <c r="E171" s="21">
        <f>IF(raw!BE171,2,IF(raw!BG171,1,0))</f>
        <v>2</v>
      </c>
      <c r="F171" s="21">
        <f>raw!T171</f>
        <v>20170918</v>
      </c>
      <c r="G171" s="21">
        <f>IF(E171=0,raw!AN171,raw!U171)</f>
        <v>190321</v>
      </c>
      <c r="H171" s="21">
        <f>IF(E171=0,raw!AO171,0)</f>
        <v>0</v>
      </c>
      <c r="I171" s="21">
        <f>raw!V171</f>
        <v>32195.43</v>
      </c>
      <c r="J171" s="21">
        <f>raw!X171</f>
        <v>702.62</v>
      </c>
      <c r="K171" s="21">
        <f>SUM(raw!Y171:AB171)</f>
        <v>7533.7199999999993</v>
      </c>
      <c r="L171" s="21">
        <f>SUM(raw!AC171:AD171)</f>
        <v>0</v>
      </c>
      <c r="M171" s="21">
        <f>raw!AE171</f>
        <v>0</v>
      </c>
      <c r="N171" s="21">
        <f>raw!AF171</f>
        <v>128781.75999999999</v>
      </c>
      <c r="O171" s="21">
        <f>raw!AL171</f>
        <v>121950.66</v>
      </c>
      <c r="P171" s="21">
        <f>raw!AM171</f>
        <v>129484.38</v>
      </c>
      <c r="Q171" s="21">
        <f>raw!BB171</f>
        <v>18559</v>
      </c>
      <c r="R171" s="21">
        <f>IF(E171=0,raw!AN171,raw!BC171)</f>
        <v>171762</v>
      </c>
      <c r="S171" s="21">
        <f>raw!BE171</f>
        <v>394</v>
      </c>
      <c r="T171" s="21">
        <f>raw!BF171</f>
        <v>408</v>
      </c>
      <c r="U171" s="21">
        <f>raw!BH171</f>
        <v>455</v>
      </c>
      <c r="V171" s="21">
        <f>IF(raw!BI171,raw!BI171,raw!BG171)</f>
        <v>420</v>
      </c>
      <c r="W171" s="21">
        <f>raw!BK171</f>
        <v>0</v>
      </c>
      <c r="X171" s="21">
        <f>raw!BL171</f>
        <v>0</v>
      </c>
      <c r="Y171" s="29">
        <f>TRUNC(raw!BQ171/(1-raw!W171/100),2)</f>
        <v>0</v>
      </c>
      <c r="Z171" s="29">
        <f>TRUNC(raw!BR171/(1-raw!W171/100),2)</f>
        <v>0</v>
      </c>
      <c r="AA171" s="29">
        <f>TRUNC(raw!BY171/(1-raw!W171/100),2)</f>
        <v>25143.01</v>
      </c>
      <c r="AB171" s="29">
        <f>TRUNC(IF(E171=0,0,IF(E171=1,raw!BX171/(1-raw!W171/100),IF(E171=2,raw!BZ171/(1-raw!W171/100),0))),2)</f>
        <v>4646.6000000000004</v>
      </c>
      <c r="AC171" s="29">
        <f>TRUNC(raw!CB171/(1-raw!W171/100),2)</f>
        <v>0</v>
      </c>
      <c r="AD171" s="29">
        <f>TRUNC(IF(E171=0,0,IF(E171=1,raw!CA171/(1-raw!W171/100),IF(E171=2,raw!CC171/(1-raw!W171/100),0))),2)</f>
        <v>0</v>
      </c>
      <c r="AE171" s="21">
        <f>(IF(E171=0,0,IF(E171=1,0,IF(E171=2,raw!CE171))))</f>
        <v>455</v>
      </c>
      <c r="AF171" s="21">
        <f>(IF(E171=0,0,IF(E171=1,raw!CD171,IF(E171=2,raw!CF171))))</f>
        <v>420</v>
      </c>
    </row>
    <row r="172" spans="1:32" x14ac:dyDescent="0.25">
      <c r="A172" s="21">
        <f>raw!A172</f>
        <v>856960</v>
      </c>
      <c r="C172" s="21">
        <f>VLOOKUP(A172,'insert-meters'!A$2:B$24,2)</f>
        <v>117</v>
      </c>
      <c r="D172" s="21" t="str">
        <f>MID(raw!M172,3,4)</f>
        <v>1708</v>
      </c>
      <c r="E172" s="21">
        <f>IF(raw!BE172,2,IF(raw!BG172,1,0))</f>
        <v>0</v>
      </c>
      <c r="F172" s="21">
        <f>raw!T172</f>
        <v>20170918</v>
      </c>
      <c r="G172" s="21">
        <f>IF(E172=0,raw!AN172,raw!U172)</f>
        <v>1</v>
      </c>
      <c r="H172" s="21">
        <f>IF(E172=0,raw!AO172,0)</f>
        <v>100</v>
      </c>
      <c r="I172" s="21">
        <f>raw!V172</f>
        <v>6.85</v>
      </c>
      <c r="J172" s="21">
        <f>raw!X172</f>
        <v>2.35</v>
      </c>
      <c r="K172" s="21">
        <f>SUM(raw!Y172:AB172)</f>
        <v>3.33</v>
      </c>
      <c r="L172" s="21">
        <f>SUM(raw!AC172:AD172)</f>
        <v>0</v>
      </c>
      <c r="M172" s="21">
        <f>raw!AE172</f>
        <v>0</v>
      </c>
      <c r="N172" s="21">
        <f>raw!AF172</f>
        <v>57.14</v>
      </c>
      <c r="O172" s="21">
        <f>raw!AL172</f>
        <v>56.16</v>
      </c>
      <c r="P172" s="21">
        <f>raw!AM172</f>
        <v>59.49</v>
      </c>
      <c r="Q172" s="21">
        <f>raw!BB172</f>
        <v>0</v>
      </c>
      <c r="R172" s="21">
        <f>IF(E172=0,raw!AN172,raw!BC172)</f>
        <v>1</v>
      </c>
      <c r="S172" s="21">
        <f>raw!BE172</f>
        <v>0</v>
      </c>
      <c r="T172" s="21">
        <f>raw!BF172</f>
        <v>0</v>
      </c>
      <c r="U172" s="21">
        <f>raw!BH172</f>
        <v>0</v>
      </c>
      <c r="V172" s="21">
        <f>IF(raw!BI172,raw!BI172,raw!BG172)</f>
        <v>0</v>
      </c>
      <c r="W172" s="21">
        <f>raw!BK172</f>
        <v>0</v>
      </c>
      <c r="X172" s="21">
        <f>raw!BL172</f>
        <v>0</v>
      </c>
      <c r="Y172" s="29">
        <f>TRUNC(raw!BQ172/(1-raw!W172/100),2)</f>
        <v>0</v>
      </c>
      <c r="Z172" s="29">
        <f>TRUNC(raw!BR172/(1-raw!W172/100),2)</f>
        <v>0</v>
      </c>
      <c r="AA172" s="29">
        <f>TRUNC(raw!BY172/(1-raw!W172/100),2)</f>
        <v>0</v>
      </c>
      <c r="AB172" s="29">
        <f>TRUNC(IF(E172=0,0,IF(E172=1,raw!BX172/(1-raw!W172/100),IF(E172=2,raw!BZ172/(1-raw!W172/100),0))),2)</f>
        <v>0</v>
      </c>
      <c r="AC172" s="29">
        <f>TRUNC(raw!CB172/(1-raw!W172/100),2)</f>
        <v>0</v>
      </c>
      <c r="AD172" s="29">
        <f>TRUNC(IF(E172=0,0,IF(E172=1,raw!CA172/(1-raw!W172/100),IF(E172=2,raw!CC172/(1-raw!W172/100),0))),2)</f>
        <v>0</v>
      </c>
      <c r="AE172" s="21">
        <f>(IF(E172=0,0,IF(E172=1,0,IF(E172=2,raw!CE172))))</f>
        <v>0</v>
      </c>
      <c r="AF172" s="21">
        <f>(IF(E172=0,0,IF(E172=1,raw!CD172,IF(E172=2,raw!CF172))))</f>
        <v>0</v>
      </c>
    </row>
    <row r="173" spans="1:32" x14ac:dyDescent="0.25">
      <c r="A173" s="21">
        <f>raw!A173</f>
        <v>856967</v>
      </c>
      <c r="C173" s="21">
        <f>VLOOKUP(A173,'insert-meters'!A$2:B$24,2)</f>
        <v>118</v>
      </c>
      <c r="D173" s="21" t="str">
        <f>MID(raw!M173,3,4)</f>
        <v>1708</v>
      </c>
      <c r="E173" s="21">
        <f>IF(raw!BE173,2,IF(raw!BG173,1,0))</f>
        <v>0</v>
      </c>
      <c r="F173" s="21">
        <f>raw!T173</f>
        <v>20170918</v>
      </c>
      <c r="G173" s="21">
        <f>IF(E173=0,raw!AN173,raw!U173)</f>
        <v>0</v>
      </c>
      <c r="H173" s="21">
        <f>IF(E173=0,raw!AO173,0)</f>
        <v>100</v>
      </c>
      <c r="I173" s="21">
        <f>raw!V173</f>
        <v>6.85</v>
      </c>
      <c r="J173" s="21">
        <f>raw!X173</f>
        <v>2.35</v>
      </c>
      <c r="K173" s="21">
        <f>SUM(raw!Y173:AB173)</f>
        <v>3.33</v>
      </c>
      <c r="L173" s="21">
        <f>SUM(raw!AC173:AD173)</f>
        <v>0</v>
      </c>
      <c r="M173" s="21">
        <f>raw!AE173</f>
        <v>0</v>
      </c>
      <c r="N173" s="21">
        <f>raw!AF173</f>
        <v>57.14</v>
      </c>
      <c r="O173" s="21">
        <f>raw!AL173</f>
        <v>56.16</v>
      </c>
      <c r="P173" s="21">
        <f>raw!AM173</f>
        <v>59.49</v>
      </c>
      <c r="Q173" s="21">
        <f>raw!BB173</f>
        <v>0</v>
      </c>
      <c r="R173" s="21">
        <f>IF(E173=0,raw!AN173,raw!BC173)</f>
        <v>0</v>
      </c>
      <c r="S173" s="21">
        <f>raw!BE173</f>
        <v>0</v>
      </c>
      <c r="T173" s="21">
        <f>raw!BF173</f>
        <v>0</v>
      </c>
      <c r="U173" s="21">
        <f>raw!BH173</f>
        <v>0</v>
      </c>
      <c r="V173" s="21">
        <f>IF(raw!BI173,raw!BI173,raw!BG173)</f>
        <v>0</v>
      </c>
      <c r="W173" s="21">
        <f>raw!BK173</f>
        <v>0</v>
      </c>
      <c r="X173" s="21">
        <f>raw!BL173</f>
        <v>0</v>
      </c>
      <c r="Y173" s="29">
        <f>TRUNC(raw!BQ173/(1-raw!W173/100),2)</f>
        <v>0</v>
      </c>
      <c r="Z173" s="29">
        <f>TRUNC(raw!BR173/(1-raw!W173/100),2)</f>
        <v>0</v>
      </c>
      <c r="AA173" s="29">
        <f>TRUNC(raw!BY173/(1-raw!W173/100),2)</f>
        <v>0</v>
      </c>
      <c r="AB173" s="29">
        <f>TRUNC(IF(E173=0,0,IF(E173=1,raw!BX173/(1-raw!W173/100),IF(E173=2,raw!BZ173/(1-raw!W173/100),0))),2)</f>
        <v>0</v>
      </c>
      <c r="AC173" s="29">
        <f>TRUNC(raw!CB173/(1-raw!W173/100),2)</f>
        <v>0</v>
      </c>
      <c r="AD173" s="29">
        <f>TRUNC(IF(E173=0,0,IF(E173=1,raw!CA173/(1-raw!W173/100),IF(E173=2,raw!CC173/(1-raw!W173/100),0))),2)</f>
        <v>0</v>
      </c>
      <c r="AE173" s="21">
        <f>(IF(E173=0,0,IF(E173=1,0,IF(E173=2,raw!CE173))))</f>
        <v>0</v>
      </c>
      <c r="AF173" s="21">
        <f>(IF(E173=0,0,IF(E173=1,raw!CD173,IF(E173=2,raw!CF173))))</f>
        <v>0</v>
      </c>
    </row>
    <row r="174" spans="1:32" x14ac:dyDescent="0.25">
      <c r="A174" s="21">
        <f>raw!A174</f>
        <v>856969</v>
      </c>
      <c r="C174" s="21">
        <f>VLOOKUP(A174,'insert-meters'!A$2:B$24,2)</f>
        <v>119</v>
      </c>
      <c r="D174" s="21" t="str">
        <f>MID(raw!M174,3,4)</f>
        <v>1708</v>
      </c>
      <c r="E174" s="21">
        <f>IF(raw!BE174,2,IF(raw!BG174,1,0))</f>
        <v>0</v>
      </c>
      <c r="F174" s="21">
        <f>raw!T174</f>
        <v>20170918</v>
      </c>
      <c r="G174" s="21">
        <f>IF(E174=0,raw!AN174,raw!U174)</f>
        <v>0</v>
      </c>
      <c r="H174" s="21">
        <f>IF(E174=0,raw!AO174,0)</f>
        <v>100</v>
      </c>
      <c r="I174" s="21">
        <f>raw!V174</f>
        <v>6.85</v>
      </c>
      <c r="J174" s="21">
        <f>raw!X174</f>
        <v>2.35</v>
      </c>
      <c r="K174" s="21">
        <f>SUM(raw!Y174:AB174)</f>
        <v>3.33</v>
      </c>
      <c r="L174" s="21">
        <f>SUM(raw!AC174:AD174)</f>
        <v>0</v>
      </c>
      <c r="M174" s="21">
        <f>raw!AE174</f>
        <v>0</v>
      </c>
      <c r="N174" s="21">
        <f>raw!AF174</f>
        <v>57.14</v>
      </c>
      <c r="O174" s="21">
        <f>raw!AL174</f>
        <v>56.16</v>
      </c>
      <c r="P174" s="21">
        <f>raw!AM174</f>
        <v>59.49</v>
      </c>
      <c r="Q174" s="21">
        <f>raw!BB174</f>
        <v>0</v>
      </c>
      <c r="R174" s="21">
        <f>IF(E174=0,raw!AN174,raw!BC174)</f>
        <v>0</v>
      </c>
      <c r="S174" s="21">
        <f>raw!BE174</f>
        <v>0</v>
      </c>
      <c r="T174" s="21">
        <f>raw!BF174</f>
        <v>0</v>
      </c>
      <c r="U174" s="21">
        <f>raw!BH174</f>
        <v>0</v>
      </c>
      <c r="V174" s="21">
        <f>IF(raw!BI174,raw!BI174,raw!BG174)</f>
        <v>0</v>
      </c>
      <c r="W174" s="21">
        <f>raw!BK174</f>
        <v>0</v>
      </c>
      <c r="X174" s="21">
        <f>raw!BL174</f>
        <v>0</v>
      </c>
      <c r="Y174" s="29">
        <f>TRUNC(raw!BQ174/(1-raw!W174/100),2)</f>
        <v>0</v>
      </c>
      <c r="Z174" s="29">
        <f>TRUNC(raw!BR174/(1-raw!W174/100),2)</f>
        <v>0</v>
      </c>
      <c r="AA174" s="29">
        <f>TRUNC(raw!BY174/(1-raw!W174/100),2)</f>
        <v>0</v>
      </c>
      <c r="AB174" s="29">
        <f>TRUNC(IF(E174=0,0,IF(E174=1,raw!BX174/(1-raw!W174/100),IF(E174=2,raw!BZ174/(1-raw!W174/100),0))),2)</f>
        <v>0</v>
      </c>
      <c r="AC174" s="29">
        <f>TRUNC(raw!CB174/(1-raw!W174/100),2)</f>
        <v>0</v>
      </c>
      <c r="AD174" s="29">
        <f>TRUNC(IF(E174=0,0,IF(E174=1,raw!CA174/(1-raw!W174/100),IF(E174=2,raw!CC174/(1-raw!W174/100),0))),2)</f>
        <v>0</v>
      </c>
      <c r="AE174" s="21">
        <f>(IF(E174=0,0,IF(E174=1,0,IF(E174=2,raw!CE174))))</f>
        <v>0</v>
      </c>
      <c r="AF174" s="21">
        <f>(IF(E174=0,0,IF(E174=1,raw!CD174,IF(E174=2,raw!CF174))))</f>
        <v>0</v>
      </c>
    </row>
    <row r="175" spans="1:32" x14ac:dyDescent="0.25">
      <c r="A175" s="21">
        <f>raw!A175</f>
        <v>966027</v>
      </c>
      <c r="C175" s="21">
        <f>VLOOKUP(A175,'insert-meters'!A$2:B$24,2)</f>
        <v>120</v>
      </c>
      <c r="D175" s="21" t="str">
        <f>MID(raw!M175,3,4)</f>
        <v>1708</v>
      </c>
      <c r="E175" s="21">
        <f>IF(raw!BE175,2,IF(raw!BG175,1,0))</f>
        <v>2</v>
      </c>
      <c r="F175" s="21">
        <f>raw!T175</f>
        <v>20170918</v>
      </c>
      <c r="G175" s="21">
        <f>IF(E175=0,raw!AN175,raw!U175)</f>
        <v>63596</v>
      </c>
      <c r="H175" s="21">
        <f>IF(E175=0,raw!AO175,0)</f>
        <v>0</v>
      </c>
      <c r="I175" s="21">
        <f>raw!V175</f>
        <v>12548.79</v>
      </c>
      <c r="J175" s="21">
        <f>raw!X175</f>
        <v>702.62</v>
      </c>
      <c r="K175" s="21">
        <f>SUM(raw!Y175:AB175)</f>
        <v>2936.3999999999996</v>
      </c>
      <c r="L175" s="21">
        <f>SUM(raw!AC175:AD175)</f>
        <v>0</v>
      </c>
      <c r="M175" s="21">
        <f>raw!AE175</f>
        <v>0</v>
      </c>
      <c r="N175" s="21">
        <f>raw!AF175</f>
        <v>50195.22</v>
      </c>
      <c r="O175" s="21">
        <f>raw!AL175</f>
        <v>47961.440000000002</v>
      </c>
      <c r="P175" s="21">
        <f>raw!AM175</f>
        <v>50897.84</v>
      </c>
      <c r="Q175" s="21">
        <f>raw!BB175</f>
        <v>7736</v>
      </c>
      <c r="R175" s="21">
        <f>IF(E175=0,raw!AN175,raw!BC175)</f>
        <v>55860</v>
      </c>
      <c r="S175" s="21">
        <f>raw!BE175</f>
        <v>195</v>
      </c>
      <c r="T175" s="21">
        <f>raw!BF175</f>
        <v>252</v>
      </c>
      <c r="U175" s="21">
        <f>raw!BH175</f>
        <v>245</v>
      </c>
      <c r="V175" s="21">
        <f>IF(raw!BI175,raw!BI175,raw!BG175)</f>
        <v>252</v>
      </c>
      <c r="W175" s="21">
        <f>raw!BK175</f>
        <v>0</v>
      </c>
      <c r="X175" s="21">
        <f>raw!BL175</f>
        <v>0</v>
      </c>
      <c r="Y175" s="29">
        <f>TRUNC(raw!BQ175/(1-raw!W175/100),2)</f>
        <v>0</v>
      </c>
      <c r="Z175" s="29">
        <f>TRUNC(raw!BR175/(1-raw!W175/100),2)</f>
        <v>0</v>
      </c>
      <c r="AA175" s="29">
        <f>TRUNC(raw!BY175/(1-raw!W175/100),2)</f>
        <v>13538.54</v>
      </c>
      <c r="AB175" s="29">
        <f>TRUNC(IF(E175=0,0,IF(E175=1,raw!BX175/(1-raw!W175/100),IF(E175=2,raw!BZ175/(1-raw!W175/100),0))),2)</f>
        <v>2787.96</v>
      </c>
      <c r="AC175" s="29">
        <f>TRUNC(raw!CB175/(1-raw!W175/100),2)</f>
        <v>0</v>
      </c>
      <c r="AD175" s="29">
        <f>TRUNC(IF(E175=0,0,IF(E175=1,raw!CA175/(1-raw!W175/100),IF(E175=2,raw!CC175/(1-raw!W175/100),0))),2)</f>
        <v>486.78</v>
      </c>
      <c r="AE175" s="21">
        <f>(IF(E175=0,0,IF(E175=1,0,IF(E175=2,raw!CE175))))</f>
        <v>245</v>
      </c>
      <c r="AF175" s="21">
        <f>(IF(E175=0,0,IF(E175=1,raw!CD175,IF(E175=2,raw!CF175))))</f>
        <v>230</v>
      </c>
    </row>
    <row r="176" spans="1:32" x14ac:dyDescent="0.25">
      <c r="A176" s="21">
        <f>raw!A176</f>
        <v>1089425</v>
      </c>
      <c r="C176" s="21">
        <f>VLOOKUP(A176,'insert-meters'!A$2:B$24,2)</f>
        <v>121</v>
      </c>
      <c r="D176" s="21" t="str">
        <f>MID(raw!M176,3,4)</f>
        <v>1708</v>
      </c>
      <c r="E176" s="21">
        <f>IF(raw!BE176,2,IF(raw!BG176,1,0))</f>
        <v>2</v>
      </c>
      <c r="F176" s="21">
        <f>raw!T176</f>
        <v>20170918</v>
      </c>
      <c r="G176" s="21">
        <f>IF(E176=0,raw!AN176,raw!U176)</f>
        <v>46596</v>
      </c>
      <c r="H176" s="21">
        <f>IF(E176=0,raw!AO176,0)</f>
        <v>0</v>
      </c>
      <c r="I176" s="21">
        <f>raw!V176</f>
        <v>8825.3700000000008</v>
      </c>
      <c r="J176" s="21">
        <f>raw!X176</f>
        <v>702.62</v>
      </c>
      <c r="K176" s="21">
        <f>SUM(raw!Y176:AB176)</f>
        <v>2065.12</v>
      </c>
      <c r="L176" s="21">
        <f>SUM(raw!AC176:AD176)</f>
        <v>0</v>
      </c>
      <c r="M176" s="21">
        <f>raw!AE176</f>
        <v>0</v>
      </c>
      <c r="N176" s="21">
        <f>raw!AF176</f>
        <v>35301.56</v>
      </c>
      <c r="O176" s="21">
        <f>raw!AL176</f>
        <v>33939.06</v>
      </c>
      <c r="P176" s="21">
        <f>raw!AM176</f>
        <v>36004.18</v>
      </c>
      <c r="Q176" s="21">
        <f>raw!BB176</f>
        <v>4896</v>
      </c>
      <c r="R176" s="21">
        <f>IF(E176=0,raw!AN176,raw!BC176)</f>
        <v>41700</v>
      </c>
      <c r="S176" s="21">
        <f>raw!BE176</f>
        <v>212</v>
      </c>
      <c r="T176" s="21">
        <f>raw!BF176</f>
        <v>213</v>
      </c>
      <c r="U176" s="21">
        <f>raw!BH176</f>
        <v>350</v>
      </c>
      <c r="V176" s="21">
        <f>IF(raw!BI176,raw!BI176,raw!BG176)</f>
        <v>350</v>
      </c>
      <c r="W176" s="21">
        <f>raw!BK176</f>
        <v>0</v>
      </c>
      <c r="X176" s="21">
        <f>raw!BL176</f>
        <v>2</v>
      </c>
      <c r="Y176" s="29">
        <f>TRUNC(raw!BQ176/(1-raw!W176/100),2)</f>
        <v>0</v>
      </c>
      <c r="Z176" s="29">
        <f>TRUNC(raw!BR176/(1-raw!W176/100),2)</f>
        <v>0.76</v>
      </c>
      <c r="AA176" s="29">
        <f>TRUNC(raw!BY176/(1-raw!W176/100),2)</f>
        <v>9133.7000000000007</v>
      </c>
      <c r="AB176" s="29">
        <f>TRUNC(IF(E176=0,0,IF(E176=1,raw!BX176/(1-raw!W176/100),IF(E176=2,raw!BZ176/(1-raw!W176/100),0))),2)</f>
        <v>2828.89</v>
      </c>
      <c r="AC176" s="29">
        <f>TRUNC(raw!CB176/(1-raw!W176/100),2)</f>
        <v>0</v>
      </c>
      <c r="AD176" s="29">
        <f>TRUNC(IF(E176=0,0,IF(E176=1,raw!CA176/(1-raw!W176/100),IF(E176=2,raw!CC176/(1-raw!W176/100),0))),2)</f>
        <v>0</v>
      </c>
      <c r="AE176" s="21">
        <f>(IF(E176=0,0,IF(E176=1,0,IF(E176=2,raw!CE176))))</f>
        <v>350</v>
      </c>
      <c r="AF176" s="21">
        <f>(IF(E176=0,0,IF(E176=1,raw!CD176,IF(E176=2,raw!CF176))))</f>
        <v>350</v>
      </c>
    </row>
    <row r="177" spans="1:32" x14ac:dyDescent="0.25">
      <c r="A177" s="21">
        <f>raw!A177</f>
        <v>1100496</v>
      </c>
      <c r="C177" s="21">
        <f>VLOOKUP(A177,'insert-meters'!A$2:B$24,2)</f>
        <v>122</v>
      </c>
      <c r="D177" s="21" t="str">
        <f>MID(raw!M177,3,4)</f>
        <v>1708</v>
      </c>
      <c r="E177" s="21">
        <f>IF(raw!BE177,2,IF(raw!BG177,1,0))</f>
        <v>0</v>
      </c>
      <c r="F177" s="21">
        <f>raw!T177</f>
        <v>20170918</v>
      </c>
      <c r="G177" s="21">
        <f>IF(E177=0,raw!AN177,raw!U177)</f>
        <v>6</v>
      </c>
      <c r="H177" s="21">
        <f>IF(E177=0,raw!AO177,0)</f>
        <v>30</v>
      </c>
      <c r="I177" s="21">
        <f>raw!V177</f>
        <v>2.06</v>
      </c>
      <c r="J177" s="21">
        <f>raw!X177</f>
        <v>2.35</v>
      </c>
      <c r="K177" s="21">
        <f>SUM(raw!Y177:AB177)</f>
        <v>0.99</v>
      </c>
      <c r="L177" s="21">
        <f>SUM(raw!AC177:AD177)</f>
        <v>0</v>
      </c>
      <c r="M177" s="21">
        <f>raw!AE177</f>
        <v>0</v>
      </c>
      <c r="N177" s="21">
        <f>raw!AF177</f>
        <v>17.21</v>
      </c>
      <c r="O177" s="21">
        <f>raw!AL177</f>
        <v>18.57</v>
      </c>
      <c r="P177" s="21">
        <f>raw!AM177</f>
        <v>19.559999999999999</v>
      </c>
      <c r="Q177" s="21">
        <f>raw!BB177</f>
        <v>0</v>
      </c>
      <c r="R177" s="21">
        <f>IF(E177=0,raw!AN177,raw!BC177)</f>
        <v>6</v>
      </c>
      <c r="S177" s="21">
        <f>raw!BE177</f>
        <v>0</v>
      </c>
      <c r="T177" s="21">
        <f>raw!BF177</f>
        <v>0</v>
      </c>
      <c r="U177" s="21">
        <f>raw!BH177</f>
        <v>0</v>
      </c>
      <c r="V177" s="21">
        <f>IF(raw!BI177,raw!BI177,raw!BG177)</f>
        <v>0</v>
      </c>
      <c r="W177" s="21">
        <f>raw!BK177</f>
        <v>0</v>
      </c>
      <c r="X177" s="21">
        <f>raw!BL177</f>
        <v>0</v>
      </c>
      <c r="Y177" s="29">
        <f>TRUNC(raw!BQ177/(1-raw!W177/100),2)</f>
        <v>0</v>
      </c>
      <c r="Z177" s="29">
        <f>TRUNC(raw!BR177/(1-raw!W177/100),2)</f>
        <v>0</v>
      </c>
      <c r="AA177" s="29">
        <f>TRUNC(raw!BY177/(1-raw!W177/100),2)</f>
        <v>0</v>
      </c>
      <c r="AB177" s="29">
        <f>TRUNC(IF(E177=0,0,IF(E177=1,raw!BX177/(1-raw!W177/100),IF(E177=2,raw!BZ177/(1-raw!W177/100),0))),2)</f>
        <v>0</v>
      </c>
      <c r="AC177" s="29">
        <f>TRUNC(raw!CB177/(1-raw!W177/100),2)</f>
        <v>0</v>
      </c>
      <c r="AD177" s="29">
        <f>TRUNC(IF(E177=0,0,IF(E177=1,raw!CA177/(1-raw!W177/100),IF(E177=2,raw!CC177/(1-raw!W177/100),0))),2)</f>
        <v>0</v>
      </c>
      <c r="AE177" s="21">
        <f>(IF(E177=0,0,IF(E177=1,0,IF(E177=2,raw!CE177))))</f>
        <v>0</v>
      </c>
      <c r="AF177" s="21">
        <f>(IF(E177=0,0,IF(E177=1,raw!CD177,IF(E177=2,raw!CF177))))</f>
        <v>0</v>
      </c>
    </row>
    <row r="178" spans="1:32" x14ac:dyDescent="0.25">
      <c r="A178" s="21">
        <f>raw!A178</f>
        <v>466453</v>
      </c>
      <c r="C178" s="21">
        <f>VLOOKUP(A178,'insert-meters'!A$2:B$24,2)</f>
        <v>101</v>
      </c>
      <c r="D178" s="21" t="str">
        <f>MID(raw!M178,3,4)</f>
        <v>1709</v>
      </c>
      <c r="E178" s="21">
        <f>IF(raw!BE178,2,IF(raw!BG178,1,0))</f>
        <v>1</v>
      </c>
      <c r="F178" s="21">
        <f>raw!T178</f>
        <v>20171018</v>
      </c>
      <c r="G178" s="21">
        <f>IF(E178=0,raw!AN178,raw!U178)</f>
        <v>12864</v>
      </c>
      <c r="H178" s="21">
        <f>IF(E178=0,raw!AO178,0)</f>
        <v>0</v>
      </c>
      <c r="I178" s="21">
        <f>raw!V178</f>
        <v>1940.99</v>
      </c>
      <c r="J178" s="21">
        <f>raw!X178</f>
        <v>702.62</v>
      </c>
      <c r="K178" s="21">
        <f>SUM(raw!Y178:AB178)</f>
        <v>454.15999999999997</v>
      </c>
      <c r="L178" s="21">
        <f>SUM(raw!AC178:AD178)</f>
        <v>0</v>
      </c>
      <c r="M178" s="21">
        <f>raw!AE178</f>
        <v>0</v>
      </c>
      <c r="N178" s="21">
        <f>raw!AF178</f>
        <v>7763.97</v>
      </c>
      <c r="O178" s="21">
        <f>raw!AL178</f>
        <v>8012.43</v>
      </c>
      <c r="P178" s="21">
        <f>raw!AM178</f>
        <v>8466.59</v>
      </c>
      <c r="Q178" s="21">
        <f>raw!BB178</f>
        <v>1514</v>
      </c>
      <c r="R178" s="21">
        <f>IF(E178=0,raw!AN178,raw!BC178)</f>
        <v>11350</v>
      </c>
      <c r="S178" s="21">
        <f>raw!BE178</f>
        <v>0</v>
      </c>
      <c r="T178" s="21">
        <f>raw!BF178</f>
        <v>43</v>
      </c>
      <c r="U178" s="21">
        <f>raw!BH178</f>
        <v>0</v>
      </c>
      <c r="V178" s="21">
        <f>IF(raw!BI178,raw!BI178,raw!BG178)</f>
        <v>55</v>
      </c>
      <c r="W178" s="21">
        <f>raw!BK178</f>
        <v>0</v>
      </c>
      <c r="X178" s="21">
        <f>raw!BL178</f>
        <v>0</v>
      </c>
      <c r="Y178" s="29">
        <f>TRUNC(raw!BQ178/(1-raw!W178/100),2)</f>
        <v>0</v>
      </c>
      <c r="Z178" s="29">
        <f>TRUNC(raw!BR178/(1-raw!W178/100),2)</f>
        <v>0</v>
      </c>
      <c r="AA178" s="29">
        <f>TRUNC(raw!BY178/(1-raw!W178/100),2)</f>
        <v>0</v>
      </c>
      <c r="AB178" s="29">
        <f>TRUNC(IF(E178=0,0,IF(E178=1,raw!BX178/(1-raw!W178/100),IF(E178=2,raw!BZ178/(1-raw!W178/100),0))),2)</f>
        <v>435.73</v>
      </c>
      <c r="AC178" s="29">
        <f>TRUNC(raw!CB178/(1-raw!W178/100),2)</f>
        <v>0</v>
      </c>
      <c r="AD178" s="29">
        <f>TRUNC(IF(E178=0,0,IF(E178=1,raw!CA178/(1-raw!W178/100),IF(E178=2,raw!CC178/(1-raw!W178/100),0))),2)</f>
        <v>0</v>
      </c>
      <c r="AE178" s="21">
        <f>(IF(E178=0,0,IF(E178=1,0,IF(E178=2,raw!CE178))))</f>
        <v>0</v>
      </c>
      <c r="AF178" s="21">
        <f>(IF(E178=0,0,IF(E178=1,raw!CD178,IF(E178=2,raw!CF178))))</f>
        <v>55</v>
      </c>
    </row>
    <row r="179" spans="1:32" x14ac:dyDescent="0.25">
      <c r="A179" s="21">
        <f>raw!A179</f>
        <v>471550</v>
      </c>
      <c r="C179" s="21">
        <f>VLOOKUP(A179,'insert-meters'!A$2:B$24,2)</f>
        <v>102</v>
      </c>
      <c r="D179" s="21" t="str">
        <f>MID(raw!M179,3,4)</f>
        <v>1709</v>
      </c>
      <c r="E179" s="21">
        <f>IF(raw!BE179,2,IF(raw!BG179,1,0))</f>
        <v>0</v>
      </c>
      <c r="F179" s="21">
        <f>raw!T179</f>
        <v>20171018</v>
      </c>
      <c r="G179" s="21">
        <f>IF(E179=0,raw!AN179,raw!U179)</f>
        <v>587</v>
      </c>
      <c r="H179" s="21">
        <f>IF(E179=0,raw!AO179,0)</f>
        <v>587</v>
      </c>
      <c r="I179" s="21">
        <f>raw!V179</f>
        <v>98.97</v>
      </c>
      <c r="J179" s="21">
        <f>raw!X179</f>
        <v>48.22</v>
      </c>
      <c r="K179" s="21">
        <f>SUM(raw!Y179:AB179)</f>
        <v>23.139999999999997</v>
      </c>
      <c r="L179" s="21">
        <f>SUM(raw!AC179:AD179)</f>
        <v>0</v>
      </c>
      <c r="M179" s="21">
        <f>raw!AE179</f>
        <v>0</v>
      </c>
      <c r="N179" s="21">
        <f>raw!AF179</f>
        <v>395.89</v>
      </c>
      <c r="O179" s="21">
        <f>raw!AL179</f>
        <v>420.97</v>
      </c>
      <c r="P179" s="21">
        <f>raw!AM179</f>
        <v>444.11</v>
      </c>
      <c r="Q179" s="21">
        <f>raw!BB179</f>
        <v>0</v>
      </c>
      <c r="R179" s="21">
        <f>IF(E179=0,raw!AN179,raw!BC179)</f>
        <v>587</v>
      </c>
      <c r="S179" s="21">
        <f>raw!BE179</f>
        <v>0</v>
      </c>
      <c r="T179" s="21">
        <f>raw!BF179</f>
        <v>0</v>
      </c>
      <c r="U179" s="21">
        <f>raw!BH179</f>
        <v>0</v>
      </c>
      <c r="V179" s="21">
        <f>IF(raw!BI179,raw!BI179,raw!BG179)</f>
        <v>0</v>
      </c>
      <c r="W179" s="21">
        <f>raw!BK179</f>
        <v>0</v>
      </c>
      <c r="X179" s="21">
        <f>raw!BL179</f>
        <v>0</v>
      </c>
      <c r="Y179" s="29">
        <f>TRUNC(raw!BQ179/(1-raw!W179/100),2)</f>
        <v>0</v>
      </c>
      <c r="Z179" s="29">
        <f>TRUNC(raw!BR179/(1-raw!W179/100),2)</f>
        <v>0</v>
      </c>
      <c r="AA179" s="29">
        <f>TRUNC(raw!BY179/(1-raw!W179/100),2)</f>
        <v>0</v>
      </c>
      <c r="AB179" s="29">
        <f>TRUNC(IF(E179=0,0,IF(E179=1,raw!BX179/(1-raw!W179/100),IF(E179=2,raw!BZ179/(1-raw!W179/100),0))),2)</f>
        <v>0</v>
      </c>
      <c r="AC179" s="29">
        <f>TRUNC(raw!CB179/(1-raw!W179/100),2)</f>
        <v>0</v>
      </c>
      <c r="AD179" s="29">
        <f>TRUNC(IF(E179=0,0,IF(E179=1,raw!CA179/(1-raw!W179/100),IF(E179=2,raw!CC179/(1-raw!W179/100),0))),2)</f>
        <v>0</v>
      </c>
      <c r="AE179" s="21">
        <f>(IF(E179=0,0,IF(E179=1,0,IF(E179=2,raw!CE179))))</f>
        <v>0</v>
      </c>
      <c r="AF179" s="21">
        <f>(IF(E179=0,0,IF(E179=1,raw!CD179,IF(E179=2,raw!CF179))))</f>
        <v>0</v>
      </c>
    </row>
    <row r="180" spans="1:32" x14ac:dyDescent="0.25">
      <c r="A180" s="21">
        <f>raw!A180</f>
        <v>471551</v>
      </c>
      <c r="C180" s="21">
        <f>VLOOKUP(A180,'insert-meters'!A$2:B$24,2)</f>
        <v>103</v>
      </c>
      <c r="D180" s="21" t="str">
        <f>MID(raw!M180,3,4)</f>
        <v>1709</v>
      </c>
      <c r="E180" s="21">
        <f>IF(raw!BE180,2,IF(raw!BG180,1,0))</f>
        <v>0</v>
      </c>
      <c r="F180" s="21">
        <f>raw!T180</f>
        <v>20171018</v>
      </c>
      <c r="G180" s="21">
        <f>IF(E180=0,raw!AN180,raw!U180)</f>
        <v>7080</v>
      </c>
      <c r="H180" s="21">
        <f>IF(E180=0,raw!AO180,0)</f>
        <v>7080</v>
      </c>
      <c r="I180" s="21">
        <f>raw!V180</f>
        <v>1193.74</v>
      </c>
      <c r="J180" s="21">
        <f>raw!X180</f>
        <v>693.17</v>
      </c>
      <c r="K180" s="21">
        <f>SUM(raw!Y180:AB180)</f>
        <v>279.3</v>
      </c>
      <c r="L180" s="21">
        <f>SUM(raw!AC180:AD180)</f>
        <v>0</v>
      </c>
      <c r="M180" s="21">
        <f>raw!AE180</f>
        <v>0</v>
      </c>
      <c r="N180" s="21">
        <f>raw!AF180</f>
        <v>4774.97</v>
      </c>
      <c r="O180" s="21">
        <f>raw!AL180</f>
        <v>5188.84</v>
      </c>
      <c r="P180" s="21">
        <f>raw!AM180</f>
        <v>5468.14</v>
      </c>
      <c r="Q180" s="21">
        <f>raw!BB180</f>
        <v>0</v>
      </c>
      <c r="R180" s="21">
        <f>IF(E180=0,raw!AN180,raw!BC180)</f>
        <v>7080</v>
      </c>
      <c r="S180" s="21">
        <f>raw!BE180</f>
        <v>0</v>
      </c>
      <c r="T180" s="21">
        <f>raw!BF180</f>
        <v>0</v>
      </c>
      <c r="U180" s="21">
        <f>raw!BH180</f>
        <v>0</v>
      </c>
      <c r="V180" s="21">
        <f>IF(raw!BI180,raw!BI180,raw!BG180)</f>
        <v>0</v>
      </c>
      <c r="W180" s="21">
        <f>raw!BK180</f>
        <v>0</v>
      </c>
      <c r="X180" s="21">
        <f>raw!BL180</f>
        <v>0</v>
      </c>
      <c r="Y180" s="29">
        <f>TRUNC(raw!BQ180/(1-raw!W180/100),2)</f>
        <v>0</v>
      </c>
      <c r="Z180" s="29">
        <f>TRUNC(raw!BR180/(1-raw!W180/100),2)</f>
        <v>0</v>
      </c>
      <c r="AA180" s="29">
        <f>TRUNC(raw!BY180/(1-raw!W180/100),2)</f>
        <v>0</v>
      </c>
      <c r="AB180" s="29">
        <f>TRUNC(IF(E180=0,0,IF(E180=1,raw!BX180/(1-raw!W180/100),IF(E180=2,raw!BZ180/(1-raw!W180/100),0))),2)</f>
        <v>0</v>
      </c>
      <c r="AC180" s="29">
        <f>TRUNC(raw!CB180/(1-raw!W180/100),2)</f>
        <v>0</v>
      </c>
      <c r="AD180" s="29">
        <f>TRUNC(IF(E180=0,0,IF(E180=1,raw!CA180/(1-raw!W180/100),IF(E180=2,raw!CC180/(1-raw!W180/100),0))),2)</f>
        <v>0</v>
      </c>
      <c r="AE180" s="21">
        <f>(IF(E180=0,0,IF(E180=1,0,IF(E180=2,raw!CE180))))</f>
        <v>0</v>
      </c>
      <c r="AF180" s="21">
        <f>(IF(E180=0,0,IF(E180=1,raw!CD180,IF(E180=2,raw!CF180))))</f>
        <v>0</v>
      </c>
    </row>
    <row r="181" spans="1:32" x14ac:dyDescent="0.25">
      <c r="A181" s="21">
        <f>raw!A181</f>
        <v>471552</v>
      </c>
      <c r="C181" s="21">
        <f>VLOOKUP(A181,'insert-meters'!A$2:B$24,2)</f>
        <v>104</v>
      </c>
      <c r="D181" s="21" t="str">
        <f>MID(raw!M181,3,4)</f>
        <v>1709</v>
      </c>
      <c r="E181" s="21">
        <f>IF(raw!BE181,2,IF(raw!BG181,1,0))</f>
        <v>0</v>
      </c>
      <c r="F181" s="21">
        <f>raw!T181</f>
        <v>20171018</v>
      </c>
      <c r="G181" s="21">
        <f>IF(E181=0,raw!AN181,raw!U181)</f>
        <v>463</v>
      </c>
      <c r="H181" s="21">
        <f>IF(E181=0,raw!AO181,0)</f>
        <v>463</v>
      </c>
      <c r="I181" s="21">
        <f>raw!V181</f>
        <v>51.17</v>
      </c>
      <c r="J181" s="21">
        <f>raw!X181</f>
        <v>40.19</v>
      </c>
      <c r="K181" s="21">
        <f>SUM(raw!Y181:AB181)</f>
        <v>16.61</v>
      </c>
      <c r="L181" s="21">
        <f>SUM(raw!AC181:AD181)</f>
        <v>0</v>
      </c>
      <c r="M181" s="21">
        <f>raw!AE181</f>
        <v>0</v>
      </c>
      <c r="N181" s="21">
        <f>raw!AF181</f>
        <v>284.3</v>
      </c>
      <c r="O181" s="21">
        <f>raw!AL181</f>
        <v>307.88</v>
      </c>
      <c r="P181" s="21">
        <f>raw!AM181</f>
        <v>324.49</v>
      </c>
      <c r="Q181" s="21">
        <f>raw!BB181</f>
        <v>0</v>
      </c>
      <c r="R181" s="21">
        <f>IF(E181=0,raw!AN181,raw!BC181)</f>
        <v>463</v>
      </c>
      <c r="S181" s="21">
        <f>raw!BE181</f>
        <v>0</v>
      </c>
      <c r="T181" s="21">
        <f>raw!BF181</f>
        <v>0</v>
      </c>
      <c r="U181" s="21">
        <f>raw!BH181</f>
        <v>0</v>
      </c>
      <c r="V181" s="21">
        <f>IF(raw!BI181,raw!BI181,raw!BG181)</f>
        <v>0</v>
      </c>
      <c r="W181" s="21">
        <f>raw!BK181</f>
        <v>0</v>
      </c>
      <c r="X181" s="21">
        <f>raw!BL181</f>
        <v>0</v>
      </c>
      <c r="Y181" s="29">
        <f>TRUNC(raw!BQ181/(1-raw!W181/100),2)</f>
        <v>0</v>
      </c>
      <c r="Z181" s="29">
        <f>TRUNC(raw!BR181/(1-raw!W181/100),2)</f>
        <v>0</v>
      </c>
      <c r="AA181" s="29">
        <f>TRUNC(raw!BY181/(1-raw!W181/100),2)</f>
        <v>0</v>
      </c>
      <c r="AB181" s="29">
        <f>TRUNC(IF(E181=0,0,IF(E181=1,raw!BX181/(1-raw!W181/100),IF(E181=2,raw!BZ181/(1-raw!W181/100),0))),2)</f>
        <v>0</v>
      </c>
      <c r="AC181" s="29">
        <f>TRUNC(raw!CB181/(1-raw!W181/100),2)</f>
        <v>0</v>
      </c>
      <c r="AD181" s="29">
        <f>TRUNC(IF(E181=0,0,IF(E181=1,raw!CA181/(1-raw!W181/100),IF(E181=2,raw!CC181/(1-raw!W181/100),0))),2)</f>
        <v>0</v>
      </c>
      <c r="AE181" s="21">
        <f>(IF(E181=0,0,IF(E181=1,0,IF(E181=2,raw!CE181))))</f>
        <v>0</v>
      </c>
      <c r="AF181" s="21">
        <f>(IF(E181=0,0,IF(E181=1,raw!CD181,IF(E181=2,raw!CF181))))</f>
        <v>0</v>
      </c>
    </row>
    <row r="182" spans="1:32" x14ac:dyDescent="0.25">
      <c r="A182" s="21">
        <f>raw!A182</f>
        <v>471553</v>
      </c>
      <c r="C182" s="21">
        <f>VLOOKUP(A182,'insert-meters'!A$2:B$24,2)</f>
        <v>105</v>
      </c>
      <c r="D182" s="21" t="str">
        <f>MID(raw!M182,3,4)</f>
        <v>1709</v>
      </c>
      <c r="E182" s="21">
        <f>IF(raw!BE182,2,IF(raw!BG182,1,0))</f>
        <v>0</v>
      </c>
      <c r="F182" s="21">
        <f>raw!T182</f>
        <v>20171018</v>
      </c>
      <c r="G182" s="21">
        <f>IF(E182=0,raw!AN182,raw!U182)</f>
        <v>8440</v>
      </c>
      <c r="H182" s="21">
        <f>IF(E182=0,raw!AO182,0)</f>
        <v>8440</v>
      </c>
      <c r="I182" s="21">
        <f>raw!V182</f>
        <v>1423.04</v>
      </c>
      <c r="J182" s="21">
        <f>raw!X182</f>
        <v>693.17</v>
      </c>
      <c r="K182" s="21">
        <f>SUM(raw!Y182:AB182)</f>
        <v>332.97</v>
      </c>
      <c r="L182" s="21">
        <f>SUM(raw!AC182:AD182)</f>
        <v>0</v>
      </c>
      <c r="M182" s="21">
        <f>raw!AE182</f>
        <v>0</v>
      </c>
      <c r="N182" s="21">
        <f>raw!AF182</f>
        <v>5692.19</v>
      </c>
      <c r="O182" s="21">
        <f>raw!AL182</f>
        <v>6052.39</v>
      </c>
      <c r="P182" s="21">
        <f>raw!AM182</f>
        <v>6385.36</v>
      </c>
      <c r="Q182" s="21">
        <f>raw!BB182</f>
        <v>0</v>
      </c>
      <c r="R182" s="21">
        <f>IF(E182=0,raw!AN182,raw!BC182)</f>
        <v>8440</v>
      </c>
      <c r="S182" s="21">
        <f>raw!BE182</f>
        <v>0</v>
      </c>
      <c r="T182" s="21">
        <f>raw!BF182</f>
        <v>0</v>
      </c>
      <c r="U182" s="21">
        <f>raw!BH182</f>
        <v>0</v>
      </c>
      <c r="V182" s="21">
        <f>IF(raw!BI182,raw!BI182,raw!BG182)</f>
        <v>0</v>
      </c>
      <c r="W182" s="21">
        <f>raw!BK182</f>
        <v>0</v>
      </c>
      <c r="X182" s="21">
        <f>raw!BL182</f>
        <v>0</v>
      </c>
      <c r="Y182" s="29">
        <f>TRUNC(raw!BQ182/(1-raw!W182/100),2)</f>
        <v>0</v>
      </c>
      <c r="Z182" s="29">
        <f>TRUNC(raw!BR182/(1-raw!W182/100),2)</f>
        <v>0</v>
      </c>
      <c r="AA182" s="29">
        <f>TRUNC(raw!BY182/(1-raw!W182/100),2)</f>
        <v>0</v>
      </c>
      <c r="AB182" s="29">
        <f>TRUNC(IF(E182=0,0,IF(E182=1,raw!BX182/(1-raw!W182/100),IF(E182=2,raw!BZ182/(1-raw!W182/100),0))),2)</f>
        <v>0</v>
      </c>
      <c r="AC182" s="29">
        <f>TRUNC(raw!CB182/(1-raw!W182/100),2)</f>
        <v>0</v>
      </c>
      <c r="AD182" s="29">
        <f>TRUNC(IF(E182=0,0,IF(E182=1,raw!CA182/(1-raw!W182/100),IF(E182=2,raw!CC182/(1-raw!W182/100),0))),2)</f>
        <v>0</v>
      </c>
      <c r="AE182" s="21">
        <f>(IF(E182=0,0,IF(E182=1,0,IF(E182=2,raw!CE182))))</f>
        <v>0</v>
      </c>
      <c r="AF182" s="21">
        <f>(IF(E182=0,0,IF(E182=1,raw!CD182,IF(E182=2,raw!CF182))))</f>
        <v>0</v>
      </c>
    </row>
    <row r="183" spans="1:32" x14ac:dyDescent="0.25">
      <c r="A183" s="21">
        <f>raw!A183</f>
        <v>471554</v>
      </c>
      <c r="C183" s="21">
        <f>VLOOKUP(A183,'insert-meters'!A$2:B$24,2)</f>
        <v>106</v>
      </c>
      <c r="D183" s="21" t="str">
        <f>MID(raw!M183,3,4)</f>
        <v>1709</v>
      </c>
      <c r="E183" s="21">
        <f>IF(raw!BE183,2,IF(raw!BG183,1,0))</f>
        <v>0</v>
      </c>
      <c r="F183" s="21">
        <f>raw!T183</f>
        <v>20171018</v>
      </c>
      <c r="G183" s="21">
        <f>IF(E183=0,raw!AN183,raw!U183)</f>
        <v>735</v>
      </c>
      <c r="H183" s="21">
        <f>IF(E183=0,raw!AO183,0)</f>
        <v>735</v>
      </c>
      <c r="I183" s="21">
        <f>raw!V183</f>
        <v>123.92</v>
      </c>
      <c r="J183" s="21">
        <f>raw!X183</f>
        <v>57.23</v>
      </c>
      <c r="K183" s="21">
        <f>SUM(raw!Y183:AB183)</f>
        <v>28.979999999999997</v>
      </c>
      <c r="L183" s="21">
        <f>SUM(raw!AC183:AD183)</f>
        <v>0</v>
      </c>
      <c r="M183" s="21">
        <f>raw!AE183</f>
        <v>0</v>
      </c>
      <c r="N183" s="21">
        <f>raw!AF183</f>
        <v>495.7</v>
      </c>
      <c r="O183" s="21">
        <f>raw!AL183</f>
        <v>523.95000000000005</v>
      </c>
      <c r="P183" s="21">
        <f>raw!AM183</f>
        <v>552.92999999999995</v>
      </c>
      <c r="Q183" s="21">
        <f>raw!BB183</f>
        <v>0</v>
      </c>
      <c r="R183" s="21">
        <f>IF(E183=0,raw!AN183,raw!BC183)</f>
        <v>735</v>
      </c>
      <c r="S183" s="21">
        <f>raw!BE183</f>
        <v>0</v>
      </c>
      <c r="T183" s="21">
        <f>raw!BF183</f>
        <v>0</v>
      </c>
      <c r="U183" s="21">
        <f>raw!BH183</f>
        <v>0</v>
      </c>
      <c r="V183" s="21">
        <f>IF(raw!BI183,raw!BI183,raw!BG183)</f>
        <v>0</v>
      </c>
      <c r="W183" s="21">
        <f>raw!BK183</f>
        <v>0</v>
      </c>
      <c r="X183" s="21">
        <f>raw!BL183</f>
        <v>0</v>
      </c>
      <c r="Y183" s="29">
        <f>TRUNC(raw!BQ183/(1-raw!W183/100),2)</f>
        <v>0</v>
      </c>
      <c r="Z183" s="29">
        <f>TRUNC(raw!BR183/(1-raw!W183/100),2)</f>
        <v>0</v>
      </c>
      <c r="AA183" s="29">
        <f>TRUNC(raw!BY183/(1-raw!W183/100),2)</f>
        <v>0</v>
      </c>
      <c r="AB183" s="29">
        <f>TRUNC(IF(E183=0,0,IF(E183=1,raw!BX183/(1-raw!W183/100),IF(E183=2,raw!BZ183/(1-raw!W183/100),0))),2)</f>
        <v>0</v>
      </c>
      <c r="AC183" s="29">
        <f>TRUNC(raw!CB183/(1-raw!W183/100),2)</f>
        <v>0</v>
      </c>
      <c r="AD183" s="29">
        <f>TRUNC(IF(E183=0,0,IF(E183=1,raw!CA183/(1-raw!W183/100),IF(E183=2,raw!CC183/(1-raw!W183/100),0))),2)</f>
        <v>0</v>
      </c>
      <c r="AE183" s="21">
        <f>(IF(E183=0,0,IF(E183=1,0,IF(E183=2,raw!CE183))))</f>
        <v>0</v>
      </c>
      <c r="AF183" s="21">
        <f>(IF(E183=0,0,IF(E183=1,raw!CD183,IF(E183=2,raw!CF183))))</f>
        <v>0</v>
      </c>
    </row>
    <row r="184" spans="1:32" x14ac:dyDescent="0.25">
      <c r="A184" s="21">
        <f>raw!A184</f>
        <v>471555</v>
      </c>
      <c r="C184" s="21">
        <f>VLOOKUP(A184,'insert-meters'!A$2:B$24,2)</f>
        <v>107</v>
      </c>
      <c r="D184" s="21" t="str">
        <f>MID(raw!M184,3,4)</f>
        <v>1709</v>
      </c>
      <c r="E184" s="21">
        <f>IF(raw!BE184,2,IF(raw!BG184,1,0))</f>
        <v>0</v>
      </c>
      <c r="F184" s="21">
        <f>raw!T184</f>
        <v>20171018</v>
      </c>
      <c r="G184" s="21">
        <f>IF(E184=0,raw!AN184,raw!U184)</f>
        <v>7860</v>
      </c>
      <c r="H184" s="21">
        <f>IF(E184=0,raw!AO184,0)</f>
        <v>7860</v>
      </c>
      <c r="I184" s="21">
        <f>raw!V184</f>
        <v>1325.25</v>
      </c>
      <c r="J184" s="21">
        <f>raw!X184</f>
        <v>589.80999999999995</v>
      </c>
      <c r="K184" s="21">
        <f>SUM(raw!Y184:AB184)</f>
        <v>310.09999999999997</v>
      </c>
      <c r="L184" s="21">
        <f>SUM(raw!AC184:AD184)</f>
        <v>0</v>
      </c>
      <c r="M184" s="21">
        <f>raw!AE184</f>
        <v>0</v>
      </c>
      <c r="N184" s="21">
        <f>raw!AF184</f>
        <v>5301.02</v>
      </c>
      <c r="O184" s="21">
        <f>raw!AL184</f>
        <v>5580.73</v>
      </c>
      <c r="P184" s="21">
        <f>raw!AM184</f>
        <v>5890.83</v>
      </c>
      <c r="Q184" s="21">
        <f>raw!BB184</f>
        <v>0</v>
      </c>
      <c r="R184" s="21">
        <f>IF(E184=0,raw!AN184,raw!BC184)</f>
        <v>7860</v>
      </c>
      <c r="S184" s="21">
        <f>raw!BE184</f>
        <v>0</v>
      </c>
      <c r="T184" s="21">
        <f>raw!BF184</f>
        <v>0</v>
      </c>
      <c r="U184" s="21">
        <f>raw!BH184</f>
        <v>0</v>
      </c>
      <c r="V184" s="21">
        <f>IF(raw!BI184,raw!BI184,raw!BG184)</f>
        <v>0</v>
      </c>
      <c r="W184" s="21">
        <f>raw!BK184</f>
        <v>0</v>
      </c>
      <c r="X184" s="21">
        <f>raw!BL184</f>
        <v>0</v>
      </c>
      <c r="Y184" s="29">
        <f>TRUNC(raw!BQ184/(1-raw!W184/100),2)</f>
        <v>0</v>
      </c>
      <c r="Z184" s="29">
        <f>TRUNC(raw!BR184/(1-raw!W184/100),2)</f>
        <v>0</v>
      </c>
      <c r="AA184" s="29">
        <f>TRUNC(raw!BY184/(1-raw!W184/100),2)</f>
        <v>0</v>
      </c>
      <c r="AB184" s="29">
        <f>TRUNC(IF(E184=0,0,IF(E184=1,raw!BX184/(1-raw!W184/100),IF(E184=2,raw!BZ184/(1-raw!W184/100),0))),2)</f>
        <v>0</v>
      </c>
      <c r="AC184" s="29">
        <f>TRUNC(raw!CB184/(1-raw!W184/100),2)</f>
        <v>0</v>
      </c>
      <c r="AD184" s="29">
        <f>TRUNC(IF(E184=0,0,IF(E184=1,raw!CA184/(1-raw!W184/100),IF(E184=2,raw!CC184/(1-raw!W184/100),0))),2)</f>
        <v>0</v>
      </c>
      <c r="AE184" s="21">
        <f>(IF(E184=0,0,IF(E184=1,0,IF(E184=2,raw!CE184))))</f>
        <v>0</v>
      </c>
      <c r="AF184" s="21">
        <f>(IF(E184=0,0,IF(E184=1,raw!CD184,IF(E184=2,raw!CF184))))</f>
        <v>0</v>
      </c>
    </row>
    <row r="185" spans="1:32" x14ac:dyDescent="0.25">
      <c r="A185" s="21">
        <f>raw!A185</f>
        <v>472913</v>
      </c>
      <c r="C185" s="21">
        <f>VLOOKUP(A185,'insert-meters'!A$2:B$24,2)</f>
        <v>108</v>
      </c>
      <c r="D185" s="21" t="str">
        <f>MID(raw!M185,3,4)</f>
        <v>1709</v>
      </c>
      <c r="E185" s="21">
        <f>IF(raw!BE185,2,IF(raw!BG185,1,0))</f>
        <v>0</v>
      </c>
      <c r="F185" s="21">
        <f>raw!T185</f>
        <v>20171018</v>
      </c>
      <c r="G185" s="21">
        <f>IF(E185=0,raw!AN185,raw!U185)</f>
        <v>7600</v>
      </c>
      <c r="H185" s="21">
        <f>IF(E185=0,raw!AO185,0)</f>
        <v>7600</v>
      </c>
      <c r="I185" s="21">
        <f>raw!V185</f>
        <v>1266.6400000000001</v>
      </c>
      <c r="J185" s="21">
        <f>raw!X185</f>
        <v>693.17</v>
      </c>
      <c r="K185" s="21">
        <f>SUM(raw!Y185:AB185)</f>
        <v>296.37</v>
      </c>
      <c r="L185" s="21">
        <f>SUM(raw!AC185:AD185)</f>
        <v>0</v>
      </c>
      <c r="M185" s="21">
        <f>raw!AE185</f>
        <v>0</v>
      </c>
      <c r="N185" s="21">
        <f>raw!AF185</f>
        <v>5066.59</v>
      </c>
      <c r="O185" s="21">
        <f>raw!AL185</f>
        <v>5463.39</v>
      </c>
      <c r="P185" s="21">
        <f>raw!AM185</f>
        <v>5759.76</v>
      </c>
      <c r="Q185" s="21">
        <f>raw!BB185</f>
        <v>0</v>
      </c>
      <c r="R185" s="21">
        <f>IF(E185=0,raw!AN185,raw!BC185)</f>
        <v>7600</v>
      </c>
      <c r="S185" s="21">
        <f>raw!BE185</f>
        <v>0</v>
      </c>
      <c r="T185" s="21">
        <f>raw!BF185</f>
        <v>0</v>
      </c>
      <c r="U185" s="21">
        <f>raw!BH185</f>
        <v>0</v>
      </c>
      <c r="V185" s="21">
        <f>IF(raw!BI185,raw!BI185,raw!BG185)</f>
        <v>0</v>
      </c>
      <c r="W185" s="21">
        <f>raw!BK185</f>
        <v>0</v>
      </c>
      <c r="X185" s="21">
        <f>raw!BL185</f>
        <v>0</v>
      </c>
      <c r="Y185" s="29">
        <f>TRUNC(raw!BQ185/(1-raw!W185/100),2)</f>
        <v>0</v>
      </c>
      <c r="Z185" s="29">
        <f>TRUNC(raw!BR185/(1-raw!W185/100),2)</f>
        <v>0</v>
      </c>
      <c r="AA185" s="29">
        <f>TRUNC(raw!BY185/(1-raw!W185/100),2)</f>
        <v>0</v>
      </c>
      <c r="AB185" s="29">
        <f>TRUNC(IF(E185=0,0,IF(E185=1,raw!BX185/(1-raw!W185/100),IF(E185=2,raw!BZ185/(1-raw!W185/100),0))),2)</f>
        <v>0</v>
      </c>
      <c r="AC185" s="29">
        <f>TRUNC(raw!CB185/(1-raw!W185/100),2)</f>
        <v>0</v>
      </c>
      <c r="AD185" s="29">
        <f>TRUNC(IF(E185=0,0,IF(E185=1,raw!CA185/(1-raw!W185/100),IF(E185=2,raw!CC185/(1-raw!W185/100),0))),2)</f>
        <v>0</v>
      </c>
      <c r="AE185" s="21">
        <f>(IF(E185=0,0,IF(E185=1,0,IF(E185=2,raw!CE185))))</f>
        <v>0</v>
      </c>
      <c r="AF185" s="21">
        <f>(IF(E185=0,0,IF(E185=1,raw!CD185,IF(E185=2,raw!CF185))))</f>
        <v>0</v>
      </c>
    </row>
    <row r="186" spans="1:32" x14ac:dyDescent="0.25">
      <c r="A186" s="21">
        <f>raw!A186</f>
        <v>491042</v>
      </c>
      <c r="C186" s="21">
        <f>VLOOKUP(A186,'insert-meters'!A$2:B$24,2)</f>
        <v>109</v>
      </c>
      <c r="D186" s="21" t="str">
        <f>MID(raw!M186,3,4)</f>
        <v>1709</v>
      </c>
      <c r="E186" s="21">
        <f>IF(raw!BE186,2,IF(raw!BG186,1,0))</f>
        <v>1</v>
      </c>
      <c r="F186" s="21">
        <f>raw!T186</f>
        <v>20171018</v>
      </c>
      <c r="G186" s="21">
        <f>IF(E186=0,raw!AN186,raw!U186)</f>
        <v>220085</v>
      </c>
      <c r="H186" s="21">
        <f>IF(E186=0,raw!AO186,0)</f>
        <v>0</v>
      </c>
      <c r="I186" s="21">
        <f>raw!V186</f>
        <v>40407.97</v>
      </c>
      <c r="J186" s="21">
        <f>raw!X186</f>
        <v>702.62</v>
      </c>
      <c r="K186" s="21">
        <f>SUM(raw!Y186:AB186)</f>
        <v>9455.44</v>
      </c>
      <c r="L186" s="21">
        <f>SUM(raw!AC186:AD186)</f>
        <v>0</v>
      </c>
      <c r="M186" s="21">
        <f>raw!AE186</f>
        <v>0</v>
      </c>
      <c r="N186" s="21">
        <f>raw!AF186</f>
        <v>161631.94</v>
      </c>
      <c r="O186" s="21">
        <f>raw!AL186</f>
        <v>152879.12</v>
      </c>
      <c r="P186" s="21">
        <f>raw!AM186</f>
        <v>162334.56</v>
      </c>
      <c r="Q186" s="21">
        <f>raw!BB186</f>
        <v>29351</v>
      </c>
      <c r="R186" s="21">
        <f>IF(E186=0,raw!AN186,raw!BC186)</f>
        <v>190734</v>
      </c>
      <c r="S186" s="21">
        <f>raw!BE186</f>
        <v>0</v>
      </c>
      <c r="T186" s="21">
        <f>raw!BF186</f>
        <v>609</v>
      </c>
      <c r="U186" s="21">
        <f>raw!BH186</f>
        <v>0</v>
      </c>
      <c r="V186" s="21">
        <f>IF(raw!BI186,raw!BI186,raw!BG186)</f>
        <v>755</v>
      </c>
      <c r="W186" s="21">
        <f>raw!BK186</f>
        <v>0</v>
      </c>
      <c r="X186" s="21">
        <f>raw!BL186</f>
        <v>0</v>
      </c>
      <c r="Y186" s="29">
        <f>TRUNC(raw!BQ186/(1-raw!W186/100),2)</f>
        <v>0</v>
      </c>
      <c r="Z186" s="29">
        <f>TRUNC(raw!BR186/(1-raw!W186/100),2)</f>
        <v>0</v>
      </c>
      <c r="AA186" s="29">
        <f>TRUNC(raw!BY186/(1-raw!W186/100),2)</f>
        <v>0</v>
      </c>
      <c r="AB186" s="29">
        <f>TRUNC(IF(E186=0,0,IF(E186=1,raw!BX186/(1-raw!W186/100),IF(E186=2,raw!BZ186/(1-raw!W186/100),0))),2)</f>
        <v>8187.38</v>
      </c>
      <c r="AC186" s="29">
        <f>TRUNC(raw!CB186/(1-raw!W186/100),2)</f>
        <v>0</v>
      </c>
      <c r="AD186" s="29">
        <f>TRUNC(IF(E186=0,0,IF(E186=1,raw!CA186/(1-raw!W186/100),IF(E186=2,raw!CC186/(1-raw!W186/100),0))),2)</f>
        <v>0</v>
      </c>
      <c r="AE186" s="21">
        <f>(IF(E186=0,0,IF(E186=1,0,IF(E186=2,raw!CE186))))</f>
        <v>0</v>
      </c>
      <c r="AF186" s="21">
        <f>(IF(E186=0,0,IF(E186=1,raw!CD186,IF(E186=2,raw!CF186))))</f>
        <v>755</v>
      </c>
    </row>
    <row r="187" spans="1:32" x14ac:dyDescent="0.25">
      <c r="A187" s="21">
        <f>raw!A187</f>
        <v>491747</v>
      </c>
      <c r="C187" s="21">
        <f>VLOOKUP(A187,'insert-meters'!A$2:B$24,2)</f>
        <v>110</v>
      </c>
      <c r="D187" s="21" t="str">
        <f>MID(raw!M187,3,4)</f>
        <v>1709</v>
      </c>
      <c r="E187" s="21">
        <f>IF(raw!BE187,2,IF(raw!BG187,1,0))</f>
        <v>1</v>
      </c>
      <c r="F187" s="21">
        <f>raw!T187</f>
        <v>20171018</v>
      </c>
      <c r="G187" s="21">
        <f>IF(E187=0,raw!AN187,raw!U187)</f>
        <v>106300</v>
      </c>
      <c r="H187" s="21">
        <f>IF(E187=0,raw!AO187,0)</f>
        <v>0</v>
      </c>
      <c r="I187" s="21">
        <f>raw!V187</f>
        <v>17326.68</v>
      </c>
      <c r="J187" s="21">
        <f>raw!X187</f>
        <v>702.62</v>
      </c>
      <c r="K187" s="21">
        <f>SUM(raw!Y187:AB187)</f>
        <v>4054.4299999999994</v>
      </c>
      <c r="L187" s="21">
        <f>SUM(raw!AC187:AD187)</f>
        <v>0</v>
      </c>
      <c r="M187" s="21">
        <f>raw!AE187</f>
        <v>0</v>
      </c>
      <c r="N187" s="21">
        <f>raw!AF187</f>
        <v>69306.77</v>
      </c>
      <c r="O187" s="21">
        <f>raw!AL187</f>
        <v>65954.960000000006</v>
      </c>
      <c r="P187" s="21">
        <f>raw!AM187</f>
        <v>70009.39</v>
      </c>
      <c r="Q187" s="21">
        <f>raw!BB187</f>
        <v>7472</v>
      </c>
      <c r="R187" s="21">
        <f>IF(E187=0,raw!AN187,raw!BC187)</f>
        <v>98828</v>
      </c>
      <c r="S187" s="21">
        <f>raw!BE187</f>
        <v>0</v>
      </c>
      <c r="T187" s="21">
        <f>raw!BF187</f>
        <v>404</v>
      </c>
      <c r="U187" s="21">
        <f>raw!BH187</f>
        <v>0</v>
      </c>
      <c r="V187" s="21">
        <f>IF(raw!BI187,raw!BI187,raw!BG187)</f>
        <v>490</v>
      </c>
      <c r="W187" s="21">
        <f>raw!BK187</f>
        <v>0</v>
      </c>
      <c r="X187" s="21">
        <f>raw!BL187</f>
        <v>0</v>
      </c>
      <c r="Y187" s="29">
        <f>TRUNC(raw!BQ187/(1-raw!W187/100),2)</f>
        <v>0</v>
      </c>
      <c r="Z187" s="29">
        <f>TRUNC(raw!BR187/(1-raw!W187/100),2)</f>
        <v>0</v>
      </c>
      <c r="AA187" s="29">
        <f>TRUNC(raw!BY187/(1-raw!W187/100),2)</f>
        <v>0</v>
      </c>
      <c r="AB187" s="29">
        <f>TRUNC(IF(E187=0,0,IF(E187=1,raw!BX187/(1-raw!W187/100),IF(E187=2,raw!BZ187/(1-raw!W187/100),0))),2)</f>
        <v>5313.66</v>
      </c>
      <c r="AC187" s="29">
        <f>TRUNC(raw!CB187/(1-raw!W187/100),2)</f>
        <v>0</v>
      </c>
      <c r="AD187" s="29">
        <f>TRUNC(IF(E187=0,0,IF(E187=1,raw!CA187/(1-raw!W187/100),IF(E187=2,raw!CC187/(1-raw!W187/100),0))),2)</f>
        <v>0</v>
      </c>
      <c r="AE187" s="21">
        <f>(IF(E187=0,0,IF(E187=1,0,IF(E187=2,raw!CE187))))</f>
        <v>0</v>
      </c>
      <c r="AF187" s="21">
        <f>(IF(E187=0,0,IF(E187=1,raw!CD187,IF(E187=2,raw!CF187))))</f>
        <v>490</v>
      </c>
    </row>
    <row r="188" spans="1:32" x14ac:dyDescent="0.25">
      <c r="A188" s="21">
        <f>raw!A188</f>
        <v>491750</v>
      </c>
      <c r="C188" s="21">
        <f>VLOOKUP(A188,'insert-meters'!A$2:B$24,2)</f>
        <v>111</v>
      </c>
      <c r="D188" s="21" t="str">
        <f>MID(raw!M188,3,4)</f>
        <v>1709</v>
      </c>
      <c r="E188" s="21">
        <f>IF(raw!BE188,2,IF(raw!BG188,1,0))</f>
        <v>2</v>
      </c>
      <c r="F188" s="21">
        <f>raw!T188</f>
        <v>20171018</v>
      </c>
      <c r="G188" s="21">
        <f>IF(E188=0,raw!AN188,raw!U188)</f>
        <v>340864</v>
      </c>
      <c r="H188" s="21">
        <f>IF(E188=0,raw!AO188,0)</f>
        <v>0</v>
      </c>
      <c r="I188" s="21">
        <f>raw!V188</f>
        <v>56851.09</v>
      </c>
      <c r="J188" s="21">
        <f>raw!X188</f>
        <v>702.62</v>
      </c>
      <c r="K188" s="21">
        <f>SUM(raw!Y188:AB188)</f>
        <v>13303.14</v>
      </c>
      <c r="L188" s="21">
        <f>SUM(raw!AC188:AD188)</f>
        <v>0</v>
      </c>
      <c r="M188" s="21">
        <f>raw!AE188</f>
        <v>0</v>
      </c>
      <c r="N188" s="21">
        <f>raw!AF188</f>
        <v>227404.39</v>
      </c>
      <c r="O188" s="21">
        <f>raw!AL188</f>
        <v>214803.87</v>
      </c>
      <c r="P188" s="21">
        <f>raw!AM188</f>
        <v>228107.01</v>
      </c>
      <c r="Q188" s="21">
        <f>raw!BB188</f>
        <v>34475</v>
      </c>
      <c r="R188" s="21">
        <f>IF(E188=0,raw!AN188,raw!BC188)</f>
        <v>306389</v>
      </c>
      <c r="S188" s="21">
        <f>raw!BE188</f>
        <v>727</v>
      </c>
      <c r="T188" s="21">
        <f>raw!BF188</f>
        <v>805</v>
      </c>
      <c r="U188" s="21">
        <f>raw!BH188</f>
        <v>785</v>
      </c>
      <c r="V188" s="21">
        <f>IF(raw!BI188,raw!BI188,raw!BG188)</f>
        <v>845</v>
      </c>
      <c r="W188" s="21">
        <f>raw!BK188</f>
        <v>0</v>
      </c>
      <c r="X188" s="21">
        <f>raw!BL188</f>
        <v>0</v>
      </c>
      <c r="Y188" s="29">
        <f>TRUNC(raw!BQ188/(1-raw!W188/100),2)</f>
        <v>0</v>
      </c>
      <c r="Z188" s="29">
        <f>TRUNC(raw!BR188/(1-raw!W188/100),2)</f>
        <v>0</v>
      </c>
      <c r="AA188" s="29">
        <f>TRUNC(raw!BY188/(1-raw!W188/100),2)</f>
        <v>42519.45</v>
      </c>
      <c r="AB188" s="29">
        <f>TRUNC(IF(E188=0,0,IF(E188=1,raw!BX188/(1-raw!W188/100),IF(E188=2,raw!BZ188/(1-raw!W188/100),0))),2)</f>
        <v>9163.36</v>
      </c>
      <c r="AC188" s="29">
        <f>TRUNC(raw!CB188/(1-raw!W188/100),2)</f>
        <v>0</v>
      </c>
      <c r="AD188" s="29">
        <f>TRUNC(IF(E188=0,0,IF(E188=1,raw!CA188/(1-raw!W188/100),IF(E188=2,raw!CC188/(1-raw!W188/100),0))),2)</f>
        <v>0</v>
      </c>
      <c r="AE188" s="21">
        <f>(IF(E188=0,0,IF(E188=1,0,IF(E188=2,raw!CE188))))</f>
        <v>785</v>
      </c>
      <c r="AF188" s="21">
        <f>(IF(E188=0,0,IF(E188=1,raw!CD188,IF(E188=2,raw!CF188))))</f>
        <v>845</v>
      </c>
    </row>
    <row r="189" spans="1:32" x14ac:dyDescent="0.25">
      <c r="A189" s="21">
        <f>raw!A189</f>
        <v>493169</v>
      </c>
      <c r="C189" s="21">
        <f>VLOOKUP(A189,'insert-meters'!A$2:B$24,2)</f>
        <v>112</v>
      </c>
      <c r="D189" s="21" t="str">
        <f>MID(raw!M189,3,4)</f>
        <v>1709</v>
      </c>
      <c r="E189" s="21">
        <f>IF(raw!BE189,2,IF(raw!BG189,1,0))</f>
        <v>1</v>
      </c>
      <c r="F189" s="21">
        <f>raw!T189</f>
        <v>20171018</v>
      </c>
      <c r="G189" s="21">
        <f>IF(E189=0,raw!AN189,raw!U189)</f>
        <v>164782</v>
      </c>
      <c r="H189" s="21">
        <f>IF(E189=0,raw!AO189,0)</f>
        <v>0</v>
      </c>
      <c r="I189" s="21">
        <f>raw!V189</f>
        <v>27862.9</v>
      </c>
      <c r="J189" s="21">
        <f>raw!X189</f>
        <v>702.62</v>
      </c>
      <c r="K189" s="21">
        <f>SUM(raw!Y189:AB189)</f>
        <v>6519.89</v>
      </c>
      <c r="L189" s="21">
        <f>SUM(raw!AC189:AD189)</f>
        <v>0</v>
      </c>
      <c r="M189" s="21">
        <f>raw!AE189</f>
        <v>0</v>
      </c>
      <c r="N189" s="21">
        <f>raw!AF189</f>
        <v>111451.63</v>
      </c>
      <c r="O189" s="21">
        <f>raw!AL189</f>
        <v>105634.36</v>
      </c>
      <c r="P189" s="21">
        <f>raw!AM189</f>
        <v>112154.25</v>
      </c>
      <c r="Q189" s="21">
        <f>raw!BB189</f>
        <v>16395</v>
      </c>
      <c r="R189" s="21">
        <f>IF(E189=0,raw!AN189,raw!BC189)</f>
        <v>148387</v>
      </c>
      <c r="S189" s="21">
        <f>raw!BE189</f>
        <v>0</v>
      </c>
      <c r="T189" s="21">
        <f>raw!BF189</f>
        <v>37</v>
      </c>
      <c r="U189" s="21">
        <f>raw!BH189</f>
        <v>0</v>
      </c>
      <c r="V189" s="21">
        <f>IF(raw!BI189,raw!BI189,raw!BG189)</f>
        <v>460</v>
      </c>
      <c r="W189" s="21">
        <f>raw!BK189</f>
        <v>0</v>
      </c>
      <c r="X189" s="21">
        <f>raw!BL189</f>
        <v>0</v>
      </c>
      <c r="Y189" s="29">
        <f>TRUNC(raw!BQ189/(1-raw!W189/100),2)</f>
        <v>0</v>
      </c>
      <c r="Z189" s="29">
        <f>TRUNC(raw!BR189/(1-raw!W189/100),2)</f>
        <v>0</v>
      </c>
      <c r="AA189" s="29">
        <f>TRUNC(raw!BY189/(1-raw!W189/100),2)</f>
        <v>0</v>
      </c>
      <c r="AB189" s="29">
        <f>TRUNC(IF(E189=0,0,IF(E189=1,raw!BX189/(1-raw!W189/100),IF(E189=2,raw!BZ189/(1-raw!W189/100),0))),2)</f>
        <v>4988.34</v>
      </c>
      <c r="AC189" s="29">
        <f>TRUNC(raw!CB189/(1-raw!W189/100),2)</f>
        <v>0</v>
      </c>
      <c r="AD189" s="29">
        <f>TRUNC(IF(E189=0,0,IF(E189=1,raw!CA189/(1-raw!W189/100),IF(E189=2,raw!CC189/(1-raw!W189/100),0))),2)</f>
        <v>0</v>
      </c>
      <c r="AE189" s="21">
        <f>(IF(E189=0,0,IF(E189=1,0,IF(E189=2,raw!CE189))))</f>
        <v>0</v>
      </c>
      <c r="AF189" s="21">
        <f>(IF(E189=0,0,IF(E189=1,raw!CD189,IF(E189=2,raw!CF189))))</f>
        <v>460</v>
      </c>
    </row>
    <row r="190" spans="1:32" x14ac:dyDescent="0.25">
      <c r="A190" s="21">
        <f>raw!A190</f>
        <v>510213</v>
      </c>
      <c r="C190" s="21">
        <f>VLOOKUP(A190,'insert-meters'!A$2:B$24,2)</f>
        <v>113</v>
      </c>
      <c r="D190" s="21" t="str">
        <f>MID(raw!M190,3,4)</f>
        <v>1709</v>
      </c>
      <c r="E190" s="21">
        <f>IF(raw!BE190,2,IF(raw!BG190,1,0))</f>
        <v>0</v>
      </c>
      <c r="F190" s="21">
        <f>raw!T190</f>
        <v>20171018</v>
      </c>
      <c r="G190" s="21">
        <f>IF(E190=0,raw!AN190,raw!U190)</f>
        <v>16942</v>
      </c>
      <c r="H190" s="21">
        <f>IF(E190=0,raw!AO190,0)</f>
        <v>16942</v>
      </c>
      <c r="I190" s="21">
        <f>raw!V190</f>
        <v>2856.55</v>
      </c>
      <c r="J190" s="21">
        <f>raw!X190</f>
        <v>702.62</v>
      </c>
      <c r="K190" s="21">
        <f>SUM(raw!Y190:AB190)</f>
        <v>668.42</v>
      </c>
      <c r="L190" s="21">
        <f>SUM(raw!AC190:AD190)</f>
        <v>0</v>
      </c>
      <c r="M190" s="21">
        <f>raw!AE190</f>
        <v>0</v>
      </c>
      <c r="N190" s="21">
        <f>raw!AF190</f>
        <v>11426.2</v>
      </c>
      <c r="O190" s="21">
        <f>raw!AL190</f>
        <v>11460.4</v>
      </c>
      <c r="P190" s="21">
        <f>raw!AM190</f>
        <v>12128.82</v>
      </c>
      <c r="Q190" s="21">
        <f>raw!BB190</f>
        <v>0</v>
      </c>
      <c r="R190" s="21">
        <f>IF(E190=0,raw!AN190,raw!BC190)</f>
        <v>16942</v>
      </c>
      <c r="S190" s="21">
        <f>raw!BE190</f>
        <v>0</v>
      </c>
      <c r="T190" s="21">
        <f>raw!BF190</f>
        <v>0</v>
      </c>
      <c r="U190" s="21">
        <f>raw!BH190</f>
        <v>0</v>
      </c>
      <c r="V190" s="21">
        <f>IF(raw!BI190,raw!BI190,raw!BG190)</f>
        <v>0</v>
      </c>
      <c r="W190" s="21">
        <f>raw!BK190</f>
        <v>0</v>
      </c>
      <c r="X190" s="21">
        <f>raw!BL190</f>
        <v>0</v>
      </c>
      <c r="Y190" s="29">
        <f>TRUNC(raw!BQ190/(1-raw!W190/100),2)</f>
        <v>0</v>
      </c>
      <c r="Z190" s="29">
        <f>TRUNC(raw!BR190/(1-raw!W190/100),2)</f>
        <v>0</v>
      </c>
      <c r="AA190" s="29">
        <f>TRUNC(raw!BY190/(1-raw!W190/100),2)</f>
        <v>0</v>
      </c>
      <c r="AB190" s="29">
        <f>TRUNC(IF(E190=0,0,IF(E190=1,raw!BX190/(1-raw!W190/100),IF(E190=2,raw!BZ190/(1-raw!W190/100),0))),2)</f>
        <v>0</v>
      </c>
      <c r="AC190" s="29">
        <f>TRUNC(raw!CB190/(1-raw!W190/100),2)</f>
        <v>0</v>
      </c>
      <c r="AD190" s="29">
        <f>TRUNC(IF(E190=0,0,IF(E190=1,raw!CA190/(1-raw!W190/100),IF(E190=2,raw!CC190/(1-raw!W190/100),0))),2)</f>
        <v>0</v>
      </c>
      <c r="AE190" s="21">
        <f>(IF(E190=0,0,IF(E190=1,0,IF(E190=2,raw!CE190))))</f>
        <v>0</v>
      </c>
      <c r="AF190" s="21">
        <f>(IF(E190=0,0,IF(E190=1,raw!CD190,IF(E190=2,raw!CF190))))</f>
        <v>0</v>
      </c>
    </row>
    <row r="191" spans="1:32" x14ac:dyDescent="0.25">
      <c r="A191" s="21">
        <f>raw!A191</f>
        <v>605120</v>
      </c>
      <c r="C191" s="21">
        <f>VLOOKUP(A191,'insert-meters'!A$2:B$24,2)</f>
        <v>114</v>
      </c>
      <c r="D191" s="21" t="str">
        <f>MID(raw!M191,3,4)</f>
        <v>1709</v>
      </c>
      <c r="E191" s="21">
        <f>IF(raw!BE191,2,IF(raw!BG191,1,0))</f>
        <v>1</v>
      </c>
      <c r="F191" s="21">
        <f>raw!T191</f>
        <v>20171018</v>
      </c>
      <c r="G191" s="21">
        <f>IF(E191=0,raw!AN191,raw!U191)</f>
        <v>261513</v>
      </c>
      <c r="H191" s="21">
        <f>IF(E191=0,raw!AO191,0)</f>
        <v>0</v>
      </c>
      <c r="I191" s="21">
        <f>raw!V191</f>
        <v>38342.79</v>
      </c>
      <c r="J191" s="21">
        <f>raw!X191</f>
        <v>702.62</v>
      </c>
      <c r="K191" s="21">
        <f>SUM(raw!Y191:AB191)</f>
        <v>8972.2000000000007</v>
      </c>
      <c r="L191" s="21">
        <f>SUM(raw!AC191:AD191)</f>
        <v>0</v>
      </c>
      <c r="M191" s="21">
        <f>raw!AE191</f>
        <v>0</v>
      </c>
      <c r="N191" s="21">
        <f>raw!AF191</f>
        <v>153371.19</v>
      </c>
      <c r="O191" s="21">
        <f>raw!AL191</f>
        <v>145101.60999999999</v>
      </c>
      <c r="P191" s="21">
        <f>raw!AM191</f>
        <v>154073.81</v>
      </c>
      <c r="Q191" s="21">
        <f>raw!BB191</f>
        <v>26985</v>
      </c>
      <c r="R191" s="21">
        <f>IF(E191=0,raw!AN191,raw!BC191)</f>
        <v>234528</v>
      </c>
      <c r="S191" s="21">
        <f>raw!BE191</f>
        <v>0</v>
      </c>
      <c r="T191" s="21">
        <f>raw!BF191</f>
        <v>819</v>
      </c>
      <c r="U191" s="21">
        <f>raw!BH191</f>
        <v>0</v>
      </c>
      <c r="V191" s="21">
        <f>IF(raw!BI191,raw!BI191,raw!BG191)</f>
        <v>945</v>
      </c>
      <c r="W191" s="21">
        <f>raw!BK191</f>
        <v>0</v>
      </c>
      <c r="X191" s="21">
        <f>raw!BL191</f>
        <v>0</v>
      </c>
      <c r="Y191" s="29">
        <f>TRUNC(raw!BQ191/(1-raw!W191/100),2)</f>
        <v>0</v>
      </c>
      <c r="Z191" s="29">
        <f>TRUNC(raw!BR191/(1-raw!W191/100),2)</f>
        <v>0</v>
      </c>
      <c r="AA191" s="29">
        <f>TRUNC(raw!BY191/(1-raw!W191/100),2)</f>
        <v>0</v>
      </c>
      <c r="AB191" s="29">
        <f>TRUNC(IF(E191=0,0,IF(E191=1,raw!BX191/(1-raw!W191/100),IF(E191=2,raw!BZ191/(1-raw!W191/100),0))),2)</f>
        <v>7486.72</v>
      </c>
      <c r="AC191" s="29">
        <f>TRUNC(raw!CB191/(1-raw!W191/100),2)</f>
        <v>0</v>
      </c>
      <c r="AD191" s="29">
        <f>TRUNC(IF(E191=0,0,IF(E191=1,raw!CA191/(1-raw!W191/100),IF(E191=2,raw!CC191/(1-raw!W191/100),0))),2)</f>
        <v>0</v>
      </c>
      <c r="AE191" s="21">
        <f>(IF(E191=0,0,IF(E191=1,0,IF(E191=2,raw!CE191))))</f>
        <v>0</v>
      </c>
      <c r="AF191" s="21">
        <f>(IF(E191=0,0,IF(E191=1,raw!CD191,IF(E191=2,raw!CF191))))</f>
        <v>945</v>
      </c>
    </row>
    <row r="192" spans="1:32" x14ac:dyDescent="0.25">
      <c r="A192" s="21">
        <f>raw!A192</f>
        <v>623849</v>
      </c>
      <c r="C192" s="21">
        <f>VLOOKUP(A192,'insert-meters'!A$2:B$24,2)</f>
        <v>115</v>
      </c>
      <c r="D192" s="21" t="str">
        <f>MID(raw!M192,3,4)</f>
        <v>1709</v>
      </c>
      <c r="E192" s="21">
        <f>IF(raw!BE192,2,IF(raw!BG192,1,0))</f>
        <v>0</v>
      </c>
      <c r="F192" s="21">
        <f>raw!T192</f>
        <v>20171018</v>
      </c>
      <c r="G192" s="21">
        <f>IF(E192=0,raw!AN192,raw!U192)</f>
        <v>0</v>
      </c>
      <c r="H192" s="21">
        <f>IF(E192=0,raw!AO192,0)</f>
        <v>0</v>
      </c>
      <c r="I192" s="21">
        <f>raw!V192</f>
        <v>6420.72</v>
      </c>
      <c r="J192" s="21">
        <f>raw!X192</f>
        <v>702.62</v>
      </c>
      <c r="K192" s="21">
        <f>SUM(raw!Y192:AB192)</f>
        <v>0</v>
      </c>
      <c r="L192" s="21">
        <f>SUM(raw!AC192:AD192)</f>
        <v>0</v>
      </c>
      <c r="M192" s="21">
        <f>raw!AE192</f>
        <v>29251.84</v>
      </c>
      <c r="N192" s="21">
        <f>raw!AF192</f>
        <v>25682.98</v>
      </c>
      <c r="O192" s="21">
        <f>raw!AL192</f>
        <v>0</v>
      </c>
      <c r="P192" s="21">
        <f>raw!AM192</f>
        <v>0</v>
      </c>
      <c r="Q192" s="21">
        <f>raw!BB192</f>
        <v>5126</v>
      </c>
      <c r="R192" s="21">
        <f>IF(E192=0,raw!AN192,raw!BC192)</f>
        <v>0</v>
      </c>
      <c r="S192" s="21">
        <f>raw!BE192</f>
        <v>0</v>
      </c>
      <c r="T192" s="21">
        <f>raw!BF192</f>
        <v>0</v>
      </c>
      <c r="U192" s="21">
        <f>raw!BH192</f>
        <v>0</v>
      </c>
      <c r="V192" s="21">
        <f>IF(raw!BI192,raw!BI192,raw!BG192)</f>
        <v>0</v>
      </c>
      <c r="W192" s="21">
        <f>raw!BK192</f>
        <v>3</v>
      </c>
      <c r="X192" s="21">
        <f>raw!BL192</f>
        <v>33</v>
      </c>
      <c r="Y192" s="29">
        <f>TRUNC(raw!BQ192/(1-raw!W192/100),2)</f>
        <v>1.1200000000000001</v>
      </c>
      <c r="Z192" s="29">
        <f>TRUNC(raw!BR192/(1-raw!W192/100),2)</f>
        <v>12.22</v>
      </c>
      <c r="AA192" s="29">
        <f>TRUNC(raw!BY192/(1-raw!W192/100),2)</f>
        <v>0</v>
      </c>
      <c r="AB192" s="29">
        <f>TRUNC(IF(E192=0,0,IF(E192=1,raw!BX192/(1-raw!W192/100),IF(E192=2,raw!BZ192/(1-raw!W192/100),0))),2)</f>
        <v>0</v>
      </c>
      <c r="AC192" s="29">
        <f>TRUNC(raw!CB192/(1-raw!W192/100),2)</f>
        <v>0</v>
      </c>
      <c r="AD192" s="29">
        <f>TRUNC(IF(E192=0,0,IF(E192=1,raw!CA192/(1-raw!W192/100),IF(E192=2,raw!CC192/(1-raw!W192/100),0))),2)</f>
        <v>0</v>
      </c>
      <c r="AE192" s="21">
        <f>(IF(E192=0,0,IF(E192=1,0,IF(E192=2,raw!CE192))))</f>
        <v>0</v>
      </c>
      <c r="AF192" s="21">
        <f>(IF(E192=0,0,IF(E192=1,raw!CD192,IF(E192=2,raw!CF192))))</f>
        <v>0</v>
      </c>
    </row>
    <row r="193" spans="1:32" x14ac:dyDescent="0.25">
      <c r="A193" s="21">
        <f>raw!A193</f>
        <v>675051</v>
      </c>
      <c r="C193" s="21">
        <f>VLOOKUP(A193,'insert-meters'!A$2:B$24,2)</f>
        <v>116</v>
      </c>
      <c r="D193" s="21" t="str">
        <f>MID(raw!M193,3,4)</f>
        <v>1709</v>
      </c>
      <c r="E193" s="21">
        <f>IF(raw!BE193,2,IF(raw!BG193,1,0))</f>
        <v>2</v>
      </c>
      <c r="F193" s="21">
        <f>raw!T193</f>
        <v>20171018</v>
      </c>
      <c r="G193" s="21">
        <f>IF(E193=0,raw!AN193,raw!U193)</f>
        <v>223391</v>
      </c>
      <c r="H193" s="21">
        <f>IF(E193=0,raw!AO193,0)</f>
        <v>0</v>
      </c>
      <c r="I193" s="21">
        <f>raw!V193</f>
        <v>36424.25</v>
      </c>
      <c r="J193" s="21">
        <f>raw!X193</f>
        <v>702.62</v>
      </c>
      <c r="K193" s="21">
        <f>SUM(raw!Y193:AB193)</f>
        <v>8523.27</v>
      </c>
      <c r="L193" s="21">
        <f>SUM(raw!AC193:AD193)</f>
        <v>0</v>
      </c>
      <c r="M193" s="21">
        <f>raw!AE193</f>
        <v>0</v>
      </c>
      <c r="N193" s="21">
        <f>raw!AF193</f>
        <v>145697.1</v>
      </c>
      <c r="O193" s="21">
        <f>raw!AL193</f>
        <v>137876.45000000001</v>
      </c>
      <c r="P193" s="21">
        <f>raw!AM193</f>
        <v>146399.72</v>
      </c>
      <c r="Q193" s="21">
        <f>raw!BB193</f>
        <v>22924</v>
      </c>
      <c r="R193" s="21">
        <f>IF(E193=0,raw!AN193,raw!BC193)</f>
        <v>200467</v>
      </c>
      <c r="S193" s="21">
        <f>raw!BE193</f>
        <v>447</v>
      </c>
      <c r="T193" s="21">
        <f>raw!BF193</f>
        <v>459</v>
      </c>
      <c r="U193" s="21">
        <f>raw!BH193</f>
        <v>455</v>
      </c>
      <c r="V193" s="21">
        <f>IF(raw!BI193,raw!BI193,raw!BG193)</f>
        <v>459</v>
      </c>
      <c r="W193" s="21">
        <f>raw!BK193</f>
        <v>0</v>
      </c>
      <c r="X193" s="21">
        <f>raw!BL193</f>
        <v>7</v>
      </c>
      <c r="Y193" s="29">
        <f>TRUNC(raw!BQ193/(1-raw!W193/100),2)</f>
        <v>0</v>
      </c>
      <c r="Z193" s="29">
        <f>TRUNC(raw!BR193/(1-raw!W193/100),2)</f>
        <v>2.6</v>
      </c>
      <c r="AA193" s="29">
        <f>TRUNC(raw!BY193/(1-raw!W193/100),2)</f>
        <v>24645.040000000001</v>
      </c>
      <c r="AB193" s="29">
        <f>TRUNC(IF(E193=0,0,IF(E193=1,raw!BX193/(1-raw!W193/100),IF(E193=2,raw!BZ193/(1-raw!W193/100),0))),2)</f>
        <v>4977.49</v>
      </c>
      <c r="AC193" s="29">
        <f>TRUNC(raw!CB193/(1-raw!W193/100),2)</f>
        <v>0</v>
      </c>
      <c r="AD193" s="29">
        <f>TRUNC(IF(E193=0,0,IF(E193=1,raw!CA193/(1-raw!W193/100),IF(E193=2,raw!CC193/(1-raw!W193/100),0))),2)</f>
        <v>845.84</v>
      </c>
      <c r="AE193" s="21">
        <f>(IF(E193=0,0,IF(E193=1,0,IF(E193=2,raw!CE193))))</f>
        <v>455</v>
      </c>
      <c r="AF193" s="21">
        <f>(IF(E193=0,0,IF(E193=1,raw!CD193,IF(E193=2,raw!CF193))))</f>
        <v>420</v>
      </c>
    </row>
    <row r="194" spans="1:32" x14ac:dyDescent="0.25">
      <c r="A194" s="21">
        <f>raw!A194</f>
        <v>856960</v>
      </c>
      <c r="C194" s="21">
        <f>VLOOKUP(A194,'insert-meters'!A$2:B$24,2)</f>
        <v>117</v>
      </c>
      <c r="D194" s="21" t="str">
        <f>MID(raw!M194,3,4)</f>
        <v>1709</v>
      </c>
      <c r="E194" s="21">
        <f>IF(raw!BE194,2,IF(raw!BG194,1,0))</f>
        <v>0</v>
      </c>
      <c r="F194" s="21">
        <f>raw!T194</f>
        <v>20171018</v>
      </c>
      <c r="G194" s="21">
        <f>IF(E194=0,raw!AN194,raw!U194)</f>
        <v>0</v>
      </c>
      <c r="H194" s="21">
        <f>IF(E194=0,raw!AO194,0)</f>
        <v>100</v>
      </c>
      <c r="I194" s="21">
        <f>raw!V194</f>
        <v>6.84</v>
      </c>
      <c r="J194" s="21">
        <f>raw!X194</f>
        <v>2.35</v>
      </c>
      <c r="K194" s="21">
        <f>SUM(raw!Y194:AB194)</f>
        <v>3.33</v>
      </c>
      <c r="L194" s="21">
        <f>SUM(raw!AC194:AD194)</f>
        <v>0</v>
      </c>
      <c r="M194" s="21">
        <f>raw!AE194</f>
        <v>0</v>
      </c>
      <c r="N194" s="21">
        <f>raw!AF194</f>
        <v>57.02</v>
      </c>
      <c r="O194" s="21">
        <f>raw!AL194</f>
        <v>56.04</v>
      </c>
      <c r="P194" s="21">
        <f>raw!AM194</f>
        <v>59.37</v>
      </c>
      <c r="Q194" s="21">
        <f>raw!BB194</f>
        <v>0</v>
      </c>
      <c r="R194" s="21">
        <f>IF(E194=0,raw!AN194,raw!BC194)</f>
        <v>0</v>
      </c>
      <c r="S194" s="21">
        <f>raw!BE194</f>
        <v>0</v>
      </c>
      <c r="T194" s="21">
        <f>raw!BF194</f>
        <v>0</v>
      </c>
      <c r="U194" s="21">
        <f>raw!BH194</f>
        <v>0</v>
      </c>
      <c r="V194" s="21">
        <f>IF(raw!BI194,raw!BI194,raw!BG194)</f>
        <v>0</v>
      </c>
      <c r="W194" s="21">
        <f>raw!BK194</f>
        <v>0</v>
      </c>
      <c r="X194" s="21">
        <f>raw!BL194</f>
        <v>0</v>
      </c>
      <c r="Y194" s="29">
        <f>TRUNC(raw!BQ194/(1-raw!W194/100),2)</f>
        <v>0</v>
      </c>
      <c r="Z194" s="29">
        <f>TRUNC(raw!BR194/(1-raw!W194/100),2)</f>
        <v>0</v>
      </c>
      <c r="AA194" s="29">
        <f>TRUNC(raw!BY194/(1-raw!W194/100),2)</f>
        <v>0</v>
      </c>
      <c r="AB194" s="29">
        <f>TRUNC(IF(E194=0,0,IF(E194=1,raw!BX194/(1-raw!W194/100),IF(E194=2,raw!BZ194/(1-raw!W194/100),0))),2)</f>
        <v>0</v>
      </c>
      <c r="AC194" s="29">
        <f>TRUNC(raw!CB194/(1-raw!W194/100),2)</f>
        <v>0</v>
      </c>
      <c r="AD194" s="29">
        <f>TRUNC(IF(E194=0,0,IF(E194=1,raw!CA194/(1-raw!W194/100),IF(E194=2,raw!CC194/(1-raw!W194/100),0))),2)</f>
        <v>0</v>
      </c>
      <c r="AE194" s="21">
        <f>(IF(E194=0,0,IF(E194=1,0,IF(E194=2,raw!CE194))))</f>
        <v>0</v>
      </c>
      <c r="AF194" s="21">
        <f>(IF(E194=0,0,IF(E194=1,raw!CD194,IF(E194=2,raw!CF194))))</f>
        <v>0</v>
      </c>
    </row>
    <row r="195" spans="1:32" x14ac:dyDescent="0.25">
      <c r="A195" s="21">
        <f>raw!A195</f>
        <v>856967</v>
      </c>
      <c r="C195" s="21">
        <f>VLOOKUP(A195,'insert-meters'!A$2:B$24,2)</f>
        <v>118</v>
      </c>
      <c r="D195" s="21" t="str">
        <f>MID(raw!M195,3,4)</f>
        <v>1709</v>
      </c>
      <c r="E195" s="21">
        <f>IF(raw!BE195,2,IF(raw!BG195,1,0))</f>
        <v>0</v>
      </c>
      <c r="F195" s="21">
        <f>raw!T195</f>
        <v>20171018</v>
      </c>
      <c r="G195" s="21">
        <f>IF(E195=0,raw!AN195,raw!U195)</f>
        <v>0</v>
      </c>
      <c r="H195" s="21">
        <f>IF(E195=0,raw!AO195,0)</f>
        <v>100</v>
      </c>
      <c r="I195" s="21">
        <f>raw!V195</f>
        <v>6.84</v>
      </c>
      <c r="J195" s="21">
        <f>raw!X195</f>
        <v>2.35</v>
      </c>
      <c r="K195" s="21">
        <f>SUM(raw!Y195:AB195)</f>
        <v>3.33</v>
      </c>
      <c r="L195" s="21">
        <f>SUM(raw!AC195:AD195)</f>
        <v>0</v>
      </c>
      <c r="M195" s="21">
        <f>raw!AE195</f>
        <v>0</v>
      </c>
      <c r="N195" s="21">
        <f>raw!AF195</f>
        <v>57.02</v>
      </c>
      <c r="O195" s="21">
        <f>raw!AL195</f>
        <v>56.04</v>
      </c>
      <c r="P195" s="21">
        <f>raw!AM195</f>
        <v>59.37</v>
      </c>
      <c r="Q195" s="21">
        <f>raw!BB195</f>
        <v>0</v>
      </c>
      <c r="R195" s="21">
        <f>IF(E195=0,raw!AN195,raw!BC195)</f>
        <v>0</v>
      </c>
      <c r="S195" s="21">
        <f>raw!BE195</f>
        <v>0</v>
      </c>
      <c r="T195" s="21">
        <f>raw!BF195</f>
        <v>0</v>
      </c>
      <c r="U195" s="21">
        <f>raw!BH195</f>
        <v>0</v>
      </c>
      <c r="V195" s="21">
        <f>IF(raw!BI195,raw!BI195,raw!BG195)</f>
        <v>0</v>
      </c>
      <c r="W195" s="21">
        <f>raw!BK195</f>
        <v>0</v>
      </c>
      <c r="X195" s="21">
        <f>raw!BL195</f>
        <v>0</v>
      </c>
      <c r="Y195" s="29">
        <f>TRUNC(raw!BQ195/(1-raw!W195/100),2)</f>
        <v>0</v>
      </c>
      <c r="Z195" s="29">
        <f>TRUNC(raw!BR195/(1-raw!W195/100),2)</f>
        <v>0</v>
      </c>
      <c r="AA195" s="29">
        <f>TRUNC(raw!BY195/(1-raw!W195/100),2)</f>
        <v>0</v>
      </c>
      <c r="AB195" s="29">
        <f>TRUNC(IF(E195=0,0,IF(E195=1,raw!BX195/(1-raw!W195/100),IF(E195=2,raw!BZ195/(1-raw!W195/100),0))),2)</f>
        <v>0</v>
      </c>
      <c r="AC195" s="29">
        <f>TRUNC(raw!CB195/(1-raw!W195/100),2)</f>
        <v>0</v>
      </c>
      <c r="AD195" s="29">
        <f>TRUNC(IF(E195=0,0,IF(E195=1,raw!CA195/(1-raw!W195/100),IF(E195=2,raw!CC195/(1-raw!W195/100),0))),2)</f>
        <v>0</v>
      </c>
      <c r="AE195" s="21">
        <f>(IF(E195=0,0,IF(E195=1,0,IF(E195=2,raw!CE195))))</f>
        <v>0</v>
      </c>
      <c r="AF195" s="21">
        <f>(IF(E195=0,0,IF(E195=1,raw!CD195,IF(E195=2,raw!CF195))))</f>
        <v>0</v>
      </c>
    </row>
    <row r="196" spans="1:32" x14ac:dyDescent="0.25">
      <c r="A196" s="21">
        <f>raw!A196</f>
        <v>856969</v>
      </c>
      <c r="C196" s="21">
        <f>VLOOKUP(A196,'insert-meters'!A$2:B$24,2)</f>
        <v>119</v>
      </c>
      <c r="D196" s="21" t="str">
        <f>MID(raw!M196,3,4)</f>
        <v>1709</v>
      </c>
      <c r="E196" s="21">
        <f>IF(raw!BE196,2,IF(raw!BG196,1,0))</f>
        <v>0</v>
      </c>
      <c r="F196" s="21">
        <f>raw!T196</f>
        <v>20171018</v>
      </c>
      <c r="G196" s="21">
        <f>IF(E196=0,raw!AN196,raw!U196)</f>
        <v>0</v>
      </c>
      <c r="H196" s="21">
        <f>IF(E196=0,raw!AO196,0)</f>
        <v>100</v>
      </c>
      <c r="I196" s="21">
        <f>raw!V196</f>
        <v>6.84</v>
      </c>
      <c r="J196" s="21">
        <f>raw!X196</f>
        <v>2.35</v>
      </c>
      <c r="K196" s="21">
        <f>SUM(raw!Y196:AB196)</f>
        <v>3.33</v>
      </c>
      <c r="L196" s="21">
        <f>SUM(raw!AC196:AD196)</f>
        <v>0</v>
      </c>
      <c r="M196" s="21">
        <f>raw!AE196</f>
        <v>0</v>
      </c>
      <c r="N196" s="21">
        <f>raw!AF196</f>
        <v>57.02</v>
      </c>
      <c r="O196" s="21">
        <f>raw!AL196</f>
        <v>56.04</v>
      </c>
      <c r="P196" s="21">
        <f>raw!AM196</f>
        <v>59.37</v>
      </c>
      <c r="Q196" s="21">
        <f>raw!BB196</f>
        <v>0</v>
      </c>
      <c r="R196" s="21">
        <f>IF(E196=0,raw!AN196,raw!BC196)</f>
        <v>0</v>
      </c>
      <c r="S196" s="21">
        <f>raw!BE196</f>
        <v>0</v>
      </c>
      <c r="T196" s="21">
        <f>raw!BF196</f>
        <v>0</v>
      </c>
      <c r="U196" s="21">
        <f>raw!BH196</f>
        <v>0</v>
      </c>
      <c r="V196" s="21">
        <f>IF(raw!BI196,raw!BI196,raw!BG196)</f>
        <v>0</v>
      </c>
      <c r="W196" s="21">
        <f>raw!BK196</f>
        <v>0</v>
      </c>
      <c r="X196" s="21">
        <f>raw!BL196</f>
        <v>0</v>
      </c>
      <c r="Y196" s="29">
        <f>TRUNC(raw!BQ196/(1-raw!W196/100),2)</f>
        <v>0</v>
      </c>
      <c r="Z196" s="29">
        <f>TRUNC(raw!BR196/(1-raw!W196/100),2)</f>
        <v>0</v>
      </c>
      <c r="AA196" s="29">
        <f>TRUNC(raw!BY196/(1-raw!W196/100),2)</f>
        <v>0</v>
      </c>
      <c r="AB196" s="29">
        <f>TRUNC(IF(E196=0,0,IF(E196=1,raw!BX196/(1-raw!W196/100),IF(E196=2,raw!BZ196/(1-raw!W196/100),0))),2)</f>
        <v>0</v>
      </c>
      <c r="AC196" s="29">
        <f>TRUNC(raw!CB196/(1-raw!W196/100),2)</f>
        <v>0</v>
      </c>
      <c r="AD196" s="29">
        <f>TRUNC(IF(E196=0,0,IF(E196=1,raw!CA196/(1-raw!W196/100),IF(E196=2,raw!CC196/(1-raw!W196/100),0))),2)</f>
        <v>0</v>
      </c>
      <c r="AE196" s="21">
        <f>(IF(E196=0,0,IF(E196=1,0,IF(E196=2,raw!CE196))))</f>
        <v>0</v>
      </c>
      <c r="AF196" s="21">
        <f>(IF(E196=0,0,IF(E196=1,raw!CD196,IF(E196=2,raw!CF196))))</f>
        <v>0</v>
      </c>
    </row>
    <row r="197" spans="1:32" x14ac:dyDescent="0.25">
      <c r="A197" s="21">
        <f>raw!A197</f>
        <v>966027</v>
      </c>
      <c r="C197" s="21">
        <f>VLOOKUP(A197,'insert-meters'!A$2:B$24,2)</f>
        <v>120</v>
      </c>
      <c r="D197" s="21" t="str">
        <f>MID(raw!M197,3,4)</f>
        <v>1709</v>
      </c>
      <c r="E197" s="21">
        <f>IF(raw!BE197,2,IF(raw!BG197,1,0))</f>
        <v>2</v>
      </c>
      <c r="F197" s="21">
        <f>raw!T197</f>
        <v>20171018</v>
      </c>
      <c r="G197" s="21">
        <f>IF(E197=0,raw!AN197,raw!U197)</f>
        <v>76347</v>
      </c>
      <c r="H197" s="21">
        <f>IF(E197=0,raw!AO197,0)</f>
        <v>0</v>
      </c>
      <c r="I197" s="21">
        <f>raw!V197</f>
        <v>13827.98</v>
      </c>
      <c r="J197" s="21">
        <f>raw!X197</f>
        <v>702.62</v>
      </c>
      <c r="K197" s="21">
        <f>SUM(raw!Y197:AB197)</f>
        <v>3235.7200000000003</v>
      </c>
      <c r="L197" s="21">
        <f>SUM(raw!AC197:AD197)</f>
        <v>0</v>
      </c>
      <c r="M197" s="21">
        <f>raw!AE197</f>
        <v>0</v>
      </c>
      <c r="N197" s="21">
        <f>raw!AF197</f>
        <v>55311.96</v>
      </c>
      <c r="O197" s="21">
        <f>raw!AL197</f>
        <v>52778.86</v>
      </c>
      <c r="P197" s="21">
        <f>raw!AM197</f>
        <v>56014.58</v>
      </c>
      <c r="Q197" s="21">
        <f>raw!BB197</f>
        <v>8697</v>
      </c>
      <c r="R197" s="21">
        <f>IF(E197=0,raw!AN197,raw!BC197)</f>
        <v>67650</v>
      </c>
      <c r="S197" s="21">
        <f>raw!BE197</f>
        <v>202</v>
      </c>
      <c r="T197" s="21">
        <f>raw!BF197</f>
        <v>228</v>
      </c>
      <c r="U197" s="21">
        <f>raw!BH197</f>
        <v>245</v>
      </c>
      <c r="V197" s="21">
        <f>IF(raw!BI197,raw!BI197,raw!BG197)</f>
        <v>230</v>
      </c>
      <c r="W197" s="21">
        <f>raw!BK197</f>
        <v>0</v>
      </c>
      <c r="X197" s="21">
        <f>raw!BL197</f>
        <v>0</v>
      </c>
      <c r="Y197" s="29">
        <f>TRUNC(raw!BQ197/(1-raw!W197/100),2)</f>
        <v>0</v>
      </c>
      <c r="Z197" s="29">
        <f>TRUNC(raw!BR197/(1-raw!W197/100),2)</f>
        <v>0</v>
      </c>
      <c r="AA197" s="29">
        <f>TRUNC(raw!BY197/(1-raw!W197/100),2)</f>
        <v>13270.4</v>
      </c>
      <c r="AB197" s="29">
        <f>TRUNC(IF(E197=0,0,IF(E197=1,raw!BX197/(1-raw!W197/100),IF(E197=2,raw!BZ197/(1-raw!W197/100),0))),2)</f>
        <v>2494.17</v>
      </c>
      <c r="AC197" s="29">
        <f>TRUNC(raw!CB197/(1-raw!W197/100),2)</f>
        <v>0</v>
      </c>
      <c r="AD197" s="29">
        <f>TRUNC(IF(E197=0,0,IF(E197=1,raw!CA197/(1-raw!W197/100),IF(E197=2,raw!CC197/(1-raw!W197/100),0))),2)</f>
        <v>0</v>
      </c>
      <c r="AE197" s="21">
        <f>(IF(E197=0,0,IF(E197=1,0,IF(E197=2,raw!CE197))))</f>
        <v>245</v>
      </c>
      <c r="AF197" s="21">
        <f>(IF(E197=0,0,IF(E197=1,raw!CD197,IF(E197=2,raw!CF197))))</f>
        <v>230</v>
      </c>
    </row>
    <row r="198" spans="1:32" x14ac:dyDescent="0.25">
      <c r="A198" s="21">
        <f>raw!A198</f>
        <v>1089425</v>
      </c>
      <c r="C198" s="21">
        <f>VLOOKUP(A198,'insert-meters'!A$2:B$24,2)</f>
        <v>121</v>
      </c>
      <c r="D198" s="21" t="str">
        <f>MID(raw!M198,3,4)</f>
        <v>1709</v>
      </c>
      <c r="E198" s="21">
        <f>IF(raw!BE198,2,IF(raw!BG198,1,0))</f>
        <v>2</v>
      </c>
      <c r="F198" s="21">
        <f>raw!T198</f>
        <v>20171018</v>
      </c>
      <c r="G198" s="21">
        <f>IF(E198=0,raw!AN198,raw!U198)</f>
        <v>143909</v>
      </c>
      <c r="H198" s="21">
        <f>IF(E198=0,raw!AO198,0)</f>
        <v>0</v>
      </c>
      <c r="I198" s="21">
        <f>raw!V198</f>
        <v>20560.91</v>
      </c>
      <c r="J198" s="21">
        <f>raw!X198</f>
        <v>702.62</v>
      </c>
      <c r="K198" s="21">
        <f>SUM(raw!Y198:AB198)</f>
        <v>4811.24</v>
      </c>
      <c r="L198" s="21">
        <f>SUM(raw!AC198:AD198)</f>
        <v>0</v>
      </c>
      <c r="M198" s="21">
        <f>raw!AE198</f>
        <v>0</v>
      </c>
      <c r="N198" s="21">
        <f>raw!AF198</f>
        <v>82243.69</v>
      </c>
      <c r="O198" s="21">
        <f>raw!AL198</f>
        <v>78135.070000000007</v>
      </c>
      <c r="P198" s="21">
        <f>raw!AM198</f>
        <v>82946.31</v>
      </c>
      <c r="Q198" s="21">
        <f>raw!BB198</f>
        <v>13426</v>
      </c>
      <c r="R198" s="21">
        <f>IF(E198=0,raw!AN198,raw!BC198)</f>
        <v>130483</v>
      </c>
      <c r="S198" s="21">
        <f>raw!BE198</f>
        <v>218</v>
      </c>
      <c r="T198" s="21">
        <f>raw!BF198</f>
        <v>220</v>
      </c>
      <c r="U198" s="21">
        <f>raw!BH198</f>
        <v>350</v>
      </c>
      <c r="V198" s="21">
        <f>IF(raw!BI198,raw!BI198,raw!BG198)</f>
        <v>350</v>
      </c>
      <c r="W198" s="21">
        <f>raw!BK198</f>
        <v>0</v>
      </c>
      <c r="X198" s="21">
        <f>raw!BL198</f>
        <v>0</v>
      </c>
      <c r="Y198" s="29">
        <f>TRUNC(raw!BQ198/(1-raw!W198/100),2)</f>
        <v>0</v>
      </c>
      <c r="Z198" s="29">
        <f>TRUNC(raw!BR198/(1-raw!W198/100),2)</f>
        <v>0</v>
      </c>
      <c r="AA198" s="29">
        <f>TRUNC(raw!BY198/(1-raw!W198/100),2)</f>
        <v>8952.7999999999993</v>
      </c>
      <c r="AB198" s="29">
        <f>TRUNC(IF(E198=0,0,IF(E198=1,raw!BX198/(1-raw!W198/100),IF(E198=2,raw!BZ198/(1-raw!W198/100),0))),2)</f>
        <v>2772.86</v>
      </c>
      <c r="AC198" s="29">
        <f>TRUNC(raw!CB198/(1-raw!W198/100),2)</f>
        <v>0</v>
      </c>
      <c r="AD198" s="29">
        <f>TRUNC(IF(E198=0,0,IF(E198=1,raw!CA198/(1-raw!W198/100),IF(E198=2,raw!CC198/(1-raw!W198/100),0))),2)</f>
        <v>0</v>
      </c>
      <c r="AE198" s="21">
        <f>(IF(E198=0,0,IF(E198=1,0,IF(E198=2,raw!CE198))))</f>
        <v>350</v>
      </c>
      <c r="AF198" s="21">
        <f>(IF(E198=0,0,IF(E198=1,raw!CD198,IF(E198=2,raw!CF198))))</f>
        <v>350</v>
      </c>
    </row>
    <row r="199" spans="1:32" x14ac:dyDescent="0.25">
      <c r="A199" s="21">
        <f>raw!A199</f>
        <v>1100496</v>
      </c>
      <c r="C199" s="21">
        <f>VLOOKUP(A199,'insert-meters'!A$2:B$24,2)</f>
        <v>122</v>
      </c>
      <c r="D199" s="21" t="str">
        <f>MID(raw!M199,3,4)</f>
        <v>1709</v>
      </c>
      <c r="E199" s="21">
        <f>IF(raw!BE199,2,IF(raw!BG199,1,0))</f>
        <v>0</v>
      </c>
      <c r="F199" s="21">
        <f>raw!T199</f>
        <v>20171018</v>
      </c>
      <c r="G199" s="21">
        <f>IF(E199=0,raw!AN199,raw!U199)</f>
        <v>3</v>
      </c>
      <c r="H199" s="21">
        <f>IF(E199=0,raw!AO199,0)</f>
        <v>30</v>
      </c>
      <c r="I199" s="21">
        <f>raw!V199</f>
        <v>2.04</v>
      </c>
      <c r="J199" s="21">
        <f>raw!X199</f>
        <v>2.35</v>
      </c>
      <c r="K199" s="21">
        <f>SUM(raw!Y199:AB199)</f>
        <v>0.99</v>
      </c>
      <c r="L199" s="21">
        <f>SUM(raw!AC199:AD199)</f>
        <v>0</v>
      </c>
      <c r="M199" s="21">
        <f>raw!AE199</f>
        <v>0</v>
      </c>
      <c r="N199" s="21">
        <f>raw!AF199</f>
        <v>17.03</v>
      </c>
      <c r="O199" s="21">
        <f>raw!AL199</f>
        <v>18.39</v>
      </c>
      <c r="P199" s="21">
        <f>raw!AM199</f>
        <v>19.38</v>
      </c>
      <c r="Q199" s="21">
        <f>raw!BB199</f>
        <v>0</v>
      </c>
      <c r="R199" s="21">
        <f>IF(E199=0,raw!AN199,raw!BC199)</f>
        <v>3</v>
      </c>
      <c r="S199" s="21">
        <f>raw!BE199</f>
        <v>0</v>
      </c>
      <c r="T199" s="21">
        <f>raw!BF199</f>
        <v>0</v>
      </c>
      <c r="U199" s="21">
        <f>raw!BH199</f>
        <v>0</v>
      </c>
      <c r="V199" s="21">
        <f>IF(raw!BI199,raw!BI199,raw!BG199)</f>
        <v>0</v>
      </c>
      <c r="W199" s="21">
        <f>raw!BK199</f>
        <v>0</v>
      </c>
      <c r="X199" s="21">
        <f>raw!BL199</f>
        <v>0</v>
      </c>
      <c r="Y199" s="29">
        <f>TRUNC(raw!BQ199/(1-raw!W199/100),2)</f>
        <v>0</v>
      </c>
      <c r="Z199" s="29">
        <f>TRUNC(raw!BR199/(1-raw!W199/100),2)</f>
        <v>0</v>
      </c>
      <c r="AA199" s="29">
        <f>TRUNC(raw!BY199/(1-raw!W199/100),2)</f>
        <v>0</v>
      </c>
      <c r="AB199" s="29">
        <f>TRUNC(IF(E199=0,0,IF(E199=1,raw!BX199/(1-raw!W199/100),IF(E199=2,raw!BZ199/(1-raw!W199/100),0))),2)</f>
        <v>0</v>
      </c>
      <c r="AC199" s="29">
        <f>TRUNC(raw!CB199/(1-raw!W199/100),2)</f>
        <v>0</v>
      </c>
      <c r="AD199" s="29">
        <f>TRUNC(IF(E199=0,0,IF(E199=1,raw!CA199/(1-raw!W199/100),IF(E199=2,raw!CC199/(1-raw!W199/100),0))),2)</f>
        <v>0</v>
      </c>
      <c r="AE199" s="21">
        <f>(IF(E199=0,0,IF(E199=1,0,IF(E199=2,raw!CE199))))</f>
        <v>0</v>
      </c>
      <c r="AF199" s="21">
        <f>(IF(E199=0,0,IF(E199=1,raw!CD199,IF(E199=2,raw!CF199))))</f>
        <v>0</v>
      </c>
    </row>
    <row r="200" spans="1:32" x14ac:dyDescent="0.25">
      <c r="A200" s="21">
        <f>raw!A200</f>
        <v>466453</v>
      </c>
      <c r="C200" s="21">
        <f>VLOOKUP(A200,'insert-meters'!A$2:B$24,2)</f>
        <v>101</v>
      </c>
      <c r="D200" s="21" t="str">
        <f>MID(raw!M200,3,4)</f>
        <v>1710</v>
      </c>
      <c r="E200" s="21">
        <f>IF(raw!BE200,2,IF(raw!BG200,1,0))</f>
        <v>1</v>
      </c>
      <c r="F200" s="21">
        <f>raw!T200</f>
        <v>20171118</v>
      </c>
      <c r="G200" s="21">
        <f>IF(E200=0,raw!AN200,raw!U200)</f>
        <v>12621</v>
      </c>
      <c r="H200" s="21">
        <f>IF(E200=0,raw!AO200,0)</f>
        <v>0</v>
      </c>
      <c r="I200" s="21">
        <f>raw!V200</f>
        <v>1954.56</v>
      </c>
      <c r="J200" s="21">
        <f>raw!X200</f>
        <v>702.62</v>
      </c>
      <c r="K200" s="21">
        <f>SUM(raw!Y200:AB200)</f>
        <v>457.34000000000003</v>
      </c>
      <c r="L200" s="21">
        <f>SUM(raw!AC200:AD200)</f>
        <v>0</v>
      </c>
      <c r="M200" s="21">
        <f>raw!AE200</f>
        <v>0</v>
      </c>
      <c r="N200" s="21">
        <f>raw!AF200</f>
        <v>7818.25</v>
      </c>
      <c r="O200" s="21">
        <f>raw!AL200</f>
        <v>8063.53</v>
      </c>
      <c r="P200" s="21">
        <f>raw!AM200</f>
        <v>8520.8700000000008</v>
      </c>
      <c r="Q200" s="21">
        <f>raw!BB200</f>
        <v>1592</v>
      </c>
      <c r="R200" s="21">
        <f>IF(E200=0,raw!AN200,raw!BC200)</f>
        <v>11029</v>
      </c>
      <c r="S200" s="21">
        <f>raw!BE200</f>
        <v>0</v>
      </c>
      <c r="T200" s="21">
        <f>raw!BF200</f>
        <v>54</v>
      </c>
      <c r="U200" s="21">
        <f>raw!BH200</f>
        <v>0</v>
      </c>
      <c r="V200" s="21">
        <f>IF(raw!BI200,raw!BI200,raw!BG200)</f>
        <v>55</v>
      </c>
      <c r="W200" s="21">
        <f>raw!BK200</f>
        <v>0</v>
      </c>
      <c r="X200" s="21">
        <f>raw!BL200</f>
        <v>0</v>
      </c>
      <c r="Y200" s="29">
        <f>TRUNC(raw!BQ200/(1-raw!W200/100),2)</f>
        <v>0</v>
      </c>
      <c r="Z200" s="29">
        <f>TRUNC(raw!BR200/(1-raw!W200/100),2)</f>
        <v>0</v>
      </c>
      <c r="AA200" s="29">
        <f>TRUNC(raw!BY200/(1-raw!W200/100),2)</f>
        <v>0</v>
      </c>
      <c r="AB200" s="29">
        <f>TRUNC(IF(E200=0,0,IF(E200=1,raw!BX200/(1-raw!W200/100),IF(E200=2,raw!BZ200/(1-raw!W200/100),0))),2)</f>
        <v>443.52</v>
      </c>
      <c r="AC200" s="29">
        <f>TRUNC(raw!CB200/(1-raw!W200/100),2)</f>
        <v>0</v>
      </c>
      <c r="AD200" s="29">
        <f>TRUNC(IF(E200=0,0,IF(E200=1,raw!CA200/(1-raw!W200/100),IF(E200=2,raw!CC200/(1-raw!W200/100),0))),2)</f>
        <v>0</v>
      </c>
      <c r="AE200" s="21">
        <f>(IF(E200=0,0,IF(E200=1,0,IF(E200=2,raw!CE200))))</f>
        <v>0</v>
      </c>
      <c r="AF200" s="21">
        <f>(IF(E200=0,0,IF(E200=1,raw!CD200,IF(E200=2,raw!CF200))))</f>
        <v>55</v>
      </c>
    </row>
    <row r="201" spans="1:32" x14ac:dyDescent="0.25">
      <c r="A201" s="21">
        <f>raw!A201</f>
        <v>471550</v>
      </c>
      <c r="C201" s="21">
        <f>VLOOKUP(A201,'insert-meters'!A$2:B$24,2)</f>
        <v>102</v>
      </c>
      <c r="D201" s="21" t="str">
        <f>MID(raw!M201,3,4)</f>
        <v>1710</v>
      </c>
      <c r="E201" s="21">
        <f>IF(raw!BE201,2,IF(raw!BG201,1,0))</f>
        <v>0</v>
      </c>
      <c r="F201" s="21">
        <f>raw!T201</f>
        <v>20171118</v>
      </c>
      <c r="G201" s="21">
        <f>IF(E201=0,raw!AN201,raw!U201)</f>
        <v>541</v>
      </c>
      <c r="H201" s="21">
        <f>IF(E201=0,raw!AO201,0)</f>
        <v>541</v>
      </c>
      <c r="I201" s="21">
        <f>raw!V201</f>
        <v>91.61</v>
      </c>
      <c r="J201" s="21">
        <f>raw!X201</f>
        <v>48.22</v>
      </c>
      <c r="K201" s="21">
        <f>SUM(raw!Y201:AB201)</f>
        <v>21.419999999999998</v>
      </c>
      <c r="L201" s="21">
        <f>SUM(raw!AC201:AD201)</f>
        <v>0</v>
      </c>
      <c r="M201" s="21">
        <f>raw!AE201</f>
        <v>0</v>
      </c>
      <c r="N201" s="21">
        <f>raw!AF201</f>
        <v>366.46</v>
      </c>
      <c r="O201" s="21">
        <f>raw!AL201</f>
        <v>393.26</v>
      </c>
      <c r="P201" s="21">
        <f>raw!AM201</f>
        <v>414.68</v>
      </c>
      <c r="Q201" s="21">
        <f>raw!BB201</f>
        <v>0</v>
      </c>
      <c r="R201" s="21">
        <f>IF(E201=0,raw!AN201,raw!BC201)</f>
        <v>541</v>
      </c>
      <c r="S201" s="21">
        <f>raw!BE201</f>
        <v>0</v>
      </c>
      <c r="T201" s="21">
        <f>raw!BF201</f>
        <v>0</v>
      </c>
      <c r="U201" s="21">
        <f>raw!BH201</f>
        <v>0</v>
      </c>
      <c r="V201" s="21">
        <f>IF(raw!BI201,raw!BI201,raw!BG201)</f>
        <v>0</v>
      </c>
      <c r="W201" s="21">
        <f>raw!BK201</f>
        <v>0</v>
      </c>
      <c r="X201" s="21">
        <f>raw!BL201</f>
        <v>0</v>
      </c>
      <c r="Y201" s="29">
        <f>TRUNC(raw!BQ201/(1-raw!W201/100),2)</f>
        <v>0</v>
      </c>
      <c r="Z201" s="29">
        <f>TRUNC(raw!BR201/(1-raw!W201/100),2)</f>
        <v>0</v>
      </c>
      <c r="AA201" s="29">
        <f>TRUNC(raw!BY201/(1-raw!W201/100),2)</f>
        <v>0</v>
      </c>
      <c r="AB201" s="29">
        <f>TRUNC(IF(E201=0,0,IF(E201=1,raw!BX201/(1-raw!W201/100),IF(E201=2,raw!BZ201/(1-raw!W201/100),0))),2)</f>
        <v>0</v>
      </c>
      <c r="AC201" s="29">
        <f>TRUNC(raw!CB201/(1-raw!W201/100),2)</f>
        <v>0</v>
      </c>
      <c r="AD201" s="29">
        <f>TRUNC(IF(E201=0,0,IF(E201=1,raw!CA201/(1-raw!W201/100),IF(E201=2,raw!CC201/(1-raw!W201/100),0))),2)</f>
        <v>0</v>
      </c>
      <c r="AE201" s="21">
        <f>(IF(E201=0,0,IF(E201=1,0,IF(E201=2,raw!CE201))))</f>
        <v>0</v>
      </c>
      <c r="AF201" s="21">
        <f>(IF(E201=0,0,IF(E201=1,raw!CD201,IF(E201=2,raw!CF201))))</f>
        <v>0</v>
      </c>
    </row>
    <row r="202" spans="1:32" x14ac:dyDescent="0.25">
      <c r="A202" s="21">
        <f>raw!A202</f>
        <v>471551</v>
      </c>
      <c r="C202" s="21">
        <f>VLOOKUP(A202,'insert-meters'!A$2:B$24,2)</f>
        <v>103</v>
      </c>
      <c r="D202" s="21" t="str">
        <f>MID(raw!M202,3,4)</f>
        <v>1710</v>
      </c>
      <c r="E202" s="21">
        <f>IF(raw!BE202,2,IF(raw!BG202,1,0))</f>
        <v>0</v>
      </c>
      <c r="F202" s="21">
        <f>raw!T202</f>
        <v>20171118</v>
      </c>
      <c r="G202" s="21">
        <f>IF(E202=0,raw!AN202,raw!U202)</f>
        <v>6320</v>
      </c>
      <c r="H202" s="21">
        <f>IF(E202=0,raw!AO202,0)</f>
        <v>6320</v>
      </c>
      <c r="I202" s="21">
        <f>raw!V202</f>
        <v>1070.25</v>
      </c>
      <c r="J202" s="21">
        <f>raw!X202</f>
        <v>693.17</v>
      </c>
      <c r="K202" s="21">
        <f>SUM(raw!Y202:AB202)</f>
        <v>250.43</v>
      </c>
      <c r="L202" s="21">
        <f>SUM(raw!AC202:AD202)</f>
        <v>0</v>
      </c>
      <c r="M202" s="21">
        <f>raw!AE202</f>
        <v>0</v>
      </c>
      <c r="N202" s="21">
        <f>raw!AF202</f>
        <v>4281.03</v>
      </c>
      <c r="O202" s="21">
        <f>raw!AL202</f>
        <v>4723.7700000000004</v>
      </c>
      <c r="P202" s="21">
        <f>raw!AM202</f>
        <v>4974.2</v>
      </c>
      <c r="Q202" s="21">
        <f>raw!BB202</f>
        <v>0</v>
      </c>
      <c r="R202" s="21">
        <f>IF(E202=0,raw!AN202,raw!BC202)</f>
        <v>6320</v>
      </c>
      <c r="S202" s="21">
        <f>raw!BE202</f>
        <v>0</v>
      </c>
      <c r="T202" s="21">
        <f>raw!BF202</f>
        <v>0</v>
      </c>
      <c r="U202" s="21">
        <f>raw!BH202</f>
        <v>0</v>
      </c>
      <c r="V202" s="21">
        <f>IF(raw!BI202,raw!BI202,raw!BG202)</f>
        <v>0</v>
      </c>
      <c r="W202" s="21">
        <f>raw!BK202</f>
        <v>0</v>
      </c>
      <c r="X202" s="21">
        <f>raw!BL202</f>
        <v>0</v>
      </c>
      <c r="Y202" s="29">
        <f>TRUNC(raw!BQ202/(1-raw!W202/100),2)</f>
        <v>0</v>
      </c>
      <c r="Z202" s="29">
        <f>TRUNC(raw!BR202/(1-raw!W202/100),2)</f>
        <v>0</v>
      </c>
      <c r="AA202" s="29">
        <f>TRUNC(raw!BY202/(1-raw!W202/100),2)</f>
        <v>0</v>
      </c>
      <c r="AB202" s="29">
        <f>TRUNC(IF(E202=0,0,IF(E202=1,raw!BX202/(1-raw!W202/100),IF(E202=2,raw!BZ202/(1-raw!W202/100),0))),2)</f>
        <v>0</v>
      </c>
      <c r="AC202" s="29">
        <f>TRUNC(raw!CB202/(1-raw!W202/100),2)</f>
        <v>0</v>
      </c>
      <c r="AD202" s="29">
        <f>TRUNC(IF(E202=0,0,IF(E202=1,raw!CA202/(1-raw!W202/100),IF(E202=2,raw!CC202/(1-raw!W202/100),0))),2)</f>
        <v>0</v>
      </c>
      <c r="AE202" s="21">
        <f>(IF(E202=0,0,IF(E202=1,0,IF(E202=2,raw!CE202))))</f>
        <v>0</v>
      </c>
      <c r="AF202" s="21">
        <f>(IF(E202=0,0,IF(E202=1,raw!CD202,IF(E202=2,raw!CF202))))</f>
        <v>0</v>
      </c>
    </row>
    <row r="203" spans="1:32" x14ac:dyDescent="0.25">
      <c r="A203" s="21">
        <f>raw!A203</f>
        <v>471552</v>
      </c>
      <c r="C203" s="21">
        <f>VLOOKUP(A203,'insert-meters'!A$2:B$24,2)</f>
        <v>104</v>
      </c>
      <c r="D203" s="21" t="str">
        <f>MID(raw!M203,3,4)</f>
        <v>1710</v>
      </c>
      <c r="E203" s="21">
        <f>IF(raw!BE203,2,IF(raw!BG203,1,0))</f>
        <v>0</v>
      </c>
      <c r="F203" s="21">
        <f>raw!T203</f>
        <v>20171118</v>
      </c>
      <c r="G203" s="21">
        <f>IF(E203=0,raw!AN203,raw!U203)</f>
        <v>417</v>
      </c>
      <c r="H203" s="21">
        <f>IF(E203=0,raw!AO203,0)</f>
        <v>417</v>
      </c>
      <c r="I203" s="21">
        <f>raw!V203</f>
        <v>46.21</v>
      </c>
      <c r="J203" s="21">
        <f>raw!X203</f>
        <v>40.19</v>
      </c>
      <c r="K203" s="21">
        <f>SUM(raw!Y203:AB203)</f>
        <v>15.000000000000002</v>
      </c>
      <c r="L203" s="21">
        <f>SUM(raw!AC203:AD203)</f>
        <v>0</v>
      </c>
      <c r="M203" s="21">
        <f>raw!AE203</f>
        <v>0</v>
      </c>
      <c r="N203" s="21">
        <f>raw!AF203</f>
        <v>256.76</v>
      </c>
      <c r="O203" s="21">
        <f>raw!AL203</f>
        <v>281.95</v>
      </c>
      <c r="P203" s="21">
        <f>raw!AM203</f>
        <v>296.95</v>
      </c>
      <c r="Q203" s="21">
        <f>raw!BB203</f>
        <v>0</v>
      </c>
      <c r="R203" s="21">
        <f>IF(E203=0,raw!AN203,raw!BC203)</f>
        <v>417</v>
      </c>
      <c r="S203" s="21">
        <f>raw!BE203</f>
        <v>0</v>
      </c>
      <c r="T203" s="21">
        <f>raw!BF203</f>
        <v>0</v>
      </c>
      <c r="U203" s="21">
        <f>raw!BH203</f>
        <v>0</v>
      </c>
      <c r="V203" s="21">
        <f>IF(raw!BI203,raw!BI203,raw!BG203)</f>
        <v>0</v>
      </c>
      <c r="W203" s="21">
        <f>raw!BK203</f>
        <v>0</v>
      </c>
      <c r="X203" s="21">
        <f>raw!BL203</f>
        <v>0</v>
      </c>
      <c r="Y203" s="29">
        <f>TRUNC(raw!BQ203/(1-raw!W203/100),2)</f>
        <v>0</v>
      </c>
      <c r="Z203" s="29">
        <f>TRUNC(raw!BR203/(1-raw!W203/100),2)</f>
        <v>0</v>
      </c>
      <c r="AA203" s="29">
        <f>TRUNC(raw!BY203/(1-raw!W203/100),2)</f>
        <v>0</v>
      </c>
      <c r="AB203" s="29">
        <f>TRUNC(IF(E203=0,0,IF(E203=1,raw!BX203/(1-raw!W203/100),IF(E203=2,raw!BZ203/(1-raw!W203/100),0))),2)</f>
        <v>0</v>
      </c>
      <c r="AC203" s="29">
        <f>TRUNC(raw!CB203/(1-raw!W203/100),2)</f>
        <v>0</v>
      </c>
      <c r="AD203" s="29">
        <f>TRUNC(IF(E203=0,0,IF(E203=1,raw!CA203/(1-raw!W203/100),IF(E203=2,raw!CC203/(1-raw!W203/100),0))),2)</f>
        <v>0</v>
      </c>
      <c r="AE203" s="21">
        <f>(IF(E203=0,0,IF(E203=1,0,IF(E203=2,raw!CE203))))</f>
        <v>0</v>
      </c>
      <c r="AF203" s="21">
        <f>(IF(E203=0,0,IF(E203=1,raw!CD203,IF(E203=2,raw!CF203))))</f>
        <v>0</v>
      </c>
    </row>
    <row r="204" spans="1:32" x14ac:dyDescent="0.25">
      <c r="A204" s="21">
        <f>raw!A204</f>
        <v>471553</v>
      </c>
      <c r="C204" s="21">
        <f>VLOOKUP(A204,'insert-meters'!A$2:B$24,2)</f>
        <v>105</v>
      </c>
      <c r="D204" s="21" t="str">
        <f>MID(raw!M204,3,4)</f>
        <v>1710</v>
      </c>
      <c r="E204" s="21">
        <f>IF(raw!BE204,2,IF(raw!BG204,1,0))</f>
        <v>0</v>
      </c>
      <c r="F204" s="21">
        <f>raw!T204</f>
        <v>20171118</v>
      </c>
      <c r="G204" s="21">
        <f>IF(E204=0,raw!AN204,raw!U204)</f>
        <v>7520</v>
      </c>
      <c r="H204" s="21">
        <f>IF(E204=0,raw!AO204,0)</f>
        <v>7520</v>
      </c>
      <c r="I204" s="21">
        <f>raw!V204</f>
        <v>1273.47</v>
      </c>
      <c r="J204" s="21">
        <f>raw!X204</f>
        <v>693.17</v>
      </c>
      <c r="K204" s="21">
        <f>SUM(raw!Y204:AB204)</f>
        <v>297.97000000000003</v>
      </c>
      <c r="L204" s="21">
        <f>SUM(raw!AC204:AD204)</f>
        <v>0</v>
      </c>
      <c r="M204" s="21">
        <f>raw!AE204</f>
        <v>0</v>
      </c>
      <c r="N204" s="21">
        <f>raw!AF204</f>
        <v>5093.88</v>
      </c>
      <c r="O204" s="21">
        <f>raw!AL204</f>
        <v>5489.08</v>
      </c>
      <c r="P204" s="21">
        <f>raw!AM204</f>
        <v>5787.05</v>
      </c>
      <c r="Q204" s="21">
        <f>raw!BB204</f>
        <v>0</v>
      </c>
      <c r="R204" s="21">
        <f>IF(E204=0,raw!AN204,raw!BC204)</f>
        <v>7520</v>
      </c>
      <c r="S204" s="21">
        <f>raw!BE204</f>
        <v>0</v>
      </c>
      <c r="T204" s="21">
        <f>raw!BF204</f>
        <v>0</v>
      </c>
      <c r="U204" s="21">
        <f>raw!BH204</f>
        <v>0</v>
      </c>
      <c r="V204" s="21">
        <f>IF(raw!BI204,raw!BI204,raw!BG204)</f>
        <v>0</v>
      </c>
      <c r="W204" s="21">
        <f>raw!BK204</f>
        <v>0</v>
      </c>
      <c r="X204" s="21">
        <f>raw!BL204</f>
        <v>0</v>
      </c>
      <c r="Y204" s="29">
        <f>TRUNC(raw!BQ204/(1-raw!W204/100),2)</f>
        <v>0</v>
      </c>
      <c r="Z204" s="29">
        <f>TRUNC(raw!BR204/(1-raw!W204/100),2)</f>
        <v>0</v>
      </c>
      <c r="AA204" s="29">
        <f>TRUNC(raw!BY204/(1-raw!W204/100),2)</f>
        <v>0</v>
      </c>
      <c r="AB204" s="29">
        <f>TRUNC(IF(E204=0,0,IF(E204=1,raw!BX204/(1-raw!W204/100),IF(E204=2,raw!BZ204/(1-raw!W204/100),0))),2)</f>
        <v>0</v>
      </c>
      <c r="AC204" s="29">
        <f>TRUNC(raw!CB204/(1-raw!W204/100),2)</f>
        <v>0</v>
      </c>
      <c r="AD204" s="29">
        <f>TRUNC(IF(E204=0,0,IF(E204=1,raw!CA204/(1-raw!W204/100),IF(E204=2,raw!CC204/(1-raw!W204/100),0))),2)</f>
        <v>0</v>
      </c>
      <c r="AE204" s="21">
        <f>(IF(E204=0,0,IF(E204=1,0,IF(E204=2,raw!CE204))))</f>
        <v>0</v>
      </c>
      <c r="AF204" s="21">
        <f>(IF(E204=0,0,IF(E204=1,raw!CD204,IF(E204=2,raw!CF204))))</f>
        <v>0</v>
      </c>
    </row>
    <row r="205" spans="1:32" x14ac:dyDescent="0.25">
      <c r="A205" s="21">
        <f>raw!A205</f>
        <v>471554</v>
      </c>
      <c r="C205" s="21">
        <f>VLOOKUP(A205,'insert-meters'!A$2:B$24,2)</f>
        <v>106</v>
      </c>
      <c r="D205" s="21" t="str">
        <f>MID(raw!M205,3,4)</f>
        <v>1710</v>
      </c>
      <c r="E205" s="21">
        <f>IF(raw!BE205,2,IF(raw!BG205,1,0))</f>
        <v>0</v>
      </c>
      <c r="F205" s="21">
        <f>raw!T205</f>
        <v>20171118</v>
      </c>
      <c r="G205" s="21">
        <f>IF(E205=0,raw!AN205,raw!U205)</f>
        <v>689</v>
      </c>
      <c r="H205" s="21">
        <f>IF(E205=0,raw!AO205,0)</f>
        <v>689</v>
      </c>
      <c r="I205" s="21">
        <f>raw!V205</f>
        <v>116.67</v>
      </c>
      <c r="J205" s="21">
        <f>raw!X205</f>
        <v>57.23</v>
      </c>
      <c r="K205" s="21">
        <f>SUM(raw!Y205:AB205)</f>
        <v>27.290000000000003</v>
      </c>
      <c r="L205" s="21">
        <f>SUM(raw!AC205:AD205)</f>
        <v>0</v>
      </c>
      <c r="M205" s="21">
        <f>raw!AE205</f>
        <v>0</v>
      </c>
      <c r="N205" s="21">
        <f>raw!AF205</f>
        <v>466.71</v>
      </c>
      <c r="O205" s="21">
        <f>raw!AL205</f>
        <v>496.65</v>
      </c>
      <c r="P205" s="21">
        <f>raw!AM205</f>
        <v>523.94000000000005</v>
      </c>
      <c r="Q205" s="21">
        <f>raw!BB205</f>
        <v>0</v>
      </c>
      <c r="R205" s="21">
        <f>IF(E205=0,raw!AN205,raw!BC205)</f>
        <v>689</v>
      </c>
      <c r="S205" s="21">
        <f>raw!BE205</f>
        <v>0</v>
      </c>
      <c r="T205" s="21">
        <f>raw!BF205</f>
        <v>0</v>
      </c>
      <c r="U205" s="21">
        <f>raw!BH205</f>
        <v>0</v>
      </c>
      <c r="V205" s="21">
        <f>IF(raw!BI205,raw!BI205,raw!BG205)</f>
        <v>0</v>
      </c>
      <c r="W205" s="21">
        <f>raw!BK205</f>
        <v>0</v>
      </c>
      <c r="X205" s="21">
        <f>raw!BL205</f>
        <v>0</v>
      </c>
      <c r="Y205" s="29">
        <f>TRUNC(raw!BQ205/(1-raw!W205/100),2)</f>
        <v>0</v>
      </c>
      <c r="Z205" s="29">
        <f>TRUNC(raw!BR205/(1-raw!W205/100),2)</f>
        <v>0</v>
      </c>
      <c r="AA205" s="29">
        <f>TRUNC(raw!BY205/(1-raw!W205/100),2)</f>
        <v>0</v>
      </c>
      <c r="AB205" s="29">
        <f>TRUNC(IF(E205=0,0,IF(E205=1,raw!BX205/(1-raw!W205/100),IF(E205=2,raw!BZ205/(1-raw!W205/100),0))),2)</f>
        <v>0</v>
      </c>
      <c r="AC205" s="29">
        <f>TRUNC(raw!CB205/(1-raw!W205/100),2)</f>
        <v>0</v>
      </c>
      <c r="AD205" s="29">
        <f>TRUNC(IF(E205=0,0,IF(E205=1,raw!CA205/(1-raw!W205/100),IF(E205=2,raw!CC205/(1-raw!W205/100),0))),2)</f>
        <v>0</v>
      </c>
      <c r="AE205" s="21">
        <f>(IF(E205=0,0,IF(E205=1,0,IF(E205=2,raw!CE205))))</f>
        <v>0</v>
      </c>
      <c r="AF205" s="21">
        <f>(IF(E205=0,0,IF(E205=1,raw!CD205,IF(E205=2,raw!CF205))))</f>
        <v>0</v>
      </c>
    </row>
    <row r="206" spans="1:32" x14ac:dyDescent="0.25">
      <c r="A206" s="21">
        <f>raw!A206</f>
        <v>471555</v>
      </c>
      <c r="C206" s="21">
        <f>VLOOKUP(A206,'insert-meters'!A$2:B$24,2)</f>
        <v>107</v>
      </c>
      <c r="D206" s="21" t="str">
        <f>MID(raw!M206,3,4)</f>
        <v>1710</v>
      </c>
      <c r="E206" s="21">
        <f>IF(raw!BE206,2,IF(raw!BG206,1,0))</f>
        <v>0</v>
      </c>
      <c r="F206" s="21">
        <f>raw!T206</f>
        <v>20171118</v>
      </c>
      <c r="G206" s="21">
        <f>IF(E206=0,raw!AN206,raw!U206)</f>
        <v>6780</v>
      </c>
      <c r="H206" s="21">
        <f>IF(E206=0,raw!AO206,0)</f>
        <v>6780</v>
      </c>
      <c r="I206" s="21">
        <f>raw!V206</f>
        <v>1148.1500000000001</v>
      </c>
      <c r="J206" s="21">
        <f>raw!X206</f>
        <v>589.80999999999995</v>
      </c>
      <c r="K206" s="21">
        <f>SUM(raw!Y206:AB206)</f>
        <v>268.65000000000003</v>
      </c>
      <c r="L206" s="21">
        <f>SUM(raw!AC206:AD206)</f>
        <v>0</v>
      </c>
      <c r="M206" s="21">
        <f>raw!AE206</f>
        <v>0</v>
      </c>
      <c r="N206" s="21">
        <f>raw!AF206</f>
        <v>4592.62</v>
      </c>
      <c r="O206" s="21">
        <f>raw!AL206</f>
        <v>4913.78</v>
      </c>
      <c r="P206" s="21">
        <f>raw!AM206</f>
        <v>5182.43</v>
      </c>
      <c r="Q206" s="21">
        <f>raw!BB206</f>
        <v>0</v>
      </c>
      <c r="R206" s="21">
        <f>IF(E206=0,raw!AN206,raw!BC206)</f>
        <v>6780</v>
      </c>
      <c r="S206" s="21">
        <f>raw!BE206</f>
        <v>0</v>
      </c>
      <c r="T206" s="21">
        <f>raw!BF206</f>
        <v>0</v>
      </c>
      <c r="U206" s="21">
        <f>raw!BH206</f>
        <v>0</v>
      </c>
      <c r="V206" s="21">
        <f>IF(raw!BI206,raw!BI206,raw!BG206)</f>
        <v>0</v>
      </c>
      <c r="W206" s="21">
        <f>raw!BK206</f>
        <v>0</v>
      </c>
      <c r="X206" s="21">
        <f>raw!BL206</f>
        <v>0</v>
      </c>
      <c r="Y206" s="29">
        <f>TRUNC(raw!BQ206/(1-raw!W206/100),2)</f>
        <v>0</v>
      </c>
      <c r="Z206" s="29">
        <f>TRUNC(raw!BR206/(1-raw!W206/100),2)</f>
        <v>0</v>
      </c>
      <c r="AA206" s="29">
        <f>TRUNC(raw!BY206/(1-raw!W206/100),2)</f>
        <v>0</v>
      </c>
      <c r="AB206" s="29">
        <f>TRUNC(IF(E206=0,0,IF(E206=1,raw!BX206/(1-raw!W206/100),IF(E206=2,raw!BZ206/(1-raw!W206/100),0))),2)</f>
        <v>0</v>
      </c>
      <c r="AC206" s="29">
        <f>TRUNC(raw!CB206/(1-raw!W206/100),2)</f>
        <v>0</v>
      </c>
      <c r="AD206" s="29">
        <f>TRUNC(IF(E206=0,0,IF(E206=1,raw!CA206/(1-raw!W206/100),IF(E206=2,raw!CC206/(1-raw!W206/100),0))),2)</f>
        <v>0</v>
      </c>
      <c r="AE206" s="21">
        <f>(IF(E206=0,0,IF(E206=1,0,IF(E206=2,raw!CE206))))</f>
        <v>0</v>
      </c>
      <c r="AF206" s="21">
        <f>(IF(E206=0,0,IF(E206=1,raw!CD206,IF(E206=2,raw!CF206))))</f>
        <v>0</v>
      </c>
    </row>
    <row r="207" spans="1:32" x14ac:dyDescent="0.25">
      <c r="A207" s="21">
        <f>raw!A207</f>
        <v>472913</v>
      </c>
      <c r="C207" s="21">
        <f>VLOOKUP(A207,'insert-meters'!A$2:B$24,2)</f>
        <v>108</v>
      </c>
      <c r="D207" s="21" t="str">
        <f>MID(raw!M207,3,4)</f>
        <v>1710</v>
      </c>
      <c r="E207" s="21">
        <f>IF(raw!BE207,2,IF(raw!BG207,1,0))</f>
        <v>0</v>
      </c>
      <c r="F207" s="21">
        <f>raw!T207</f>
        <v>20171118</v>
      </c>
      <c r="G207" s="21">
        <f>IF(E207=0,raw!AN207,raw!U207)</f>
        <v>6470</v>
      </c>
      <c r="H207" s="21">
        <f>IF(E207=0,raw!AO207,0)</f>
        <v>6470</v>
      </c>
      <c r="I207" s="21">
        <f>raw!V207</f>
        <v>1121.2</v>
      </c>
      <c r="J207" s="21">
        <f>raw!X207</f>
        <v>693.17</v>
      </c>
      <c r="K207" s="21">
        <f>SUM(raw!Y207:AB207)</f>
        <v>262.33999999999997</v>
      </c>
      <c r="L207" s="21">
        <f>SUM(raw!AC207:AD207)</f>
        <v>0</v>
      </c>
      <c r="M207" s="21">
        <f>raw!AE207</f>
        <v>0</v>
      </c>
      <c r="N207" s="21">
        <f>raw!AF207</f>
        <v>4484.8</v>
      </c>
      <c r="O207" s="21">
        <f>raw!AL207</f>
        <v>4915.63</v>
      </c>
      <c r="P207" s="21">
        <f>raw!AM207</f>
        <v>5177.97</v>
      </c>
      <c r="Q207" s="21">
        <f>raw!BB207</f>
        <v>0</v>
      </c>
      <c r="R207" s="21">
        <f>IF(E207=0,raw!AN207,raw!BC207)</f>
        <v>6470</v>
      </c>
      <c r="S207" s="21">
        <f>raw!BE207</f>
        <v>0</v>
      </c>
      <c r="T207" s="21">
        <f>raw!BF207</f>
        <v>0</v>
      </c>
      <c r="U207" s="21">
        <f>raw!BH207</f>
        <v>0</v>
      </c>
      <c r="V207" s="21">
        <f>IF(raw!BI207,raw!BI207,raw!BG207)</f>
        <v>0</v>
      </c>
      <c r="W207" s="21">
        <f>raw!BK207</f>
        <v>0</v>
      </c>
      <c r="X207" s="21">
        <f>raw!BL207</f>
        <v>0</v>
      </c>
      <c r="Y207" s="29">
        <f>TRUNC(raw!BQ207/(1-raw!W207/100),2)</f>
        <v>0</v>
      </c>
      <c r="Z207" s="29">
        <f>TRUNC(raw!BR207/(1-raw!W207/100),2)</f>
        <v>0</v>
      </c>
      <c r="AA207" s="29">
        <f>TRUNC(raw!BY207/(1-raw!W207/100),2)</f>
        <v>0</v>
      </c>
      <c r="AB207" s="29">
        <f>TRUNC(IF(E207=0,0,IF(E207=1,raw!BX207/(1-raw!W207/100),IF(E207=2,raw!BZ207/(1-raw!W207/100),0))),2)</f>
        <v>0</v>
      </c>
      <c r="AC207" s="29">
        <f>TRUNC(raw!CB207/(1-raw!W207/100),2)</f>
        <v>0</v>
      </c>
      <c r="AD207" s="29">
        <f>TRUNC(IF(E207=0,0,IF(E207=1,raw!CA207/(1-raw!W207/100),IF(E207=2,raw!CC207/(1-raw!W207/100),0))),2)</f>
        <v>0</v>
      </c>
      <c r="AE207" s="21">
        <f>(IF(E207=0,0,IF(E207=1,0,IF(E207=2,raw!CE207))))</f>
        <v>0</v>
      </c>
      <c r="AF207" s="21">
        <f>(IF(E207=0,0,IF(E207=1,raw!CD207,IF(E207=2,raw!CF207))))</f>
        <v>0</v>
      </c>
    </row>
    <row r="208" spans="1:32" x14ac:dyDescent="0.25">
      <c r="A208" s="21">
        <f>raw!A208</f>
        <v>491042</v>
      </c>
      <c r="C208" s="21">
        <f>VLOOKUP(A208,'insert-meters'!A$2:B$24,2)</f>
        <v>109</v>
      </c>
      <c r="D208" s="21" t="str">
        <f>MID(raw!M208,3,4)</f>
        <v>1710</v>
      </c>
      <c r="E208" s="21">
        <f>IF(raw!BE208,2,IF(raw!BG208,1,0))</f>
        <v>1</v>
      </c>
      <c r="F208" s="21">
        <f>raw!T208</f>
        <v>20171118</v>
      </c>
      <c r="G208" s="21">
        <f>IF(E208=0,raw!AN208,raw!U208)</f>
        <v>225959</v>
      </c>
      <c r="H208" s="21">
        <f>IF(E208=0,raw!AO208,0)</f>
        <v>0</v>
      </c>
      <c r="I208" s="21">
        <f>raw!V208</f>
        <v>42280.07</v>
      </c>
      <c r="J208" s="21">
        <f>raw!X208</f>
        <v>702.62</v>
      </c>
      <c r="K208" s="21">
        <f>SUM(raw!Y208:AB208)</f>
        <v>9893.5300000000007</v>
      </c>
      <c r="L208" s="21">
        <f>SUM(raw!AC208:AD208)</f>
        <v>0</v>
      </c>
      <c r="M208" s="21">
        <f>raw!AE208</f>
        <v>0</v>
      </c>
      <c r="N208" s="21">
        <f>raw!AF208</f>
        <v>169120.35</v>
      </c>
      <c r="O208" s="21">
        <f>raw!AL208</f>
        <v>159929.44</v>
      </c>
      <c r="P208" s="21">
        <f>raw!AM208</f>
        <v>169822.97</v>
      </c>
      <c r="Q208" s="21">
        <f>raw!BB208</f>
        <v>30788</v>
      </c>
      <c r="R208" s="21">
        <f>IF(E208=0,raw!AN208,raw!BC208)</f>
        <v>195171</v>
      </c>
      <c r="S208" s="21">
        <f>raw!BE208</f>
        <v>0</v>
      </c>
      <c r="T208" s="21">
        <f>raw!BF208</f>
        <v>694</v>
      </c>
      <c r="U208" s="21">
        <f>raw!BH208</f>
        <v>0</v>
      </c>
      <c r="V208" s="21">
        <f>IF(raw!BI208,raw!BI208,raw!BG208)</f>
        <v>755</v>
      </c>
      <c r="W208" s="21">
        <f>raw!BK208</f>
        <v>0</v>
      </c>
      <c r="X208" s="21">
        <f>raw!BL208</f>
        <v>0</v>
      </c>
      <c r="Y208" s="29">
        <f>TRUNC(raw!BQ208/(1-raw!W208/100),2)</f>
        <v>0</v>
      </c>
      <c r="Z208" s="29">
        <f>TRUNC(raw!BR208/(1-raw!W208/100),2)</f>
        <v>0</v>
      </c>
      <c r="AA208" s="29">
        <f>TRUNC(raw!BY208/(1-raw!W208/100),2)</f>
        <v>0</v>
      </c>
      <c r="AB208" s="29">
        <f>TRUNC(IF(E208=0,0,IF(E208=1,raw!BX208/(1-raw!W208/100),IF(E208=2,raw!BZ208/(1-raw!W208/100),0))),2)</f>
        <v>8333.7199999999993</v>
      </c>
      <c r="AC208" s="29">
        <f>TRUNC(raw!CB208/(1-raw!W208/100),2)</f>
        <v>0</v>
      </c>
      <c r="AD208" s="29">
        <f>TRUNC(IF(E208=0,0,IF(E208=1,raw!CA208/(1-raw!W208/100),IF(E208=2,raw!CC208/(1-raw!W208/100),0))),2)</f>
        <v>0</v>
      </c>
      <c r="AE208" s="21">
        <f>(IF(E208=0,0,IF(E208=1,0,IF(E208=2,raw!CE208))))</f>
        <v>0</v>
      </c>
      <c r="AF208" s="21">
        <f>(IF(E208=0,0,IF(E208=1,raw!CD208,IF(E208=2,raw!CF208))))</f>
        <v>755</v>
      </c>
    </row>
    <row r="209" spans="1:32" x14ac:dyDescent="0.25">
      <c r="A209" s="21">
        <f>raw!A209</f>
        <v>491747</v>
      </c>
      <c r="C209" s="21">
        <f>VLOOKUP(A209,'insert-meters'!A$2:B$24,2)</f>
        <v>110</v>
      </c>
      <c r="D209" s="21" t="str">
        <f>MID(raw!M209,3,4)</f>
        <v>1710</v>
      </c>
      <c r="E209" s="21">
        <f>IF(raw!BE209,2,IF(raw!BG209,1,0))</f>
        <v>1</v>
      </c>
      <c r="F209" s="21">
        <f>raw!T209</f>
        <v>20171118</v>
      </c>
      <c r="G209" s="21">
        <f>IF(E209=0,raw!AN209,raw!U209)</f>
        <v>102350</v>
      </c>
      <c r="H209" s="21">
        <f>IF(E209=0,raw!AO209,0)</f>
        <v>0</v>
      </c>
      <c r="I209" s="21">
        <f>raw!V209</f>
        <v>16985.03</v>
      </c>
      <c r="J209" s="21">
        <f>raw!X209</f>
        <v>702.62</v>
      </c>
      <c r="K209" s="21">
        <f>SUM(raw!Y209:AB209)</f>
        <v>3974.4900000000002</v>
      </c>
      <c r="L209" s="21">
        <f>SUM(raw!AC209:AD209)</f>
        <v>0</v>
      </c>
      <c r="M209" s="21">
        <f>raw!AE209</f>
        <v>0</v>
      </c>
      <c r="N209" s="21">
        <f>raw!AF209</f>
        <v>67940.160000000003</v>
      </c>
      <c r="O209" s="21">
        <f>raw!AL209</f>
        <v>64668.29</v>
      </c>
      <c r="P209" s="21">
        <f>raw!AM209</f>
        <v>68642.78</v>
      </c>
      <c r="Q209" s="21">
        <f>raw!BB209</f>
        <v>7243</v>
      </c>
      <c r="R209" s="21">
        <f>IF(E209=0,raw!AN209,raw!BC209)</f>
        <v>95107</v>
      </c>
      <c r="S209" s="21">
        <f>raw!BE209</f>
        <v>0</v>
      </c>
      <c r="T209" s="21">
        <f>raw!BF209</f>
        <v>380</v>
      </c>
      <c r="U209" s="21">
        <f>raw!BH209</f>
        <v>0</v>
      </c>
      <c r="V209" s="21">
        <f>IF(raw!BI209,raw!BI209,raw!BG209)</f>
        <v>490</v>
      </c>
      <c r="W209" s="21">
        <f>raw!BK209</f>
        <v>0</v>
      </c>
      <c r="X209" s="21">
        <f>raw!BL209</f>
        <v>0</v>
      </c>
      <c r="Y209" s="29">
        <f>TRUNC(raw!BQ209/(1-raw!W209/100),2)</f>
        <v>0</v>
      </c>
      <c r="Z209" s="29">
        <f>TRUNC(raw!BR209/(1-raw!W209/100),2)</f>
        <v>0</v>
      </c>
      <c r="AA209" s="29">
        <f>TRUNC(raw!BY209/(1-raw!W209/100),2)</f>
        <v>0</v>
      </c>
      <c r="AB209" s="29">
        <f>TRUNC(IF(E209=0,0,IF(E209=1,raw!BX209/(1-raw!W209/100),IF(E209=2,raw!BZ209/(1-raw!W209/100),0))),2)</f>
        <v>5408.64</v>
      </c>
      <c r="AC209" s="29">
        <f>TRUNC(raw!CB209/(1-raw!W209/100),2)</f>
        <v>0</v>
      </c>
      <c r="AD209" s="29">
        <f>TRUNC(IF(E209=0,0,IF(E209=1,raw!CA209/(1-raw!W209/100),IF(E209=2,raw!CC209/(1-raw!W209/100),0))),2)</f>
        <v>0</v>
      </c>
      <c r="AE209" s="21">
        <f>(IF(E209=0,0,IF(E209=1,0,IF(E209=2,raw!CE209))))</f>
        <v>0</v>
      </c>
      <c r="AF209" s="21">
        <f>(IF(E209=0,0,IF(E209=1,raw!CD209,IF(E209=2,raw!CF209))))</f>
        <v>490</v>
      </c>
    </row>
    <row r="210" spans="1:32" x14ac:dyDescent="0.25">
      <c r="A210" s="21">
        <f>raw!A210</f>
        <v>491750</v>
      </c>
      <c r="C210" s="21">
        <f>VLOOKUP(A210,'insert-meters'!A$2:B$24,2)</f>
        <v>111</v>
      </c>
      <c r="D210" s="21" t="str">
        <f>MID(raw!M210,3,4)</f>
        <v>1710</v>
      </c>
      <c r="E210" s="21">
        <f>IF(raw!BE210,2,IF(raw!BG210,1,0))</f>
        <v>2</v>
      </c>
      <c r="F210" s="21">
        <f>raw!T210</f>
        <v>20171118</v>
      </c>
      <c r="G210" s="21">
        <f>IF(E210=0,raw!AN210,raw!U210)</f>
        <v>341476</v>
      </c>
      <c r="H210" s="21">
        <f>IF(E210=0,raw!AO210,0)</f>
        <v>0</v>
      </c>
      <c r="I210" s="21">
        <f>raw!V210</f>
        <v>57786.65</v>
      </c>
      <c r="J210" s="21">
        <f>raw!X210</f>
        <v>702.62</v>
      </c>
      <c r="K210" s="21">
        <f>SUM(raw!Y210:AB210)</f>
        <v>13522.07</v>
      </c>
      <c r="L210" s="21">
        <f>SUM(raw!AC210:AD210)</f>
        <v>0</v>
      </c>
      <c r="M210" s="21">
        <f>raw!AE210</f>
        <v>0</v>
      </c>
      <c r="N210" s="21">
        <f>raw!AF210</f>
        <v>231146.68</v>
      </c>
      <c r="O210" s="21">
        <f>raw!AL210</f>
        <v>218327.23</v>
      </c>
      <c r="P210" s="21">
        <f>raw!AM210</f>
        <v>231849.3</v>
      </c>
      <c r="Q210" s="21">
        <f>raw!BB210</f>
        <v>35667</v>
      </c>
      <c r="R210" s="21">
        <f>IF(E210=0,raw!AN210,raw!BC210)</f>
        <v>305809</v>
      </c>
      <c r="S210" s="21">
        <f>raw!BE210</f>
        <v>717</v>
      </c>
      <c r="T210" s="21">
        <f>raw!BF210</f>
        <v>812</v>
      </c>
      <c r="U210" s="21">
        <f>raw!BH210</f>
        <v>785</v>
      </c>
      <c r="V210" s="21">
        <f>IF(raw!BI210,raw!BI210,raw!BG210)</f>
        <v>845</v>
      </c>
      <c r="W210" s="21">
        <f>raw!BK210</f>
        <v>0</v>
      </c>
      <c r="X210" s="21">
        <f>raw!BL210</f>
        <v>0</v>
      </c>
      <c r="Y210" s="29">
        <f>TRUNC(raw!BQ210/(1-raw!W210/100),2)</f>
        <v>0</v>
      </c>
      <c r="Z210" s="29">
        <f>TRUNC(raw!BR210/(1-raw!W210/100),2)</f>
        <v>0</v>
      </c>
      <c r="AA210" s="29">
        <f>TRUNC(raw!BY210/(1-raw!W210/100),2)</f>
        <v>43279.38</v>
      </c>
      <c r="AB210" s="29">
        <f>TRUNC(IF(E210=0,0,IF(E210=1,raw!BX210/(1-raw!W210/100),IF(E210=2,raw!BZ210/(1-raw!W210/100),0))),2)</f>
        <v>9327.1299999999992</v>
      </c>
      <c r="AC210" s="29">
        <f>TRUNC(raw!CB210/(1-raw!W210/100),2)</f>
        <v>0</v>
      </c>
      <c r="AD210" s="29">
        <f>TRUNC(IF(E210=0,0,IF(E210=1,raw!CA210/(1-raw!W210/100),IF(E210=2,raw!CC210/(1-raw!W210/100),0))),2)</f>
        <v>0</v>
      </c>
      <c r="AE210" s="21">
        <f>(IF(E210=0,0,IF(E210=1,0,IF(E210=2,raw!CE210))))</f>
        <v>785</v>
      </c>
      <c r="AF210" s="21">
        <f>(IF(E210=0,0,IF(E210=1,raw!CD210,IF(E210=2,raw!CF210))))</f>
        <v>845</v>
      </c>
    </row>
    <row r="211" spans="1:32" x14ac:dyDescent="0.25">
      <c r="A211" s="21">
        <f>raw!A211</f>
        <v>493169</v>
      </c>
      <c r="C211" s="21">
        <f>VLOOKUP(A211,'insert-meters'!A$2:B$24,2)</f>
        <v>112</v>
      </c>
      <c r="D211" s="21" t="str">
        <f>MID(raw!M211,3,4)</f>
        <v>1710</v>
      </c>
      <c r="E211" s="21">
        <f>IF(raw!BE211,2,IF(raw!BG211,1,0))</f>
        <v>1</v>
      </c>
      <c r="F211" s="21">
        <f>raw!T211</f>
        <v>20171118</v>
      </c>
      <c r="G211" s="21">
        <f>IF(E211=0,raw!AN211,raw!U211)</f>
        <v>163631</v>
      </c>
      <c r="H211" s="21">
        <f>IF(E211=0,raw!AO211,0)</f>
        <v>0</v>
      </c>
      <c r="I211" s="21">
        <f>raw!V211</f>
        <v>27995.47</v>
      </c>
      <c r="J211" s="21">
        <f>raw!X211</f>
        <v>702.62</v>
      </c>
      <c r="K211" s="21">
        <f>SUM(raw!Y211:AB211)</f>
        <v>6550.9199999999992</v>
      </c>
      <c r="L211" s="21">
        <f>SUM(raw!AC211:AD211)</f>
        <v>0</v>
      </c>
      <c r="M211" s="21">
        <f>raw!AE211</f>
        <v>0</v>
      </c>
      <c r="N211" s="21">
        <f>raw!AF211</f>
        <v>111981.94</v>
      </c>
      <c r="O211" s="21">
        <f>raw!AL211</f>
        <v>106133.64</v>
      </c>
      <c r="P211" s="21">
        <f>raw!AM211</f>
        <v>112684.56</v>
      </c>
      <c r="Q211" s="21">
        <f>raw!BB211</f>
        <v>16092</v>
      </c>
      <c r="R211" s="21">
        <f>IF(E211=0,raw!AN211,raw!BC211)</f>
        <v>147539</v>
      </c>
      <c r="S211" s="21">
        <f>raw!BE211</f>
        <v>0</v>
      </c>
      <c r="T211" s="21">
        <f>raw!BF211</f>
        <v>0</v>
      </c>
      <c r="U211" s="21">
        <f>raw!BH211</f>
        <v>0</v>
      </c>
      <c r="V211" s="21">
        <f>IF(raw!BI211,raw!BI211,raw!BG211)</f>
        <v>460</v>
      </c>
      <c r="W211" s="21">
        <f>raw!BK211</f>
        <v>0</v>
      </c>
      <c r="X211" s="21">
        <f>raw!BL211</f>
        <v>0</v>
      </c>
      <c r="Y211" s="29">
        <f>TRUNC(raw!BQ211/(1-raw!W211/100),2)</f>
        <v>0</v>
      </c>
      <c r="Z211" s="29">
        <f>TRUNC(raw!BR211/(1-raw!W211/100),2)</f>
        <v>0</v>
      </c>
      <c r="AA211" s="29">
        <f>TRUNC(raw!BY211/(1-raw!W211/100),2)</f>
        <v>0</v>
      </c>
      <c r="AB211" s="29">
        <f>TRUNC(IF(E211=0,0,IF(E211=1,raw!BX211/(1-raw!W211/100),IF(E211=2,raw!BZ211/(1-raw!W211/100),0))),2)</f>
        <v>5077.49</v>
      </c>
      <c r="AC211" s="29">
        <f>TRUNC(raw!CB211/(1-raw!W211/100),2)</f>
        <v>0</v>
      </c>
      <c r="AD211" s="29">
        <f>TRUNC(IF(E211=0,0,IF(E211=1,raw!CA211/(1-raw!W211/100),IF(E211=2,raw!CC211/(1-raw!W211/100),0))),2)</f>
        <v>0</v>
      </c>
      <c r="AE211" s="21">
        <f>(IF(E211=0,0,IF(E211=1,0,IF(E211=2,raw!CE211))))</f>
        <v>0</v>
      </c>
      <c r="AF211" s="21">
        <f>(IF(E211=0,0,IF(E211=1,raw!CD211,IF(E211=2,raw!CF211))))</f>
        <v>460</v>
      </c>
    </row>
    <row r="212" spans="1:32" x14ac:dyDescent="0.25">
      <c r="A212" s="21">
        <f>raw!A212</f>
        <v>510213</v>
      </c>
      <c r="C212" s="21">
        <f>VLOOKUP(A212,'insert-meters'!A$2:B$24,2)</f>
        <v>113</v>
      </c>
      <c r="D212" s="21" t="str">
        <f>MID(raw!M212,3,4)</f>
        <v>1710</v>
      </c>
      <c r="E212" s="21">
        <f>IF(raw!BE212,2,IF(raw!BG212,1,0))</f>
        <v>0</v>
      </c>
      <c r="F212" s="21">
        <f>raw!T212</f>
        <v>20171118</v>
      </c>
      <c r="G212" s="21">
        <f>IF(E212=0,raw!AN212,raw!U212)</f>
        <v>16472</v>
      </c>
      <c r="H212" s="21">
        <f>IF(E212=0,raw!AO212,0)</f>
        <v>16472</v>
      </c>
      <c r="I212" s="21">
        <f>raw!V212</f>
        <v>2789.44</v>
      </c>
      <c r="J212" s="21">
        <f>raw!X212</f>
        <v>702.62</v>
      </c>
      <c r="K212" s="21">
        <f>SUM(raw!Y212:AB212)</f>
        <v>652.71</v>
      </c>
      <c r="L212" s="21">
        <f>SUM(raw!AC212:AD212)</f>
        <v>0</v>
      </c>
      <c r="M212" s="21">
        <f>raw!AE212</f>
        <v>0</v>
      </c>
      <c r="N212" s="21">
        <f>raw!AF212</f>
        <v>11157.78</v>
      </c>
      <c r="O212" s="21">
        <f>raw!AL212</f>
        <v>11207.69</v>
      </c>
      <c r="P212" s="21">
        <f>raw!AM212</f>
        <v>11860.4</v>
      </c>
      <c r="Q212" s="21">
        <f>raw!BB212</f>
        <v>0</v>
      </c>
      <c r="R212" s="21">
        <f>IF(E212=0,raw!AN212,raw!BC212)</f>
        <v>16472</v>
      </c>
      <c r="S212" s="21">
        <f>raw!BE212</f>
        <v>0</v>
      </c>
      <c r="T212" s="21">
        <f>raw!BF212</f>
        <v>0</v>
      </c>
      <c r="U212" s="21">
        <f>raw!BH212</f>
        <v>0</v>
      </c>
      <c r="V212" s="21">
        <f>IF(raw!BI212,raw!BI212,raw!BG212)</f>
        <v>0</v>
      </c>
      <c r="W212" s="21">
        <f>raw!BK212</f>
        <v>0</v>
      </c>
      <c r="X212" s="21">
        <f>raw!BL212</f>
        <v>0</v>
      </c>
      <c r="Y212" s="29">
        <f>TRUNC(raw!BQ212/(1-raw!W212/100),2)</f>
        <v>0</v>
      </c>
      <c r="Z212" s="29">
        <f>TRUNC(raw!BR212/(1-raw!W212/100),2)</f>
        <v>0</v>
      </c>
      <c r="AA212" s="29">
        <f>TRUNC(raw!BY212/(1-raw!W212/100),2)</f>
        <v>0</v>
      </c>
      <c r="AB212" s="29">
        <f>TRUNC(IF(E212=0,0,IF(E212=1,raw!BX212/(1-raw!W212/100),IF(E212=2,raw!BZ212/(1-raw!W212/100),0))),2)</f>
        <v>0</v>
      </c>
      <c r="AC212" s="29">
        <f>TRUNC(raw!CB212/(1-raw!W212/100),2)</f>
        <v>0</v>
      </c>
      <c r="AD212" s="29">
        <f>TRUNC(IF(E212=0,0,IF(E212=1,raw!CA212/(1-raw!W212/100),IF(E212=2,raw!CC212/(1-raw!W212/100),0))),2)</f>
        <v>0</v>
      </c>
      <c r="AE212" s="21">
        <f>(IF(E212=0,0,IF(E212=1,0,IF(E212=2,raw!CE212))))</f>
        <v>0</v>
      </c>
      <c r="AF212" s="21">
        <f>(IF(E212=0,0,IF(E212=1,raw!CD212,IF(E212=2,raw!CF212))))</f>
        <v>0</v>
      </c>
    </row>
    <row r="213" spans="1:32" x14ac:dyDescent="0.25">
      <c r="A213" s="21">
        <f>raw!A213</f>
        <v>605120</v>
      </c>
      <c r="C213" s="21">
        <f>VLOOKUP(A213,'insert-meters'!A$2:B$24,2)</f>
        <v>114</v>
      </c>
      <c r="D213" s="21" t="str">
        <f>MID(raw!M213,3,4)</f>
        <v>1710</v>
      </c>
      <c r="E213" s="21">
        <f>IF(raw!BE213,2,IF(raw!BG213,1,0))</f>
        <v>1</v>
      </c>
      <c r="F213" s="21">
        <f>raw!T213</f>
        <v>20171118</v>
      </c>
      <c r="G213" s="21">
        <f>IF(E213=0,raw!AN213,raw!U213)</f>
        <v>277836</v>
      </c>
      <c r="H213" s="21">
        <f>IF(E213=0,raw!AO213,0)</f>
        <v>0</v>
      </c>
      <c r="I213" s="21">
        <f>raw!V213</f>
        <v>41008.6</v>
      </c>
      <c r="J213" s="21">
        <f>raw!X213</f>
        <v>702.62</v>
      </c>
      <c r="K213" s="21">
        <f>SUM(raw!Y213:AB213)</f>
        <v>9595.9999999999982</v>
      </c>
      <c r="L213" s="21">
        <f>SUM(raw!AC213:AD213)</f>
        <v>0</v>
      </c>
      <c r="M213" s="21">
        <f>raw!AE213</f>
        <v>0</v>
      </c>
      <c r="N213" s="21">
        <f>raw!AF213</f>
        <v>164034.41</v>
      </c>
      <c r="O213" s="21">
        <f>raw!AL213</f>
        <v>155141.03</v>
      </c>
      <c r="P213" s="21">
        <f>raw!AM213</f>
        <v>164737.03</v>
      </c>
      <c r="Q213" s="21">
        <f>raw!BB213</f>
        <v>27896</v>
      </c>
      <c r="R213" s="21">
        <f>IF(E213=0,raw!AN213,raw!BC213)</f>
        <v>249940</v>
      </c>
      <c r="S213" s="21">
        <f>raw!BE213</f>
        <v>0</v>
      </c>
      <c r="T213" s="21">
        <f>raw!BF213</f>
        <v>924</v>
      </c>
      <c r="U213" s="21">
        <f>raw!BH213</f>
        <v>0</v>
      </c>
      <c r="V213" s="21">
        <f>IF(raw!BI213,raw!BI213,raw!BG213)</f>
        <v>945</v>
      </c>
      <c r="W213" s="21">
        <f>raw!BK213</f>
        <v>0</v>
      </c>
      <c r="X213" s="21">
        <f>raw!BL213</f>
        <v>0</v>
      </c>
      <c r="Y213" s="29">
        <f>TRUNC(raw!BQ213/(1-raw!W213/100),2)</f>
        <v>0</v>
      </c>
      <c r="Z213" s="29">
        <f>TRUNC(raw!BR213/(1-raw!W213/100),2)</f>
        <v>0</v>
      </c>
      <c r="AA213" s="29">
        <f>TRUNC(raw!BY213/(1-raw!W213/100),2)</f>
        <v>0</v>
      </c>
      <c r="AB213" s="29">
        <f>TRUNC(IF(E213=0,0,IF(E213=1,raw!BX213/(1-raw!W213/100),IF(E213=2,raw!BZ213/(1-raw!W213/100),0))),2)</f>
        <v>7620.53</v>
      </c>
      <c r="AC213" s="29">
        <f>TRUNC(raw!CB213/(1-raw!W213/100),2)</f>
        <v>0</v>
      </c>
      <c r="AD213" s="29">
        <f>TRUNC(IF(E213=0,0,IF(E213=1,raw!CA213/(1-raw!W213/100),IF(E213=2,raw!CC213/(1-raw!W213/100),0))),2)</f>
        <v>0</v>
      </c>
      <c r="AE213" s="21">
        <f>(IF(E213=0,0,IF(E213=1,0,IF(E213=2,raw!CE213))))</f>
        <v>0</v>
      </c>
      <c r="AF213" s="21">
        <f>(IF(E213=0,0,IF(E213=1,raw!CD213,IF(E213=2,raw!CF213))))</f>
        <v>945</v>
      </c>
    </row>
    <row r="214" spans="1:32" x14ac:dyDescent="0.25">
      <c r="A214" s="21">
        <f>raw!A214</f>
        <v>623849</v>
      </c>
      <c r="C214" s="21">
        <f>VLOOKUP(A214,'insert-meters'!A$2:B$24,2)</f>
        <v>115</v>
      </c>
      <c r="D214" s="21" t="str">
        <f>MID(raw!M214,3,4)</f>
        <v>1710</v>
      </c>
      <c r="E214" s="21">
        <f>IF(raw!BE214,2,IF(raw!BG214,1,0))</f>
        <v>1</v>
      </c>
      <c r="F214" s="21">
        <f>raw!T214</f>
        <v>20171118</v>
      </c>
      <c r="G214" s="21">
        <f>IF(E214=0,raw!AN214,raw!U214)</f>
        <v>205594</v>
      </c>
      <c r="H214" s="21">
        <f>IF(E214=0,raw!AO214,0)</f>
        <v>0</v>
      </c>
      <c r="I214" s="21">
        <f>raw!V214</f>
        <v>37495.72</v>
      </c>
      <c r="J214" s="21">
        <f>raw!X214</f>
        <v>702.62</v>
      </c>
      <c r="K214" s="21">
        <f>SUM(raw!Y214:AB214)</f>
        <v>8773.99</v>
      </c>
      <c r="L214" s="21">
        <f>SUM(raw!AC214:AD214)</f>
        <v>0</v>
      </c>
      <c r="M214" s="21">
        <f>raw!AE214</f>
        <v>3190.93</v>
      </c>
      <c r="N214" s="21">
        <f>raw!AF214</f>
        <v>149983</v>
      </c>
      <c r="O214" s="21">
        <f>raw!AL214</f>
        <v>138720.70000000001</v>
      </c>
      <c r="P214" s="21">
        <f>raw!AM214</f>
        <v>147494.69</v>
      </c>
      <c r="Q214" s="21">
        <f>raw!BB214</f>
        <v>23817</v>
      </c>
      <c r="R214" s="21">
        <f>IF(E214=0,raw!AN214,raw!BC214)</f>
        <v>181777</v>
      </c>
      <c r="S214" s="21">
        <f>raw!BE214</f>
        <v>0</v>
      </c>
      <c r="T214" s="21">
        <f>raw!BF214</f>
        <v>48</v>
      </c>
      <c r="U214" s="21">
        <f>raw!BH214</f>
        <v>0</v>
      </c>
      <c r="V214" s="21">
        <f>IF(raw!BI214,raw!BI214,raw!BG214)</f>
        <v>855</v>
      </c>
      <c r="W214" s="21">
        <f>raw!BK214</f>
        <v>269</v>
      </c>
      <c r="X214" s="21">
        <f>raw!BL214</f>
        <v>1580</v>
      </c>
      <c r="Y214" s="29">
        <f>TRUNC(raw!BQ214/(1-raw!W214/100),2)</f>
        <v>101.42</v>
      </c>
      <c r="Z214" s="29">
        <f>TRUNC(raw!BR214/(1-raw!W214/100),2)</f>
        <v>595.72</v>
      </c>
      <c r="AA214" s="29">
        <f>TRUNC(raw!BY214/(1-raw!W214/100),2)</f>
        <v>0</v>
      </c>
      <c r="AB214" s="29">
        <f>TRUNC(IF(E214=0,0,IF(E214=1,raw!BX214/(1-raw!W214/100),IF(E214=2,raw!BZ214/(1-raw!W214/100),0))),2)</f>
        <v>9437.52</v>
      </c>
      <c r="AC214" s="29">
        <f>TRUNC(raw!CB214/(1-raw!W214/100),2)</f>
        <v>0</v>
      </c>
      <c r="AD214" s="29">
        <f>TRUNC(IF(E214=0,0,IF(E214=1,raw!CA214/(1-raw!W214/100),IF(E214=2,raw!CC214/(1-raw!W214/100),0))),2)</f>
        <v>0</v>
      </c>
      <c r="AE214" s="21">
        <f>(IF(E214=0,0,IF(E214=1,0,IF(E214=2,raw!CE214))))</f>
        <v>0</v>
      </c>
      <c r="AF214" s="21">
        <f>(IF(E214=0,0,IF(E214=1,raw!CD214,IF(E214=2,raw!CF214))))</f>
        <v>855</v>
      </c>
    </row>
    <row r="215" spans="1:32" x14ac:dyDescent="0.25">
      <c r="A215" s="21">
        <f>raw!A215</f>
        <v>675051</v>
      </c>
      <c r="C215" s="21">
        <f>VLOOKUP(A215,'insert-meters'!A$2:B$24,2)</f>
        <v>116</v>
      </c>
      <c r="D215" s="21" t="str">
        <f>MID(raw!M215,3,4)</f>
        <v>1710</v>
      </c>
      <c r="E215" s="21">
        <f>IF(raw!BE215,2,IF(raw!BG215,1,0))</f>
        <v>2</v>
      </c>
      <c r="F215" s="21">
        <f>raw!T215</f>
        <v>20171118</v>
      </c>
      <c r="G215" s="21">
        <f>IF(E215=0,raw!AN215,raw!U215)</f>
        <v>212652</v>
      </c>
      <c r="H215" s="21">
        <f>IF(E215=0,raw!AO215,0)</f>
        <v>0</v>
      </c>
      <c r="I215" s="21">
        <f>raw!V215</f>
        <v>35925.15</v>
      </c>
      <c r="J215" s="21">
        <f>raw!X215</f>
        <v>702.62</v>
      </c>
      <c r="K215" s="21">
        <f>SUM(raw!Y215:AB215)</f>
        <v>8406.4699999999993</v>
      </c>
      <c r="L215" s="21">
        <f>SUM(raw!AC215:AD215)</f>
        <v>0</v>
      </c>
      <c r="M215" s="21">
        <f>raw!AE215</f>
        <v>0</v>
      </c>
      <c r="N215" s="21">
        <f>raw!AF215</f>
        <v>143700.68</v>
      </c>
      <c r="O215" s="21">
        <f>raw!AL215</f>
        <v>135996.82999999999</v>
      </c>
      <c r="P215" s="21">
        <f>raw!AM215</f>
        <v>144403.29999999999</v>
      </c>
      <c r="Q215" s="21">
        <f>raw!BB215</f>
        <v>22166</v>
      </c>
      <c r="R215" s="21">
        <f>IF(E215=0,raw!AN215,raw!BC215)</f>
        <v>190486</v>
      </c>
      <c r="S215" s="21">
        <f>raw!BE215</f>
        <v>459</v>
      </c>
      <c r="T215" s="21">
        <f>raw!BF215</f>
        <v>498</v>
      </c>
      <c r="U215" s="21">
        <f>raw!BH215</f>
        <v>459</v>
      </c>
      <c r="V215" s="21">
        <f>IF(raw!BI215,raw!BI215,raw!BG215)</f>
        <v>498</v>
      </c>
      <c r="W215" s="21">
        <f>raw!BK215</f>
        <v>0</v>
      </c>
      <c r="X215" s="21">
        <f>raw!BL215</f>
        <v>0</v>
      </c>
      <c r="Y215" s="29">
        <f>TRUNC(raw!BQ215/(1-raw!W215/100),2)</f>
        <v>0</v>
      </c>
      <c r="Z215" s="29">
        <f>TRUNC(raw!BR215/(1-raw!W215/100),2)</f>
        <v>0</v>
      </c>
      <c r="AA215" s="29">
        <f>TRUNC(raw!BY215/(1-raw!W215/100),2)</f>
        <v>25306.04</v>
      </c>
      <c r="AB215" s="29">
        <f>TRUNC(IF(E215=0,0,IF(E215=1,raw!BX215/(1-raw!W215/100),IF(E215=2,raw!BZ215/(1-raw!W215/100),0))),2)</f>
        <v>5496.93</v>
      </c>
      <c r="AC215" s="29">
        <f>TRUNC(raw!CB215/(1-raw!W215/100),2)</f>
        <v>0</v>
      </c>
      <c r="AD215" s="29">
        <f>TRUNC(IF(E215=0,0,IF(E215=1,raw!CA215/(1-raw!W215/100),IF(E215=2,raw!CC215/(1-raw!W215/100),0))),2)</f>
        <v>1721.93</v>
      </c>
      <c r="AE215" s="21">
        <f>(IF(E215=0,0,IF(E215=1,0,IF(E215=2,raw!CE215))))</f>
        <v>455</v>
      </c>
      <c r="AF215" s="21">
        <f>(IF(E215=0,0,IF(E215=1,raw!CD215,IF(E215=2,raw!CF215))))</f>
        <v>420</v>
      </c>
    </row>
    <row r="216" spans="1:32" x14ac:dyDescent="0.25">
      <c r="A216" s="21">
        <f>raw!A216</f>
        <v>856960</v>
      </c>
      <c r="C216" s="21">
        <f>VLOOKUP(A216,'insert-meters'!A$2:B$24,2)</f>
        <v>117</v>
      </c>
      <c r="D216" s="21" t="str">
        <f>MID(raw!M216,3,4)</f>
        <v>1710</v>
      </c>
      <c r="E216" s="21">
        <f>IF(raw!BE216,2,IF(raw!BG216,1,0))</f>
        <v>0</v>
      </c>
      <c r="F216" s="21">
        <f>raw!T216</f>
        <v>20171118</v>
      </c>
      <c r="G216" s="21">
        <f>IF(E216=0,raw!AN216,raw!U216)</f>
        <v>1</v>
      </c>
      <c r="H216" s="21">
        <f>IF(E216=0,raw!AO216,0)</f>
        <v>100</v>
      </c>
      <c r="I216" s="21">
        <f>raw!V216</f>
        <v>6.85</v>
      </c>
      <c r="J216" s="21">
        <f>raw!X216</f>
        <v>2.35</v>
      </c>
      <c r="K216" s="21">
        <f>SUM(raw!Y216:AB216)</f>
        <v>3.33</v>
      </c>
      <c r="L216" s="21">
        <f>SUM(raw!AC216:AD216)</f>
        <v>0</v>
      </c>
      <c r="M216" s="21">
        <f>raw!AE216</f>
        <v>0</v>
      </c>
      <c r="N216" s="21">
        <f>raw!AF216</f>
        <v>57.12</v>
      </c>
      <c r="O216" s="21">
        <f>raw!AL216</f>
        <v>56.14</v>
      </c>
      <c r="P216" s="21">
        <f>raw!AM216</f>
        <v>59.47</v>
      </c>
      <c r="Q216" s="21">
        <f>raw!BB216</f>
        <v>0</v>
      </c>
      <c r="R216" s="21">
        <f>IF(E216=0,raw!AN216,raw!BC216)</f>
        <v>1</v>
      </c>
      <c r="S216" s="21">
        <f>raw!BE216</f>
        <v>0</v>
      </c>
      <c r="T216" s="21">
        <f>raw!BF216</f>
        <v>0</v>
      </c>
      <c r="U216" s="21">
        <f>raw!BH216</f>
        <v>0</v>
      </c>
      <c r="V216" s="21">
        <f>IF(raw!BI216,raw!BI216,raw!BG216)</f>
        <v>0</v>
      </c>
      <c r="W216" s="21">
        <f>raw!BK216</f>
        <v>0</v>
      </c>
      <c r="X216" s="21">
        <f>raw!BL216</f>
        <v>0</v>
      </c>
      <c r="Y216" s="29">
        <f>TRUNC(raw!BQ216/(1-raw!W216/100),2)</f>
        <v>0</v>
      </c>
      <c r="Z216" s="29">
        <f>TRUNC(raw!BR216/(1-raw!W216/100),2)</f>
        <v>0</v>
      </c>
      <c r="AA216" s="29">
        <f>TRUNC(raw!BY216/(1-raw!W216/100),2)</f>
        <v>0</v>
      </c>
      <c r="AB216" s="29">
        <f>TRUNC(IF(E216=0,0,IF(E216=1,raw!BX216/(1-raw!W216/100),IF(E216=2,raw!BZ216/(1-raw!W216/100),0))),2)</f>
        <v>0</v>
      </c>
      <c r="AC216" s="29">
        <f>TRUNC(raw!CB216/(1-raw!W216/100),2)</f>
        <v>0</v>
      </c>
      <c r="AD216" s="29">
        <f>TRUNC(IF(E216=0,0,IF(E216=1,raw!CA216/(1-raw!W216/100),IF(E216=2,raw!CC216/(1-raw!W216/100),0))),2)</f>
        <v>0</v>
      </c>
      <c r="AE216" s="21">
        <f>(IF(E216=0,0,IF(E216=1,0,IF(E216=2,raw!CE216))))</f>
        <v>0</v>
      </c>
      <c r="AF216" s="21">
        <f>(IF(E216=0,0,IF(E216=1,raw!CD216,IF(E216=2,raw!CF216))))</f>
        <v>0</v>
      </c>
    </row>
    <row r="217" spans="1:32" x14ac:dyDescent="0.25">
      <c r="A217" s="21">
        <f>raw!A217</f>
        <v>856967</v>
      </c>
      <c r="C217" s="21">
        <f>VLOOKUP(A217,'insert-meters'!A$2:B$24,2)</f>
        <v>118</v>
      </c>
      <c r="D217" s="21" t="str">
        <f>MID(raw!M217,3,4)</f>
        <v>1710</v>
      </c>
      <c r="E217" s="21">
        <f>IF(raw!BE217,2,IF(raw!BG217,1,0))</f>
        <v>0</v>
      </c>
      <c r="F217" s="21">
        <f>raw!T217</f>
        <v>20171118</v>
      </c>
      <c r="G217" s="21">
        <f>IF(E217=0,raw!AN217,raw!U217)</f>
        <v>1</v>
      </c>
      <c r="H217" s="21">
        <f>IF(E217=0,raw!AO217,0)</f>
        <v>100</v>
      </c>
      <c r="I217" s="21">
        <f>raw!V217</f>
        <v>6.85</v>
      </c>
      <c r="J217" s="21">
        <f>raw!X217</f>
        <v>2.35</v>
      </c>
      <c r="K217" s="21">
        <f>SUM(raw!Y217:AB217)</f>
        <v>3.33</v>
      </c>
      <c r="L217" s="21">
        <f>SUM(raw!AC217:AD217)</f>
        <v>0</v>
      </c>
      <c r="M217" s="21">
        <f>raw!AE217</f>
        <v>0</v>
      </c>
      <c r="N217" s="21">
        <f>raw!AF217</f>
        <v>57.12</v>
      </c>
      <c r="O217" s="21">
        <f>raw!AL217</f>
        <v>56.14</v>
      </c>
      <c r="P217" s="21">
        <f>raw!AM217</f>
        <v>59.47</v>
      </c>
      <c r="Q217" s="21">
        <f>raw!BB217</f>
        <v>0</v>
      </c>
      <c r="R217" s="21">
        <f>IF(E217=0,raw!AN217,raw!BC217)</f>
        <v>1</v>
      </c>
      <c r="S217" s="21">
        <f>raw!BE217</f>
        <v>0</v>
      </c>
      <c r="T217" s="21">
        <f>raw!BF217</f>
        <v>0</v>
      </c>
      <c r="U217" s="21">
        <f>raw!BH217</f>
        <v>0</v>
      </c>
      <c r="V217" s="21">
        <f>IF(raw!BI217,raw!BI217,raw!BG217)</f>
        <v>0</v>
      </c>
      <c r="W217" s="21">
        <f>raw!BK217</f>
        <v>0</v>
      </c>
      <c r="X217" s="21">
        <f>raw!BL217</f>
        <v>0</v>
      </c>
      <c r="Y217" s="29">
        <f>TRUNC(raw!BQ217/(1-raw!W217/100),2)</f>
        <v>0</v>
      </c>
      <c r="Z217" s="29">
        <f>TRUNC(raw!BR217/(1-raw!W217/100),2)</f>
        <v>0</v>
      </c>
      <c r="AA217" s="29">
        <f>TRUNC(raw!BY217/(1-raw!W217/100),2)</f>
        <v>0</v>
      </c>
      <c r="AB217" s="29">
        <f>TRUNC(IF(E217=0,0,IF(E217=1,raw!BX217/(1-raw!W217/100),IF(E217=2,raw!BZ217/(1-raw!W217/100),0))),2)</f>
        <v>0</v>
      </c>
      <c r="AC217" s="29">
        <f>TRUNC(raw!CB217/(1-raw!W217/100),2)</f>
        <v>0</v>
      </c>
      <c r="AD217" s="29">
        <f>TRUNC(IF(E217=0,0,IF(E217=1,raw!CA217/(1-raw!W217/100),IF(E217=2,raw!CC217/(1-raw!W217/100),0))),2)</f>
        <v>0</v>
      </c>
      <c r="AE217" s="21">
        <f>(IF(E217=0,0,IF(E217=1,0,IF(E217=2,raw!CE217))))</f>
        <v>0</v>
      </c>
      <c r="AF217" s="21">
        <f>(IF(E217=0,0,IF(E217=1,raw!CD217,IF(E217=2,raw!CF217))))</f>
        <v>0</v>
      </c>
    </row>
    <row r="218" spans="1:32" x14ac:dyDescent="0.25">
      <c r="A218" s="21">
        <f>raw!A218</f>
        <v>856969</v>
      </c>
      <c r="C218" s="21">
        <f>VLOOKUP(A218,'insert-meters'!A$2:B$24,2)</f>
        <v>119</v>
      </c>
      <c r="D218" s="21" t="str">
        <f>MID(raw!M218,3,4)</f>
        <v>1710</v>
      </c>
      <c r="E218" s="21">
        <f>IF(raw!BE218,2,IF(raw!BG218,1,0))</f>
        <v>0</v>
      </c>
      <c r="F218" s="21">
        <f>raw!T218</f>
        <v>20171118</v>
      </c>
      <c r="G218" s="21">
        <f>IF(E218=0,raw!AN218,raw!U218)</f>
        <v>0</v>
      </c>
      <c r="H218" s="21">
        <f>IF(E218=0,raw!AO218,0)</f>
        <v>100</v>
      </c>
      <c r="I218" s="21">
        <f>raw!V218</f>
        <v>6.85</v>
      </c>
      <c r="J218" s="21">
        <f>raw!X218</f>
        <v>2.35</v>
      </c>
      <c r="K218" s="21">
        <f>SUM(raw!Y218:AB218)</f>
        <v>3.33</v>
      </c>
      <c r="L218" s="21">
        <f>SUM(raw!AC218:AD218)</f>
        <v>0</v>
      </c>
      <c r="M218" s="21">
        <f>raw!AE218</f>
        <v>0</v>
      </c>
      <c r="N218" s="21">
        <f>raw!AF218</f>
        <v>57.12</v>
      </c>
      <c r="O218" s="21">
        <f>raw!AL218</f>
        <v>56.14</v>
      </c>
      <c r="P218" s="21">
        <f>raw!AM218</f>
        <v>59.47</v>
      </c>
      <c r="Q218" s="21">
        <f>raw!BB218</f>
        <v>0</v>
      </c>
      <c r="R218" s="21">
        <f>IF(E218=0,raw!AN218,raw!BC218)</f>
        <v>0</v>
      </c>
      <c r="S218" s="21">
        <f>raw!BE218</f>
        <v>0</v>
      </c>
      <c r="T218" s="21">
        <f>raw!BF218</f>
        <v>0</v>
      </c>
      <c r="U218" s="21">
        <f>raw!BH218</f>
        <v>0</v>
      </c>
      <c r="V218" s="21">
        <f>IF(raw!BI218,raw!BI218,raw!BG218)</f>
        <v>0</v>
      </c>
      <c r="W218" s="21">
        <f>raw!BK218</f>
        <v>0</v>
      </c>
      <c r="X218" s="21">
        <f>raw!BL218</f>
        <v>0</v>
      </c>
      <c r="Y218" s="29">
        <f>TRUNC(raw!BQ218/(1-raw!W218/100),2)</f>
        <v>0</v>
      </c>
      <c r="Z218" s="29">
        <f>TRUNC(raw!BR218/(1-raw!W218/100),2)</f>
        <v>0</v>
      </c>
      <c r="AA218" s="29">
        <f>TRUNC(raw!BY218/(1-raw!W218/100),2)</f>
        <v>0</v>
      </c>
      <c r="AB218" s="29">
        <f>TRUNC(IF(E218=0,0,IF(E218=1,raw!BX218/(1-raw!W218/100),IF(E218=2,raw!BZ218/(1-raw!W218/100),0))),2)</f>
        <v>0</v>
      </c>
      <c r="AC218" s="29">
        <f>TRUNC(raw!CB218/(1-raw!W218/100),2)</f>
        <v>0</v>
      </c>
      <c r="AD218" s="29">
        <f>TRUNC(IF(E218=0,0,IF(E218=1,raw!CA218/(1-raw!W218/100),IF(E218=2,raw!CC218/(1-raw!W218/100),0))),2)</f>
        <v>0</v>
      </c>
      <c r="AE218" s="21">
        <f>(IF(E218=0,0,IF(E218=1,0,IF(E218=2,raw!CE218))))</f>
        <v>0</v>
      </c>
      <c r="AF218" s="21">
        <f>(IF(E218=0,0,IF(E218=1,raw!CD218,IF(E218=2,raw!CF218))))</f>
        <v>0</v>
      </c>
    </row>
    <row r="219" spans="1:32" x14ac:dyDescent="0.25">
      <c r="A219" s="21">
        <f>raw!A219</f>
        <v>966027</v>
      </c>
      <c r="C219" s="21">
        <f>VLOOKUP(A219,'insert-meters'!A$2:B$24,2)</f>
        <v>120</v>
      </c>
      <c r="D219" s="21" t="str">
        <f>MID(raw!M219,3,4)</f>
        <v>1710</v>
      </c>
      <c r="E219" s="21">
        <f>IF(raw!BE219,2,IF(raw!BG219,1,0))</f>
        <v>2</v>
      </c>
      <c r="F219" s="21">
        <f>raw!T219</f>
        <v>20171118</v>
      </c>
      <c r="G219" s="21">
        <f>IF(E219=0,raw!AN219,raw!U219)</f>
        <v>73433</v>
      </c>
      <c r="H219" s="21">
        <f>IF(E219=0,raw!AO219,0)</f>
        <v>0</v>
      </c>
      <c r="I219" s="21">
        <f>raw!V219</f>
        <v>13655.15</v>
      </c>
      <c r="J219" s="21">
        <f>raw!X219</f>
        <v>702.62</v>
      </c>
      <c r="K219" s="21">
        <f>SUM(raw!Y219:AB219)</f>
        <v>3195.2799999999997</v>
      </c>
      <c r="L219" s="21">
        <f>SUM(raw!AC219:AD219)</f>
        <v>0</v>
      </c>
      <c r="M219" s="21">
        <f>raw!AE219</f>
        <v>0</v>
      </c>
      <c r="N219" s="21">
        <f>raw!AF219</f>
        <v>54620.639999999999</v>
      </c>
      <c r="O219" s="21">
        <f>raw!AL219</f>
        <v>52127.98</v>
      </c>
      <c r="P219" s="21">
        <f>raw!AM219</f>
        <v>55323.26</v>
      </c>
      <c r="Q219" s="21">
        <f>raw!BB219</f>
        <v>8582</v>
      </c>
      <c r="R219" s="21">
        <f>IF(E219=0,raw!AN219,raw!BC219)</f>
        <v>64851</v>
      </c>
      <c r="S219" s="21">
        <f>raw!BE219</f>
        <v>207</v>
      </c>
      <c r="T219" s="21">
        <f>raw!BF219</f>
        <v>224</v>
      </c>
      <c r="U219" s="21">
        <f>raw!BH219</f>
        <v>245</v>
      </c>
      <c r="V219" s="21">
        <f>IF(raw!BI219,raw!BI219,raw!BG219)</f>
        <v>230</v>
      </c>
      <c r="W219" s="21">
        <f>raw!BK219</f>
        <v>0</v>
      </c>
      <c r="X219" s="21">
        <f>raw!BL219</f>
        <v>0</v>
      </c>
      <c r="Y219" s="29">
        <f>TRUNC(raw!BQ219/(1-raw!W219/100),2)</f>
        <v>0</v>
      </c>
      <c r="Z219" s="29">
        <f>TRUNC(raw!BR219/(1-raw!W219/100),2)</f>
        <v>0</v>
      </c>
      <c r="AA219" s="29">
        <f>TRUNC(raw!BY219/(1-raw!W219/100),2)</f>
        <v>13507.57</v>
      </c>
      <c r="AB219" s="29">
        <f>TRUNC(IF(E219=0,0,IF(E219=1,raw!BX219/(1-raw!W219/100),IF(E219=2,raw!BZ219/(1-raw!W219/100),0))),2)</f>
        <v>2538.7399999999998</v>
      </c>
      <c r="AC219" s="29">
        <f>TRUNC(raw!CB219/(1-raw!W219/100),2)</f>
        <v>0</v>
      </c>
      <c r="AD219" s="29">
        <f>TRUNC(IF(E219=0,0,IF(E219=1,raw!CA219/(1-raw!W219/100),IF(E219=2,raw!CC219/(1-raw!W219/100),0))),2)</f>
        <v>0</v>
      </c>
      <c r="AE219" s="21">
        <f>(IF(E219=0,0,IF(E219=1,0,IF(E219=2,raw!CE219))))</f>
        <v>245</v>
      </c>
      <c r="AF219" s="21">
        <f>(IF(E219=0,0,IF(E219=1,raw!CD219,IF(E219=2,raw!CF219))))</f>
        <v>230</v>
      </c>
    </row>
    <row r="220" spans="1:32" x14ac:dyDescent="0.25">
      <c r="A220" s="21">
        <f>raw!A220</f>
        <v>1089425</v>
      </c>
      <c r="C220" s="21">
        <f>VLOOKUP(A220,'insert-meters'!A$2:B$24,2)</f>
        <v>121</v>
      </c>
      <c r="D220" s="21" t="str">
        <f>MID(raw!M220,3,4)</f>
        <v>1710</v>
      </c>
      <c r="E220" s="21">
        <f>IF(raw!BE220,2,IF(raw!BG220,1,0))</f>
        <v>2</v>
      </c>
      <c r="F220" s="21">
        <f>raw!T220</f>
        <v>20171118</v>
      </c>
      <c r="G220" s="21">
        <f>IF(E220=0,raw!AN220,raw!U220)</f>
        <v>110184</v>
      </c>
      <c r="H220" s="21">
        <f>IF(E220=0,raw!AO220,0)</f>
        <v>0</v>
      </c>
      <c r="I220" s="21">
        <f>raw!V220</f>
        <v>16768.939999999999</v>
      </c>
      <c r="J220" s="21">
        <f>raw!X220</f>
        <v>702.62</v>
      </c>
      <c r="K220" s="21">
        <f>SUM(raw!Y220:AB220)</f>
        <v>3923.91</v>
      </c>
      <c r="L220" s="21">
        <f>SUM(raw!AC220:AD220)</f>
        <v>0</v>
      </c>
      <c r="M220" s="21">
        <f>raw!AE220</f>
        <v>0</v>
      </c>
      <c r="N220" s="21">
        <f>raw!AF220</f>
        <v>67075.820000000007</v>
      </c>
      <c r="O220" s="21">
        <f>raw!AL220</f>
        <v>63854.53</v>
      </c>
      <c r="P220" s="21">
        <f>raw!AM220</f>
        <v>67778.44</v>
      </c>
      <c r="Q220" s="21">
        <f>raw!BB220</f>
        <v>9999</v>
      </c>
      <c r="R220" s="21">
        <f>IF(E220=0,raw!AN220,raw!BC220)</f>
        <v>100185</v>
      </c>
      <c r="S220" s="21">
        <f>raw!BE220</f>
        <v>196</v>
      </c>
      <c r="T220" s="21">
        <f>raw!BF220</f>
        <v>194</v>
      </c>
      <c r="U220" s="21">
        <f>raw!BH220</f>
        <v>350</v>
      </c>
      <c r="V220" s="21">
        <f>IF(raw!BI220,raw!BI220,raw!BG220)</f>
        <v>350</v>
      </c>
      <c r="W220" s="21">
        <f>raw!BK220</f>
        <v>0</v>
      </c>
      <c r="X220" s="21">
        <f>raw!BL220</f>
        <v>0</v>
      </c>
      <c r="Y220" s="29">
        <f>TRUNC(raw!BQ220/(1-raw!W220/100),2)</f>
        <v>0</v>
      </c>
      <c r="Z220" s="29">
        <f>TRUNC(raw!BR220/(1-raw!W220/100),2)</f>
        <v>0</v>
      </c>
      <c r="AA220" s="29">
        <f>TRUNC(raw!BY220/(1-raw!W220/100),2)</f>
        <v>9112.81</v>
      </c>
      <c r="AB220" s="29">
        <f>TRUNC(IF(E220=0,0,IF(E220=1,raw!BX220/(1-raw!W220/100),IF(E220=2,raw!BZ220/(1-raw!W220/100),0))),2)</f>
        <v>2822.41</v>
      </c>
      <c r="AC220" s="29">
        <f>TRUNC(raw!CB220/(1-raw!W220/100),2)</f>
        <v>0</v>
      </c>
      <c r="AD220" s="29">
        <f>TRUNC(IF(E220=0,0,IF(E220=1,raw!CA220/(1-raw!W220/100),IF(E220=2,raw!CC220/(1-raw!W220/100),0))),2)</f>
        <v>0</v>
      </c>
      <c r="AE220" s="21">
        <f>(IF(E220=0,0,IF(E220=1,0,IF(E220=2,raw!CE220))))</f>
        <v>350</v>
      </c>
      <c r="AF220" s="21">
        <f>(IF(E220=0,0,IF(E220=1,raw!CD220,IF(E220=2,raw!CF220))))</f>
        <v>350</v>
      </c>
    </row>
    <row r="221" spans="1:32" x14ac:dyDescent="0.25">
      <c r="A221" s="21">
        <f>raw!A221</f>
        <v>1100496</v>
      </c>
      <c r="C221" s="21">
        <f>VLOOKUP(A221,'insert-meters'!A$2:B$24,2)</f>
        <v>122</v>
      </c>
      <c r="D221" s="21" t="str">
        <f>MID(raw!M221,3,4)</f>
        <v>1710</v>
      </c>
      <c r="E221" s="21">
        <f>IF(raw!BE221,2,IF(raw!BG221,1,0))</f>
        <v>0</v>
      </c>
      <c r="F221" s="21">
        <f>raw!T221</f>
        <v>20171118</v>
      </c>
      <c r="G221" s="21">
        <f>IF(E221=0,raw!AN221,raw!U221)</f>
        <v>0</v>
      </c>
      <c r="H221" s="21">
        <f>IF(E221=0,raw!AO221,0)</f>
        <v>30</v>
      </c>
      <c r="I221" s="21">
        <f>raw!V221</f>
        <v>2.0699999999999998</v>
      </c>
      <c r="J221" s="21">
        <f>raw!X221</f>
        <v>2.35</v>
      </c>
      <c r="K221" s="21">
        <f>SUM(raw!Y221:AB221)</f>
        <v>0.99</v>
      </c>
      <c r="L221" s="21">
        <f>SUM(raw!AC221:AD221)</f>
        <v>0</v>
      </c>
      <c r="M221" s="21">
        <f>raw!AE221</f>
        <v>0</v>
      </c>
      <c r="N221" s="21">
        <f>raw!AF221</f>
        <v>17.25</v>
      </c>
      <c r="O221" s="21">
        <f>raw!AL221</f>
        <v>18.61</v>
      </c>
      <c r="P221" s="21">
        <f>raw!AM221</f>
        <v>19.600000000000001</v>
      </c>
      <c r="Q221" s="21">
        <f>raw!BB221</f>
        <v>0</v>
      </c>
      <c r="R221" s="21">
        <f>IF(E221=0,raw!AN221,raw!BC221)</f>
        <v>0</v>
      </c>
      <c r="S221" s="21">
        <f>raw!BE221</f>
        <v>0</v>
      </c>
      <c r="T221" s="21">
        <f>raw!BF221</f>
        <v>0</v>
      </c>
      <c r="U221" s="21">
        <f>raw!BH221</f>
        <v>0</v>
      </c>
      <c r="V221" s="21">
        <f>IF(raw!BI221,raw!BI221,raw!BG221)</f>
        <v>0</v>
      </c>
      <c r="W221" s="21">
        <f>raw!BK221</f>
        <v>0</v>
      </c>
      <c r="X221" s="21">
        <f>raw!BL221</f>
        <v>0</v>
      </c>
      <c r="Y221" s="29">
        <f>TRUNC(raw!BQ221/(1-raw!W221/100),2)</f>
        <v>0</v>
      </c>
      <c r="Z221" s="29">
        <f>TRUNC(raw!BR221/(1-raw!W221/100),2)</f>
        <v>0</v>
      </c>
      <c r="AA221" s="29">
        <f>TRUNC(raw!BY221/(1-raw!W221/100),2)</f>
        <v>0</v>
      </c>
      <c r="AB221" s="29">
        <f>TRUNC(IF(E221=0,0,IF(E221=1,raw!BX221/(1-raw!W221/100),IF(E221=2,raw!BZ221/(1-raw!W221/100),0))),2)</f>
        <v>0</v>
      </c>
      <c r="AC221" s="29">
        <f>TRUNC(raw!CB221/(1-raw!W221/100),2)</f>
        <v>0</v>
      </c>
      <c r="AD221" s="29">
        <f>TRUNC(IF(E221=0,0,IF(E221=1,raw!CA221/(1-raw!W221/100),IF(E221=2,raw!CC221/(1-raw!W221/100),0))),2)</f>
        <v>0</v>
      </c>
      <c r="AE221" s="21">
        <f>(IF(E221=0,0,IF(E221=1,0,IF(E221=2,raw!CE221))))</f>
        <v>0</v>
      </c>
      <c r="AF221" s="21">
        <f>(IF(E221=0,0,IF(E221=1,raw!CD221,IF(E221=2,raw!CF221))))</f>
        <v>0</v>
      </c>
    </row>
    <row r="222" spans="1:32" x14ac:dyDescent="0.25">
      <c r="A222" s="21">
        <f>raw!A222</f>
        <v>466453</v>
      </c>
      <c r="C222" s="21">
        <f>VLOOKUP(A222,'insert-meters'!A$2:B$24,2)</f>
        <v>101</v>
      </c>
      <c r="D222" s="21" t="str">
        <f>MID(raw!M222,3,4)</f>
        <v>1711</v>
      </c>
      <c r="E222" s="21">
        <f>IF(raw!BE222,2,IF(raw!BG222,1,0))</f>
        <v>1</v>
      </c>
      <c r="F222" s="21">
        <f>raw!T222</f>
        <v>20171218</v>
      </c>
      <c r="G222" s="21">
        <f>IF(E222=0,raw!AN222,raw!U222)</f>
        <v>15617</v>
      </c>
      <c r="H222" s="21">
        <f>IF(E222=0,raw!AO222,0)</f>
        <v>0</v>
      </c>
      <c r="I222" s="21">
        <f>raw!V222</f>
        <v>2393.44</v>
      </c>
      <c r="J222" s="21">
        <f>raw!X222</f>
        <v>702.62</v>
      </c>
      <c r="K222" s="21">
        <f>SUM(raw!Y222:AB222)</f>
        <v>560.04</v>
      </c>
      <c r="L222" s="21">
        <f>SUM(raw!AC222:AD222)</f>
        <v>0</v>
      </c>
      <c r="M222" s="21">
        <f>raw!AE222</f>
        <v>0</v>
      </c>
      <c r="N222" s="21">
        <f>raw!AF222</f>
        <v>9573.7999999999993</v>
      </c>
      <c r="O222" s="21">
        <f>raw!AL222</f>
        <v>9716.3799999999992</v>
      </c>
      <c r="P222" s="21">
        <f>raw!AM222</f>
        <v>10276.42</v>
      </c>
      <c r="Q222" s="21">
        <f>raw!BB222</f>
        <v>1642</v>
      </c>
      <c r="R222" s="21">
        <f>IF(E222=0,raw!AN222,raw!BC222)</f>
        <v>13975</v>
      </c>
      <c r="S222" s="21">
        <f>raw!BE222</f>
        <v>0</v>
      </c>
      <c r="T222" s="21">
        <f>raw!BF222</f>
        <v>55</v>
      </c>
      <c r="U222" s="21">
        <f>raw!BH222</f>
        <v>0</v>
      </c>
      <c r="V222" s="21">
        <f>IF(raw!BI222,raw!BI222,raw!BG222)</f>
        <v>55</v>
      </c>
      <c r="W222" s="21">
        <f>raw!BK222</f>
        <v>0</v>
      </c>
      <c r="X222" s="21">
        <f>raw!BL222</f>
        <v>0</v>
      </c>
      <c r="Y222" s="29">
        <f>TRUNC(raw!BQ222/(1-raw!W222/100),2)</f>
        <v>0</v>
      </c>
      <c r="Z222" s="29">
        <f>TRUNC(raw!BR222/(1-raw!W222/100),2)</f>
        <v>0</v>
      </c>
      <c r="AA222" s="29">
        <f>TRUNC(raw!BY222/(1-raw!W222/100),2)</f>
        <v>0</v>
      </c>
      <c r="AB222" s="29">
        <f>TRUNC(IF(E222=0,0,IF(E222=1,raw!BX222/(1-raw!W222/100),IF(E222=2,raw!BZ222/(1-raw!W222/100),0))),2)</f>
        <v>575.41</v>
      </c>
      <c r="AC222" s="29">
        <f>TRUNC(raw!CB222/(1-raw!W222/100),2)</f>
        <v>0</v>
      </c>
      <c r="AD222" s="29">
        <f>TRUNC(IF(E222=0,0,IF(E222=1,raw!CA222/(1-raw!W222/100),IF(E222=2,raw!CC222/(1-raw!W222/100),0))),2)</f>
        <v>0</v>
      </c>
      <c r="AE222" s="21">
        <f>(IF(E222=0,0,IF(E222=1,0,IF(E222=2,raw!CE222))))</f>
        <v>0</v>
      </c>
      <c r="AF222" s="21">
        <f>(IF(E222=0,0,IF(E222=1,raw!CD222,IF(E222=2,raw!CF222))))</f>
        <v>55</v>
      </c>
    </row>
    <row r="223" spans="1:32" x14ac:dyDescent="0.25">
      <c r="A223" s="21">
        <f>raw!A223</f>
        <v>471550</v>
      </c>
      <c r="C223" s="21">
        <f>VLOOKUP(A223,'insert-meters'!A$2:B$24,2)</f>
        <v>102</v>
      </c>
      <c r="D223" s="21" t="str">
        <f>MID(raw!M223,3,4)</f>
        <v>1711</v>
      </c>
      <c r="E223" s="21">
        <f>IF(raw!BE223,2,IF(raw!BG223,1,0))</f>
        <v>0</v>
      </c>
      <c r="F223" s="21">
        <f>raw!T223</f>
        <v>20171218</v>
      </c>
      <c r="G223" s="21">
        <f>IF(E223=0,raw!AN223,raw!U223)</f>
        <v>777</v>
      </c>
      <c r="H223" s="21">
        <f>IF(E223=0,raw!AO223,0)</f>
        <v>777</v>
      </c>
      <c r="I223" s="21">
        <f>raw!V223</f>
        <v>132.66</v>
      </c>
      <c r="J223" s="21">
        <f>raw!X223</f>
        <v>48.22</v>
      </c>
      <c r="K223" s="21">
        <f>SUM(raw!Y223:AB223)</f>
        <v>31.01</v>
      </c>
      <c r="L223" s="21">
        <f>SUM(raw!AC223:AD223)</f>
        <v>0</v>
      </c>
      <c r="M223" s="21">
        <f>raw!AE223</f>
        <v>0</v>
      </c>
      <c r="N223" s="21">
        <f>raw!AF223</f>
        <v>530.64</v>
      </c>
      <c r="O223" s="21">
        <f>raw!AL223</f>
        <v>547.85</v>
      </c>
      <c r="P223" s="21">
        <f>raw!AM223</f>
        <v>578.86</v>
      </c>
      <c r="Q223" s="21">
        <f>raw!BB223</f>
        <v>0</v>
      </c>
      <c r="R223" s="21">
        <f>IF(E223=0,raw!AN223,raw!BC223)</f>
        <v>777</v>
      </c>
      <c r="S223" s="21">
        <f>raw!BE223</f>
        <v>0</v>
      </c>
      <c r="T223" s="21">
        <f>raw!BF223</f>
        <v>0</v>
      </c>
      <c r="U223" s="21">
        <f>raw!BH223</f>
        <v>0</v>
      </c>
      <c r="V223" s="21">
        <f>IF(raw!BI223,raw!BI223,raw!BG223)</f>
        <v>0</v>
      </c>
      <c r="W223" s="21">
        <f>raw!BK223</f>
        <v>0</v>
      </c>
      <c r="X223" s="21">
        <f>raw!BL223</f>
        <v>0</v>
      </c>
      <c r="Y223" s="29">
        <f>TRUNC(raw!BQ223/(1-raw!W223/100),2)</f>
        <v>0</v>
      </c>
      <c r="Z223" s="29">
        <f>TRUNC(raw!BR223/(1-raw!W223/100),2)</f>
        <v>0</v>
      </c>
      <c r="AA223" s="29">
        <f>TRUNC(raw!BY223/(1-raw!W223/100),2)</f>
        <v>0</v>
      </c>
      <c r="AB223" s="29">
        <f>TRUNC(IF(E223=0,0,IF(E223=1,raw!BX223/(1-raw!W223/100),IF(E223=2,raw!BZ223/(1-raw!W223/100),0))),2)</f>
        <v>0</v>
      </c>
      <c r="AC223" s="29">
        <f>TRUNC(raw!CB223/(1-raw!W223/100),2)</f>
        <v>0</v>
      </c>
      <c r="AD223" s="29">
        <f>TRUNC(IF(E223=0,0,IF(E223=1,raw!CA223/(1-raw!W223/100),IF(E223=2,raw!CC223/(1-raw!W223/100),0))),2)</f>
        <v>0</v>
      </c>
      <c r="AE223" s="21">
        <f>(IF(E223=0,0,IF(E223=1,0,IF(E223=2,raw!CE223))))</f>
        <v>0</v>
      </c>
      <c r="AF223" s="21">
        <f>(IF(E223=0,0,IF(E223=1,raw!CD223,IF(E223=2,raw!CF223))))</f>
        <v>0</v>
      </c>
    </row>
    <row r="224" spans="1:32" x14ac:dyDescent="0.25">
      <c r="A224" s="21">
        <f>raw!A224</f>
        <v>471551</v>
      </c>
      <c r="C224" s="21">
        <f>VLOOKUP(A224,'insert-meters'!A$2:B$24,2)</f>
        <v>103</v>
      </c>
      <c r="D224" s="21" t="str">
        <f>MID(raw!M224,3,4)</f>
        <v>1711</v>
      </c>
      <c r="E224" s="21">
        <f>IF(raw!BE224,2,IF(raw!BG224,1,0))</f>
        <v>0</v>
      </c>
      <c r="F224" s="21">
        <f>raw!T224</f>
        <v>20171218</v>
      </c>
      <c r="G224" s="21">
        <f>IF(E224=0,raw!AN224,raw!U224)</f>
        <v>7400</v>
      </c>
      <c r="H224" s="21">
        <f>IF(E224=0,raw!AO224,0)</f>
        <v>7400</v>
      </c>
      <c r="I224" s="21">
        <f>raw!V224</f>
        <v>1263.45</v>
      </c>
      <c r="J224" s="21">
        <f>raw!X224</f>
        <v>693.17</v>
      </c>
      <c r="K224" s="21">
        <f>SUM(raw!Y224:AB224)</f>
        <v>295.62</v>
      </c>
      <c r="L224" s="21">
        <f>SUM(raw!AC224:AD224)</f>
        <v>0</v>
      </c>
      <c r="M224" s="21">
        <f>raw!AE224</f>
        <v>0</v>
      </c>
      <c r="N224" s="21">
        <f>raw!AF224</f>
        <v>5053.8</v>
      </c>
      <c r="O224" s="21">
        <f>raw!AL224</f>
        <v>5451.35</v>
      </c>
      <c r="P224" s="21">
        <f>raw!AM224</f>
        <v>5746.97</v>
      </c>
      <c r="Q224" s="21">
        <f>raw!BB224</f>
        <v>0</v>
      </c>
      <c r="R224" s="21">
        <f>IF(E224=0,raw!AN224,raw!BC224)</f>
        <v>7400</v>
      </c>
      <c r="S224" s="21">
        <f>raw!BE224</f>
        <v>0</v>
      </c>
      <c r="T224" s="21">
        <f>raw!BF224</f>
        <v>0</v>
      </c>
      <c r="U224" s="21">
        <f>raw!BH224</f>
        <v>0</v>
      </c>
      <c r="V224" s="21">
        <f>IF(raw!BI224,raw!BI224,raw!BG224)</f>
        <v>0</v>
      </c>
      <c r="W224" s="21">
        <f>raw!BK224</f>
        <v>0</v>
      </c>
      <c r="X224" s="21">
        <f>raw!BL224</f>
        <v>0</v>
      </c>
      <c r="Y224" s="29">
        <f>TRUNC(raw!BQ224/(1-raw!W224/100),2)</f>
        <v>0</v>
      </c>
      <c r="Z224" s="29">
        <f>TRUNC(raw!BR224/(1-raw!W224/100),2)</f>
        <v>0</v>
      </c>
      <c r="AA224" s="29">
        <f>TRUNC(raw!BY224/(1-raw!W224/100),2)</f>
        <v>0</v>
      </c>
      <c r="AB224" s="29">
        <f>TRUNC(IF(E224=0,0,IF(E224=1,raw!BX224/(1-raw!W224/100),IF(E224=2,raw!BZ224/(1-raw!W224/100),0))),2)</f>
        <v>0</v>
      </c>
      <c r="AC224" s="29">
        <f>TRUNC(raw!CB224/(1-raw!W224/100),2)</f>
        <v>0</v>
      </c>
      <c r="AD224" s="29">
        <f>TRUNC(IF(E224=0,0,IF(E224=1,raw!CA224/(1-raw!W224/100),IF(E224=2,raw!CC224/(1-raw!W224/100),0))),2)</f>
        <v>0</v>
      </c>
      <c r="AE224" s="21">
        <f>(IF(E224=0,0,IF(E224=1,0,IF(E224=2,raw!CE224))))</f>
        <v>0</v>
      </c>
      <c r="AF224" s="21">
        <f>(IF(E224=0,0,IF(E224=1,raw!CD224,IF(E224=2,raw!CF224))))</f>
        <v>0</v>
      </c>
    </row>
    <row r="225" spans="1:32" x14ac:dyDescent="0.25">
      <c r="A225" s="21">
        <f>raw!A225</f>
        <v>471552</v>
      </c>
      <c r="C225" s="21">
        <f>VLOOKUP(A225,'insert-meters'!A$2:B$24,2)</f>
        <v>104</v>
      </c>
      <c r="D225" s="21" t="str">
        <f>MID(raw!M225,3,4)</f>
        <v>1711</v>
      </c>
      <c r="E225" s="21">
        <f>IF(raw!BE225,2,IF(raw!BG225,1,0))</f>
        <v>0</v>
      </c>
      <c r="F225" s="21">
        <f>raw!T225</f>
        <v>20171218</v>
      </c>
      <c r="G225" s="21">
        <f>IF(E225=0,raw!AN225,raw!U225)</f>
        <v>651</v>
      </c>
      <c r="H225" s="21">
        <f>IF(E225=0,raw!AO225,0)</f>
        <v>651</v>
      </c>
      <c r="I225" s="21">
        <f>raw!V225</f>
        <v>111.14</v>
      </c>
      <c r="J225" s="21">
        <f>raw!X225</f>
        <v>40.19</v>
      </c>
      <c r="K225" s="21">
        <f>SUM(raw!Y225:AB225)</f>
        <v>25.98</v>
      </c>
      <c r="L225" s="21">
        <f>SUM(raw!AC225:AD225)</f>
        <v>0</v>
      </c>
      <c r="M225" s="21">
        <f>raw!AE225</f>
        <v>0</v>
      </c>
      <c r="N225" s="21">
        <f>raw!AF225</f>
        <v>444.59</v>
      </c>
      <c r="O225" s="21">
        <f>raw!AL225</f>
        <v>458.8</v>
      </c>
      <c r="P225" s="21">
        <f>raw!AM225</f>
        <v>484.78</v>
      </c>
      <c r="Q225" s="21">
        <f>raw!BB225</f>
        <v>0</v>
      </c>
      <c r="R225" s="21">
        <f>IF(E225=0,raw!AN225,raw!BC225)</f>
        <v>651</v>
      </c>
      <c r="S225" s="21">
        <f>raw!BE225</f>
        <v>0</v>
      </c>
      <c r="T225" s="21">
        <f>raw!BF225</f>
        <v>0</v>
      </c>
      <c r="U225" s="21">
        <f>raw!BH225</f>
        <v>0</v>
      </c>
      <c r="V225" s="21">
        <f>IF(raw!BI225,raw!BI225,raw!BG225)</f>
        <v>0</v>
      </c>
      <c r="W225" s="21">
        <f>raw!BK225</f>
        <v>0</v>
      </c>
      <c r="X225" s="21">
        <f>raw!BL225</f>
        <v>0</v>
      </c>
      <c r="Y225" s="29">
        <f>TRUNC(raw!BQ225/(1-raw!W225/100),2)</f>
        <v>0</v>
      </c>
      <c r="Z225" s="29">
        <f>TRUNC(raw!BR225/(1-raw!W225/100),2)</f>
        <v>0</v>
      </c>
      <c r="AA225" s="29">
        <f>TRUNC(raw!BY225/(1-raw!W225/100),2)</f>
        <v>0</v>
      </c>
      <c r="AB225" s="29">
        <f>TRUNC(IF(E225=0,0,IF(E225=1,raw!BX225/(1-raw!W225/100),IF(E225=2,raw!BZ225/(1-raw!W225/100),0))),2)</f>
        <v>0</v>
      </c>
      <c r="AC225" s="29">
        <f>TRUNC(raw!CB225/(1-raw!W225/100),2)</f>
        <v>0</v>
      </c>
      <c r="AD225" s="29">
        <f>TRUNC(IF(E225=0,0,IF(E225=1,raw!CA225/(1-raw!W225/100),IF(E225=2,raw!CC225/(1-raw!W225/100),0))),2)</f>
        <v>0</v>
      </c>
      <c r="AE225" s="21">
        <f>(IF(E225=0,0,IF(E225=1,0,IF(E225=2,raw!CE225))))</f>
        <v>0</v>
      </c>
      <c r="AF225" s="21">
        <f>(IF(E225=0,0,IF(E225=1,raw!CD225,IF(E225=2,raw!CF225))))</f>
        <v>0</v>
      </c>
    </row>
    <row r="226" spans="1:32" x14ac:dyDescent="0.25">
      <c r="A226" s="21">
        <f>raw!A226</f>
        <v>471553</v>
      </c>
      <c r="C226" s="21">
        <f>VLOOKUP(A226,'insert-meters'!A$2:B$24,2)</f>
        <v>105</v>
      </c>
      <c r="D226" s="21" t="str">
        <f>MID(raw!M226,3,4)</f>
        <v>1711</v>
      </c>
      <c r="E226" s="21">
        <f>IF(raw!BE226,2,IF(raw!BG226,1,0))</f>
        <v>0</v>
      </c>
      <c r="F226" s="21">
        <f>raw!T226</f>
        <v>20171218</v>
      </c>
      <c r="G226" s="21">
        <f>IF(E226=0,raw!AN226,raw!U226)</f>
        <v>7800</v>
      </c>
      <c r="H226" s="21">
        <f>IF(E226=0,raw!AO226,0)</f>
        <v>7800</v>
      </c>
      <c r="I226" s="21">
        <f>raw!V226</f>
        <v>1331.74</v>
      </c>
      <c r="J226" s="21">
        <f>raw!X226</f>
        <v>693.17</v>
      </c>
      <c r="K226" s="21">
        <f>SUM(raw!Y226:AB226)</f>
        <v>311.60000000000002</v>
      </c>
      <c r="L226" s="21">
        <f>SUM(raw!AC226:AD226)</f>
        <v>0</v>
      </c>
      <c r="M226" s="21">
        <f>raw!AE226</f>
        <v>0</v>
      </c>
      <c r="N226" s="21">
        <f>raw!AF226</f>
        <v>5326.98</v>
      </c>
      <c r="O226" s="21">
        <f>raw!AL226</f>
        <v>5708.55</v>
      </c>
      <c r="P226" s="21">
        <f>raw!AM226</f>
        <v>6020.15</v>
      </c>
      <c r="Q226" s="21">
        <f>raw!BB226</f>
        <v>0</v>
      </c>
      <c r="R226" s="21">
        <f>IF(E226=0,raw!AN226,raw!BC226)</f>
        <v>7800</v>
      </c>
      <c r="S226" s="21">
        <f>raw!BE226</f>
        <v>0</v>
      </c>
      <c r="T226" s="21">
        <f>raw!BF226</f>
        <v>0</v>
      </c>
      <c r="U226" s="21">
        <f>raw!BH226</f>
        <v>0</v>
      </c>
      <c r="V226" s="21">
        <f>IF(raw!BI226,raw!BI226,raw!BG226)</f>
        <v>0</v>
      </c>
      <c r="W226" s="21">
        <f>raw!BK226</f>
        <v>0</v>
      </c>
      <c r="X226" s="21">
        <f>raw!BL226</f>
        <v>0</v>
      </c>
      <c r="Y226" s="29">
        <f>TRUNC(raw!BQ226/(1-raw!W226/100),2)</f>
        <v>0</v>
      </c>
      <c r="Z226" s="29">
        <f>TRUNC(raw!BR226/(1-raw!W226/100),2)</f>
        <v>0</v>
      </c>
      <c r="AA226" s="29">
        <f>TRUNC(raw!BY226/(1-raw!W226/100),2)</f>
        <v>0</v>
      </c>
      <c r="AB226" s="29">
        <f>TRUNC(IF(E226=0,0,IF(E226=1,raw!BX226/(1-raw!W226/100),IF(E226=2,raw!BZ226/(1-raw!W226/100),0))),2)</f>
        <v>0</v>
      </c>
      <c r="AC226" s="29">
        <f>TRUNC(raw!CB226/(1-raw!W226/100),2)</f>
        <v>0</v>
      </c>
      <c r="AD226" s="29">
        <f>TRUNC(IF(E226=0,0,IF(E226=1,raw!CA226/(1-raw!W226/100),IF(E226=2,raw!CC226/(1-raw!W226/100),0))),2)</f>
        <v>0</v>
      </c>
      <c r="AE226" s="21">
        <f>(IF(E226=0,0,IF(E226=1,0,IF(E226=2,raw!CE226))))</f>
        <v>0</v>
      </c>
      <c r="AF226" s="21">
        <f>(IF(E226=0,0,IF(E226=1,raw!CD226,IF(E226=2,raw!CF226))))</f>
        <v>0</v>
      </c>
    </row>
    <row r="227" spans="1:32" x14ac:dyDescent="0.25">
      <c r="A227" s="21">
        <f>raw!A227</f>
        <v>471554</v>
      </c>
      <c r="C227" s="21">
        <f>VLOOKUP(A227,'insert-meters'!A$2:B$24,2)</f>
        <v>106</v>
      </c>
      <c r="D227" s="21" t="str">
        <f>MID(raw!M227,3,4)</f>
        <v>1711</v>
      </c>
      <c r="E227" s="21">
        <f>IF(raw!BE227,2,IF(raw!BG227,1,0))</f>
        <v>0</v>
      </c>
      <c r="F227" s="21">
        <f>raw!T227</f>
        <v>20171218</v>
      </c>
      <c r="G227" s="21">
        <f>IF(E227=0,raw!AN227,raw!U227)</f>
        <v>963</v>
      </c>
      <c r="H227" s="21">
        <f>IF(E227=0,raw!AO227,0)</f>
        <v>963</v>
      </c>
      <c r="I227" s="21">
        <f>raw!V227</f>
        <v>164.41</v>
      </c>
      <c r="J227" s="21">
        <f>raw!X227</f>
        <v>57.23</v>
      </c>
      <c r="K227" s="21">
        <f>SUM(raw!Y227:AB227)</f>
        <v>38.459999999999994</v>
      </c>
      <c r="L227" s="21">
        <f>SUM(raw!AC227:AD227)</f>
        <v>0</v>
      </c>
      <c r="M227" s="21">
        <f>raw!AE227</f>
        <v>0</v>
      </c>
      <c r="N227" s="21">
        <f>raw!AF227</f>
        <v>657.67</v>
      </c>
      <c r="O227" s="21">
        <f>raw!AL227</f>
        <v>676.44</v>
      </c>
      <c r="P227" s="21">
        <f>raw!AM227</f>
        <v>714.9</v>
      </c>
      <c r="Q227" s="21">
        <f>raw!BB227</f>
        <v>0</v>
      </c>
      <c r="R227" s="21">
        <f>IF(E227=0,raw!AN227,raw!BC227)</f>
        <v>963</v>
      </c>
      <c r="S227" s="21">
        <f>raw!BE227</f>
        <v>0</v>
      </c>
      <c r="T227" s="21">
        <f>raw!BF227</f>
        <v>0</v>
      </c>
      <c r="U227" s="21">
        <f>raw!BH227</f>
        <v>0</v>
      </c>
      <c r="V227" s="21">
        <f>IF(raw!BI227,raw!BI227,raw!BG227)</f>
        <v>0</v>
      </c>
      <c r="W227" s="21">
        <f>raw!BK227</f>
        <v>0</v>
      </c>
      <c r="X227" s="21">
        <f>raw!BL227</f>
        <v>0</v>
      </c>
      <c r="Y227" s="29">
        <f>TRUNC(raw!BQ227/(1-raw!W227/100),2)</f>
        <v>0</v>
      </c>
      <c r="Z227" s="29">
        <f>TRUNC(raw!BR227/(1-raw!W227/100),2)</f>
        <v>0</v>
      </c>
      <c r="AA227" s="29">
        <f>TRUNC(raw!BY227/(1-raw!W227/100),2)</f>
        <v>0</v>
      </c>
      <c r="AB227" s="29">
        <f>TRUNC(IF(E227=0,0,IF(E227=1,raw!BX227/(1-raw!W227/100),IF(E227=2,raw!BZ227/(1-raw!W227/100),0))),2)</f>
        <v>0</v>
      </c>
      <c r="AC227" s="29">
        <f>TRUNC(raw!CB227/(1-raw!W227/100),2)</f>
        <v>0</v>
      </c>
      <c r="AD227" s="29">
        <f>TRUNC(IF(E227=0,0,IF(E227=1,raw!CA227/(1-raw!W227/100),IF(E227=2,raw!CC227/(1-raw!W227/100),0))),2)</f>
        <v>0</v>
      </c>
      <c r="AE227" s="21">
        <f>(IF(E227=0,0,IF(E227=1,0,IF(E227=2,raw!CE227))))</f>
        <v>0</v>
      </c>
      <c r="AF227" s="21">
        <f>(IF(E227=0,0,IF(E227=1,raw!CD227,IF(E227=2,raw!CF227))))</f>
        <v>0</v>
      </c>
    </row>
    <row r="228" spans="1:32" x14ac:dyDescent="0.25">
      <c r="A228" s="21">
        <f>raw!A228</f>
        <v>471555</v>
      </c>
      <c r="C228" s="21">
        <f>VLOOKUP(A228,'insert-meters'!A$2:B$24,2)</f>
        <v>107</v>
      </c>
      <c r="D228" s="21" t="str">
        <f>MID(raw!M228,3,4)</f>
        <v>1711</v>
      </c>
      <c r="E228" s="21">
        <f>IF(raw!BE228,2,IF(raw!BG228,1,0))</f>
        <v>0</v>
      </c>
      <c r="F228" s="21">
        <f>raw!T228</f>
        <v>20171218</v>
      </c>
      <c r="G228" s="21">
        <f>IF(E228=0,raw!AN228,raw!U228)</f>
        <v>6960</v>
      </c>
      <c r="H228" s="21">
        <f>IF(E228=0,raw!AO228,0)</f>
        <v>6960</v>
      </c>
      <c r="I228" s="21">
        <f>raw!V228</f>
        <v>1188.32</v>
      </c>
      <c r="J228" s="21">
        <f>raw!X228</f>
        <v>589.80999999999995</v>
      </c>
      <c r="K228" s="21">
        <f>SUM(raw!Y228:AB228)</f>
        <v>278.04000000000002</v>
      </c>
      <c r="L228" s="21">
        <f>SUM(raw!AC228:AD228)</f>
        <v>0</v>
      </c>
      <c r="M228" s="21">
        <f>raw!AE228</f>
        <v>0</v>
      </c>
      <c r="N228" s="21">
        <f>raw!AF228</f>
        <v>4753.3100000000004</v>
      </c>
      <c r="O228" s="21">
        <f>raw!AL228</f>
        <v>5065.08</v>
      </c>
      <c r="P228" s="21">
        <f>raw!AM228</f>
        <v>5343.12</v>
      </c>
      <c r="Q228" s="21">
        <f>raw!BB228</f>
        <v>0</v>
      </c>
      <c r="R228" s="21">
        <f>IF(E228=0,raw!AN228,raw!BC228)</f>
        <v>6960</v>
      </c>
      <c r="S228" s="21">
        <f>raw!BE228</f>
        <v>0</v>
      </c>
      <c r="T228" s="21">
        <f>raw!BF228</f>
        <v>0</v>
      </c>
      <c r="U228" s="21">
        <f>raw!BH228</f>
        <v>0</v>
      </c>
      <c r="V228" s="21">
        <f>IF(raw!BI228,raw!BI228,raw!BG228)</f>
        <v>0</v>
      </c>
      <c r="W228" s="21">
        <f>raw!BK228</f>
        <v>0</v>
      </c>
      <c r="X228" s="21">
        <f>raw!BL228</f>
        <v>0</v>
      </c>
      <c r="Y228" s="29">
        <f>TRUNC(raw!BQ228/(1-raw!W228/100),2)</f>
        <v>0</v>
      </c>
      <c r="Z228" s="29">
        <f>TRUNC(raw!BR228/(1-raw!W228/100),2)</f>
        <v>0</v>
      </c>
      <c r="AA228" s="29">
        <f>TRUNC(raw!BY228/(1-raw!W228/100),2)</f>
        <v>0</v>
      </c>
      <c r="AB228" s="29">
        <f>TRUNC(IF(E228=0,0,IF(E228=1,raw!BX228/(1-raw!W228/100),IF(E228=2,raw!BZ228/(1-raw!W228/100),0))),2)</f>
        <v>0</v>
      </c>
      <c r="AC228" s="29">
        <f>TRUNC(raw!CB228/(1-raw!W228/100),2)</f>
        <v>0</v>
      </c>
      <c r="AD228" s="29">
        <f>TRUNC(IF(E228=0,0,IF(E228=1,raw!CA228/(1-raw!W228/100),IF(E228=2,raw!CC228/(1-raw!W228/100),0))),2)</f>
        <v>0</v>
      </c>
      <c r="AE228" s="21">
        <f>(IF(E228=0,0,IF(E228=1,0,IF(E228=2,raw!CE228))))</f>
        <v>0</v>
      </c>
      <c r="AF228" s="21">
        <f>(IF(E228=0,0,IF(E228=1,raw!CD228,IF(E228=2,raw!CF228))))</f>
        <v>0</v>
      </c>
    </row>
    <row r="229" spans="1:32" x14ac:dyDescent="0.25">
      <c r="A229" s="21">
        <f>raw!A229</f>
        <v>472913</v>
      </c>
      <c r="C229" s="21">
        <f>VLOOKUP(A229,'insert-meters'!A$2:B$24,2)</f>
        <v>108</v>
      </c>
      <c r="D229" s="21" t="str">
        <f>MID(raw!M229,3,4)</f>
        <v>1711</v>
      </c>
      <c r="E229" s="21">
        <f>IF(raw!BE229,2,IF(raw!BG229,1,0))</f>
        <v>0</v>
      </c>
      <c r="F229" s="21">
        <f>raw!T229</f>
        <v>20171218</v>
      </c>
      <c r="G229" s="21">
        <f>IF(E229=0,raw!AN229,raw!U229)</f>
        <v>6500</v>
      </c>
      <c r="H229" s="21">
        <f>IF(E229=0,raw!AO229,0)</f>
        <v>6500</v>
      </c>
      <c r="I229" s="21">
        <f>raw!V229</f>
        <v>1167.04</v>
      </c>
      <c r="J229" s="21">
        <f>raw!X229</f>
        <v>693.17</v>
      </c>
      <c r="K229" s="21">
        <f>SUM(raw!Y229:AB229)</f>
        <v>273.07</v>
      </c>
      <c r="L229" s="21">
        <f>SUM(raw!AC229:AD229)</f>
        <v>0</v>
      </c>
      <c r="M229" s="21">
        <f>raw!AE229</f>
        <v>5.57</v>
      </c>
      <c r="N229" s="21">
        <f>raw!AF229</f>
        <v>4668.1899999999996</v>
      </c>
      <c r="O229" s="21">
        <f>raw!AL229</f>
        <v>5082.72</v>
      </c>
      <c r="P229" s="21">
        <f>raw!AM229</f>
        <v>5355.79</v>
      </c>
      <c r="Q229" s="21">
        <f>raw!BB229</f>
        <v>0</v>
      </c>
      <c r="R229" s="21">
        <f>IF(E229=0,raw!AN229,raw!BC229)</f>
        <v>6500</v>
      </c>
      <c r="S229" s="21">
        <f>raw!BE229</f>
        <v>0</v>
      </c>
      <c r="T229" s="21">
        <f>raw!BF229</f>
        <v>0</v>
      </c>
      <c r="U229" s="21">
        <f>raw!BH229</f>
        <v>0</v>
      </c>
      <c r="V229" s="21">
        <f>IF(raw!BI229,raw!BI229,raw!BG229)</f>
        <v>0</v>
      </c>
      <c r="W229" s="21">
        <f>raw!BK229</f>
        <v>0</v>
      </c>
      <c r="X229" s="21">
        <f>raw!BL229</f>
        <v>0</v>
      </c>
      <c r="Y229" s="29">
        <f>TRUNC(raw!BQ229/(1-raw!W229/100),2)</f>
        <v>0</v>
      </c>
      <c r="Z229" s="29">
        <f>TRUNC(raw!BR229/(1-raw!W229/100),2)</f>
        <v>0</v>
      </c>
      <c r="AA229" s="29">
        <f>TRUNC(raw!BY229/(1-raw!W229/100),2)</f>
        <v>0</v>
      </c>
      <c r="AB229" s="29">
        <f>TRUNC(IF(E229=0,0,IF(E229=1,raw!BX229/(1-raw!W229/100),IF(E229=2,raw!BZ229/(1-raw!W229/100),0))),2)</f>
        <v>0</v>
      </c>
      <c r="AC229" s="29">
        <f>TRUNC(raw!CB229/(1-raw!W229/100),2)</f>
        <v>0</v>
      </c>
      <c r="AD229" s="29">
        <f>TRUNC(IF(E229=0,0,IF(E229=1,raw!CA229/(1-raw!W229/100),IF(E229=2,raw!CC229/(1-raw!W229/100),0))),2)</f>
        <v>0</v>
      </c>
      <c r="AE229" s="21">
        <f>(IF(E229=0,0,IF(E229=1,0,IF(E229=2,raw!CE229))))</f>
        <v>0</v>
      </c>
      <c r="AF229" s="21">
        <f>(IF(E229=0,0,IF(E229=1,raw!CD229,IF(E229=2,raw!CF229))))</f>
        <v>0</v>
      </c>
    </row>
    <row r="230" spans="1:32" x14ac:dyDescent="0.25">
      <c r="A230" s="21">
        <f>raw!A230</f>
        <v>491042</v>
      </c>
      <c r="C230" s="21">
        <f>VLOOKUP(A230,'insert-meters'!A$2:B$24,2)</f>
        <v>109</v>
      </c>
      <c r="D230" s="21" t="str">
        <f>MID(raw!M230,3,4)</f>
        <v>1711</v>
      </c>
      <c r="E230" s="21">
        <f>IF(raw!BE230,2,IF(raw!BG230,1,0))</f>
        <v>1</v>
      </c>
      <c r="F230" s="21">
        <f>raw!T230</f>
        <v>20171218</v>
      </c>
      <c r="G230" s="21">
        <f>IF(E230=0,raw!AN230,raw!U230)</f>
        <v>250628</v>
      </c>
      <c r="H230" s="21">
        <f>IF(E230=0,raw!AO230,0)</f>
        <v>0</v>
      </c>
      <c r="I230" s="21">
        <f>raw!V230</f>
        <v>46018.5</v>
      </c>
      <c r="J230" s="21">
        <f>raw!X230</f>
        <v>702.62</v>
      </c>
      <c r="K230" s="21">
        <f>SUM(raw!Y230:AB230)</f>
        <v>10768.32</v>
      </c>
      <c r="L230" s="21">
        <f>SUM(raw!AC230:AD230)</f>
        <v>0</v>
      </c>
      <c r="M230" s="21">
        <f>raw!AE230</f>
        <v>0</v>
      </c>
      <c r="N230" s="21">
        <f>raw!AF230</f>
        <v>184074.09</v>
      </c>
      <c r="O230" s="21">
        <f>raw!AL230</f>
        <v>174008.39</v>
      </c>
      <c r="P230" s="21">
        <f>raw!AM230</f>
        <v>184776.71</v>
      </c>
      <c r="Q230" s="21">
        <f>raw!BB230</f>
        <v>29770</v>
      </c>
      <c r="R230" s="21">
        <f>IF(E230=0,raw!AN230,raw!BC230)</f>
        <v>220858</v>
      </c>
      <c r="S230" s="21">
        <f>raw!BE230</f>
        <v>0</v>
      </c>
      <c r="T230" s="21">
        <f>raw!BF230</f>
        <v>745</v>
      </c>
      <c r="U230" s="21">
        <f>raw!BH230</f>
        <v>0</v>
      </c>
      <c r="V230" s="21">
        <f>IF(raw!BI230,raw!BI230,raw!BG230)</f>
        <v>755</v>
      </c>
      <c r="W230" s="21">
        <f>raw!BK230</f>
        <v>148</v>
      </c>
      <c r="X230" s="21">
        <f>raw!BL230</f>
        <v>266</v>
      </c>
      <c r="Y230" s="29">
        <f>TRUNC(raw!BQ230/(1-raw!W230/100),2)</f>
        <v>55.65</v>
      </c>
      <c r="Z230" s="29">
        <f>TRUNC(raw!BR230/(1-raw!W230/100),2)</f>
        <v>100.04</v>
      </c>
      <c r="AA230" s="29">
        <f>TRUNC(raw!BY230/(1-raw!W230/100),2)</f>
        <v>0</v>
      </c>
      <c r="AB230" s="29">
        <f>TRUNC(IF(E230=0,0,IF(E230=1,raw!BX230/(1-raw!W230/100),IF(E230=2,raw!BZ230/(1-raw!W230/100),0))),2)</f>
        <v>10946.76</v>
      </c>
      <c r="AC230" s="29">
        <f>TRUNC(raw!CB230/(1-raw!W230/100),2)</f>
        <v>0</v>
      </c>
      <c r="AD230" s="29">
        <f>TRUNC(IF(E230=0,0,IF(E230=1,raw!CA230/(1-raw!W230/100),IF(E230=2,raw!CC230/(1-raw!W230/100),0))),2)</f>
        <v>0</v>
      </c>
      <c r="AE230" s="21">
        <f>(IF(E230=0,0,IF(E230=1,0,IF(E230=2,raw!CE230))))</f>
        <v>0</v>
      </c>
      <c r="AF230" s="21">
        <f>(IF(E230=0,0,IF(E230=1,raw!CD230,IF(E230=2,raw!CF230))))</f>
        <v>755</v>
      </c>
    </row>
    <row r="231" spans="1:32" x14ac:dyDescent="0.25">
      <c r="A231" s="21">
        <f>raw!A231</f>
        <v>491747</v>
      </c>
      <c r="C231" s="21">
        <f>VLOOKUP(A231,'insert-meters'!A$2:B$24,2)</f>
        <v>110</v>
      </c>
      <c r="D231" s="21" t="str">
        <f>MID(raw!M231,3,4)</f>
        <v>1711</v>
      </c>
      <c r="E231" s="21">
        <f>IF(raw!BE231,2,IF(raw!BG231,1,0))</f>
        <v>1</v>
      </c>
      <c r="F231" s="21">
        <f>raw!T231</f>
        <v>20171218</v>
      </c>
      <c r="G231" s="21">
        <f>IF(E231=0,raw!AN231,raw!U231)</f>
        <v>122856</v>
      </c>
      <c r="H231" s="21">
        <f>IF(E231=0,raw!AO231,0)</f>
        <v>0</v>
      </c>
      <c r="I231" s="21">
        <f>raw!V231</f>
        <v>22290.3</v>
      </c>
      <c r="J231" s="21">
        <f>raw!X231</f>
        <v>702.62</v>
      </c>
      <c r="K231" s="21">
        <f>SUM(raw!Y231:AB231)</f>
        <v>5215.91</v>
      </c>
      <c r="L231" s="21">
        <f>SUM(raw!AC231:AD231)</f>
        <v>0</v>
      </c>
      <c r="M231" s="21">
        <f>raw!AE231</f>
        <v>0</v>
      </c>
      <c r="N231" s="21">
        <f>raw!AF231</f>
        <v>89161.23</v>
      </c>
      <c r="O231" s="21">
        <f>raw!AL231</f>
        <v>84647.94</v>
      </c>
      <c r="P231" s="21">
        <f>raw!AM231</f>
        <v>89863.85</v>
      </c>
      <c r="Q231" s="21">
        <f>raw!BB231</f>
        <v>12200</v>
      </c>
      <c r="R231" s="21">
        <f>IF(E231=0,raw!AN231,raw!BC231)</f>
        <v>110656</v>
      </c>
      <c r="S231" s="21">
        <f>raw!BE231</f>
        <v>0</v>
      </c>
      <c r="T231" s="21">
        <f>raw!BF231</f>
        <v>464</v>
      </c>
      <c r="U231" s="21">
        <f>raw!BH231</f>
        <v>0</v>
      </c>
      <c r="V231" s="21">
        <f>IF(raw!BI231,raw!BI231,raw!BG231)</f>
        <v>490</v>
      </c>
      <c r="W231" s="21">
        <f>raw!BK231</f>
        <v>160</v>
      </c>
      <c r="X231" s="21">
        <f>raw!BL231</f>
        <v>2371</v>
      </c>
      <c r="Y231" s="29">
        <f>TRUNC(raw!BQ231/(1-raw!W231/100),2)</f>
        <v>60.16</v>
      </c>
      <c r="Z231" s="29">
        <f>TRUNC(raw!BR231/(1-raw!W231/100),2)</f>
        <v>891.64</v>
      </c>
      <c r="AA231" s="29">
        <f>TRUNC(raw!BY231/(1-raw!W231/100),2)</f>
        <v>0</v>
      </c>
      <c r="AB231" s="29">
        <f>TRUNC(IF(E231=0,0,IF(E231=1,raw!BX231/(1-raw!W231/100),IF(E231=2,raw!BZ231/(1-raw!W231/100),0))),2)</f>
        <v>7104.52</v>
      </c>
      <c r="AC231" s="29">
        <f>TRUNC(raw!CB231/(1-raw!W231/100),2)</f>
        <v>0</v>
      </c>
      <c r="AD231" s="29">
        <f>TRUNC(IF(E231=0,0,IF(E231=1,raw!CA231/(1-raw!W231/100),IF(E231=2,raw!CC231/(1-raw!W231/100),0))),2)</f>
        <v>0</v>
      </c>
      <c r="AE231" s="21">
        <f>(IF(E231=0,0,IF(E231=1,0,IF(E231=2,raw!CE231))))</f>
        <v>0</v>
      </c>
      <c r="AF231" s="21">
        <f>(IF(E231=0,0,IF(E231=1,raw!CD231,IF(E231=2,raw!CF231))))</f>
        <v>490</v>
      </c>
    </row>
    <row r="232" spans="1:32" x14ac:dyDescent="0.25">
      <c r="A232" s="21">
        <f>raw!A232</f>
        <v>491750</v>
      </c>
      <c r="C232" s="21">
        <f>VLOOKUP(A232,'insert-meters'!A$2:B$24,2)</f>
        <v>111</v>
      </c>
      <c r="D232" s="21" t="str">
        <f>MID(raw!M232,3,4)</f>
        <v>1711</v>
      </c>
      <c r="E232" s="21">
        <f>IF(raw!BE232,2,IF(raw!BG232,1,0))</f>
        <v>2</v>
      </c>
      <c r="F232" s="21">
        <f>raw!T232</f>
        <v>20171218</v>
      </c>
      <c r="G232" s="21">
        <f>IF(E232=0,raw!AN232,raw!U232)</f>
        <v>366753</v>
      </c>
      <c r="H232" s="21">
        <f>IF(E232=0,raw!AO232,0)</f>
        <v>0</v>
      </c>
      <c r="I232" s="21">
        <f>raw!V232</f>
        <v>62123.22</v>
      </c>
      <c r="J232" s="21">
        <f>raw!X232</f>
        <v>702.62</v>
      </c>
      <c r="K232" s="21">
        <f>SUM(raw!Y232:AB232)</f>
        <v>14536.81</v>
      </c>
      <c r="L232" s="21">
        <f>SUM(raw!AC232:AD232)</f>
        <v>0</v>
      </c>
      <c r="M232" s="21">
        <f>raw!AE232</f>
        <v>0</v>
      </c>
      <c r="N232" s="21">
        <f>raw!AF232</f>
        <v>248492.91</v>
      </c>
      <c r="O232" s="21">
        <f>raw!AL232</f>
        <v>234658.72</v>
      </c>
      <c r="P232" s="21">
        <f>raw!AM232</f>
        <v>249195.53</v>
      </c>
      <c r="Q232" s="21">
        <f>raw!BB232</f>
        <v>33235</v>
      </c>
      <c r="R232" s="21">
        <f>IF(E232=0,raw!AN232,raw!BC232)</f>
        <v>333518</v>
      </c>
      <c r="S232" s="21">
        <f>raw!BE232</f>
        <v>729</v>
      </c>
      <c r="T232" s="21">
        <f>raw!BF232</f>
        <v>861</v>
      </c>
      <c r="U232" s="21">
        <f>raw!BH232</f>
        <v>785</v>
      </c>
      <c r="V232" s="21">
        <f>IF(raw!BI232,raw!BI232,raw!BG232)</f>
        <v>861</v>
      </c>
      <c r="W232" s="21">
        <f>raw!BK232</f>
        <v>0</v>
      </c>
      <c r="X232" s="21">
        <f>raw!BL232</f>
        <v>0</v>
      </c>
      <c r="Y232" s="29">
        <f>TRUNC(raw!BQ232/(1-raw!W232/100),2)</f>
        <v>0</v>
      </c>
      <c r="Z232" s="29">
        <f>TRUNC(raw!BR232/(1-raw!W232/100),2)</f>
        <v>0</v>
      </c>
      <c r="AA232" s="29">
        <f>TRUNC(raw!BY232/(1-raw!W232/100),2)</f>
        <v>43217.01</v>
      </c>
      <c r="AB232" s="29">
        <f>TRUNC(IF(E232=0,0,IF(E232=1,raw!BX232/(1-raw!W232/100),IF(E232=2,raw!BZ232/(1-raw!W232/100),0))),2)</f>
        <v>12483.66</v>
      </c>
      <c r="AC232" s="29">
        <f>TRUNC(raw!CB232/(1-raw!W232/100),2)</f>
        <v>0</v>
      </c>
      <c r="AD232" s="29">
        <f>TRUNC(IF(E232=0,0,IF(E232=1,raw!CA232/(1-raw!W232/100),IF(E232=2,raw!CC232/(1-raw!W232/100),0))),2)</f>
        <v>0</v>
      </c>
      <c r="AE232" s="21">
        <f>(IF(E232=0,0,IF(E232=1,0,IF(E232=2,raw!CE232))))</f>
        <v>785</v>
      </c>
      <c r="AF232" s="21">
        <f>(IF(E232=0,0,IF(E232=1,raw!CD232,IF(E232=2,raw!CF232))))</f>
        <v>845</v>
      </c>
    </row>
    <row r="233" spans="1:32" x14ac:dyDescent="0.25">
      <c r="A233" s="21">
        <f>raw!A233</f>
        <v>493169</v>
      </c>
      <c r="C233" s="21">
        <f>VLOOKUP(A233,'insert-meters'!A$2:B$24,2)</f>
        <v>112</v>
      </c>
      <c r="D233" s="21" t="str">
        <f>MID(raw!M233,3,4)</f>
        <v>1711</v>
      </c>
      <c r="E233" s="21">
        <f>IF(raw!BE233,2,IF(raw!BG233,1,0))</f>
        <v>1</v>
      </c>
      <c r="F233" s="21">
        <f>raw!T233</f>
        <v>20171218</v>
      </c>
      <c r="G233" s="21">
        <f>IF(E233=0,raw!AN233,raw!U233)</f>
        <v>163817</v>
      </c>
      <c r="H233" s="21">
        <f>IF(E233=0,raw!AO233,0)</f>
        <v>0</v>
      </c>
      <c r="I233" s="21">
        <f>raw!V233</f>
        <v>28605.07</v>
      </c>
      <c r="J233" s="21">
        <f>raw!X233</f>
        <v>702.62</v>
      </c>
      <c r="K233" s="21">
        <f>SUM(raw!Y233:AB233)</f>
        <v>6693.58</v>
      </c>
      <c r="L233" s="21">
        <f>SUM(raw!AC233:AD233)</f>
        <v>0</v>
      </c>
      <c r="M233" s="21">
        <f>raw!AE233</f>
        <v>0</v>
      </c>
      <c r="N233" s="21">
        <f>raw!AF233</f>
        <v>114420.35</v>
      </c>
      <c r="O233" s="21">
        <f>raw!AL233</f>
        <v>108429.39</v>
      </c>
      <c r="P233" s="21">
        <f>raw!AM233</f>
        <v>115122.97</v>
      </c>
      <c r="Q233" s="21">
        <f>raw!BB233</f>
        <v>16011</v>
      </c>
      <c r="R233" s="21">
        <f>IF(E233=0,raw!AN233,raw!BC233)</f>
        <v>147806</v>
      </c>
      <c r="S233" s="21">
        <f>raw!BE233</f>
        <v>0</v>
      </c>
      <c r="T233" s="21">
        <f>raw!BF233</f>
        <v>0</v>
      </c>
      <c r="U233" s="21">
        <f>raw!BH233</f>
        <v>0</v>
      </c>
      <c r="V233" s="21">
        <f>IF(raw!BI233,raw!BI233,raw!BG233)</f>
        <v>460</v>
      </c>
      <c r="W233" s="21">
        <f>raw!BK233</f>
        <v>0</v>
      </c>
      <c r="X233" s="21">
        <f>raw!BL233</f>
        <v>0</v>
      </c>
      <c r="Y233" s="29">
        <f>TRUNC(raw!BQ233/(1-raw!W233/100),2)</f>
        <v>0</v>
      </c>
      <c r="Z233" s="29">
        <f>TRUNC(raw!BR233/(1-raw!W233/100),2)</f>
        <v>0</v>
      </c>
      <c r="AA233" s="29">
        <f>TRUNC(raw!BY233/(1-raw!W233/100),2)</f>
        <v>0</v>
      </c>
      <c r="AB233" s="29">
        <f>TRUNC(IF(E233=0,0,IF(E233=1,raw!BX233/(1-raw!W233/100),IF(E233=2,raw!BZ233/(1-raw!W233/100),0))),2)</f>
        <v>6669.56</v>
      </c>
      <c r="AC233" s="29">
        <f>TRUNC(raw!CB233/(1-raw!W233/100),2)</f>
        <v>0</v>
      </c>
      <c r="AD233" s="29">
        <f>TRUNC(IF(E233=0,0,IF(E233=1,raw!CA233/(1-raw!W233/100),IF(E233=2,raw!CC233/(1-raw!W233/100),0))),2)</f>
        <v>0</v>
      </c>
      <c r="AE233" s="21">
        <f>(IF(E233=0,0,IF(E233=1,0,IF(E233=2,raw!CE233))))</f>
        <v>0</v>
      </c>
      <c r="AF233" s="21">
        <f>(IF(E233=0,0,IF(E233=1,raw!CD233,IF(E233=2,raw!CF233))))</f>
        <v>460</v>
      </c>
    </row>
    <row r="234" spans="1:32" x14ac:dyDescent="0.25">
      <c r="A234" s="21">
        <f>raw!A234</f>
        <v>510213</v>
      </c>
      <c r="C234" s="21">
        <f>VLOOKUP(A234,'insert-meters'!A$2:B$24,2)</f>
        <v>113</v>
      </c>
      <c r="D234" s="21" t="str">
        <f>MID(raw!M234,3,4)</f>
        <v>1711</v>
      </c>
      <c r="E234" s="21">
        <f>IF(raw!BE234,2,IF(raw!BG234,1,0))</f>
        <v>0</v>
      </c>
      <c r="F234" s="21">
        <f>raw!T234</f>
        <v>20171218</v>
      </c>
      <c r="G234" s="21">
        <f>IF(E234=0,raw!AN234,raw!U234)</f>
        <v>17649</v>
      </c>
      <c r="H234" s="21">
        <f>IF(E234=0,raw!AO234,0)</f>
        <v>17649</v>
      </c>
      <c r="I234" s="21">
        <f>raw!V234</f>
        <v>3013.33</v>
      </c>
      <c r="J234" s="21">
        <f>raw!X234</f>
        <v>702.62</v>
      </c>
      <c r="K234" s="21">
        <f>SUM(raw!Y234:AB234)</f>
        <v>705.09</v>
      </c>
      <c r="L234" s="21">
        <f>SUM(raw!AC234:AD234)</f>
        <v>0</v>
      </c>
      <c r="M234" s="21">
        <f>raw!AE234</f>
        <v>0</v>
      </c>
      <c r="N234" s="21">
        <f>raw!AF234</f>
        <v>12053.33</v>
      </c>
      <c r="O234" s="21">
        <f>raw!AL234</f>
        <v>12050.86</v>
      </c>
      <c r="P234" s="21">
        <f>raw!AM234</f>
        <v>12755.95</v>
      </c>
      <c r="Q234" s="21">
        <f>raw!BB234</f>
        <v>0</v>
      </c>
      <c r="R234" s="21">
        <f>IF(E234=0,raw!AN234,raw!BC234)</f>
        <v>17649</v>
      </c>
      <c r="S234" s="21">
        <f>raw!BE234</f>
        <v>0</v>
      </c>
      <c r="T234" s="21">
        <f>raw!BF234</f>
        <v>0</v>
      </c>
      <c r="U234" s="21">
        <f>raw!BH234</f>
        <v>0</v>
      </c>
      <c r="V234" s="21">
        <f>IF(raw!BI234,raw!BI234,raw!BG234)</f>
        <v>0</v>
      </c>
      <c r="W234" s="21">
        <f>raw!BK234</f>
        <v>0</v>
      </c>
      <c r="X234" s="21">
        <f>raw!BL234</f>
        <v>0</v>
      </c>
      <c r="Y234" s="29">
        <f>TRUNC(raw!BQ234/(1-raw!W234/100),2)</f>
        <v>0</v>
      </c>
      <c r="Z234" s="29">
        <f>TRUNC(raw!BR234/(1-raw!W234/100),2)</f>
        <v>0</v>
      </c>
      <c r="AA234" s="29">
        <f>TRUNC(raw!BY234/(1-raw!W234/100),2)</f>
        <v>0</v>
      </c>
      <c r="AB234" s="29">
        <f>TRUNC(IF(E234=0,0,IF(E234=1,raw!BX234/(1-raw!W234/100),IF(E234=2,raw!BZ234/(1-raw!W234/100),0))),2)</f>
        <v>0</v>
      </c>
      <c r="AC234" s="29">
        <f>TRUNC(raw!CB234/(1-raw!W234/100),2)</f>
        <v>0</v>
      </c>
      <c r="AD234" s="29">
        <f>TRUNC(IF(E234=0,0,IF(E234=1,raw!CA234/(1-raw!W234/100),IF(E234=2,raw!CC234/(1-raw!W234/100),0))),2)</f>
        <v>0</v>
      </c>
      <c r="AE234" s="21">
        <f>(IF(E234=0,0,IF(E234=1,0,IF(E234=2,raw!CE234))))</f>
        <v>0</v>
      </c>
      <c r="AF234" s="21">
        <f>(IF(E234=0,0,IF(E234=1,raw!CD234,IF(E234=2,raw!CF234))))</f>
        <v>0</v>
      </c>
    </row>
    <row r="235" spans="1:32" x14ac:dyDescent="0.25">
      <c r="A235" s="21">
        <f>raw!A235</f>
        <v>605120</v>
      </c>
      <c r="C235" s="21">
        <f>VLOOKUP(A235,'insert-meters'!A$2:B$24,2)</f>
        <v>114</v>
      </c>
      <c r="D235" s="21" t="str">
        <f>MID(raw!M235,3,4)</f>
        <v>1711</v>
      </c>
      <c r="E235" s="21">
        <f>IF(raw!BE235,2,IF(raw!BG235,1,0))</f>
        <v>1</v>
      </c>
      <c r="F235" s="21">
        <f>raw!T235</f>
        <v>20171218</v>
      </c>
      <c r="G235" s="21">
        <f>IF(E235=0,raw!AN235,raw!U235)</f>
        <v>302699</v>
      </c>
      <c r="H235" s="21">
        <f>IF(E235=0,raw!AO235,0)</f>
        <v>0</v>
      </c>
      <c r="I235" s="21">
        <f>raw!V235</f>
        <v>44668.38</v>
      </c>
      <c r="J235" s="21">
        <f>raw!X235</f>
        <v>702.62</v>
      </c>
      <c r="K235" s="21">
        <f>SUM(raw!Y235:AB235)</f>
        <v>10452.380000000001</v>
      </c>
      <c r="L235" s="21">
        <f>SUM(raw!AC235:AD235)</f>
        <v>0</v>
      </c>
      <c r="M235" s="21">
        <f>raw!AE235</f>
        <v>0</v>
      </c>
      <c r="N235" s="21">
        <f>raw!AF235</f>
        <v>178673.59</v>
      </c>
      <c r="O235" s="21">
        <f>raw!AL235</f>
        <v>168923.83</v>
      </c>
      <c r="P235" s="21">
        <f>raw!AM235</f>
        <v>179376.21</v>
      </c>
      <c r="Q235" s="21">
        <f>raw!BB235</f>
        <v>25238</v>
      </c>
      <c r="R235" s="21">
        <f>IF(E235=0,raw!AN235,raw!BC235)</f>
        <v>277461</v>
      </c>
      <c r="S235" s="21">
        <f>raw!BE235</f>
        <v>0</v>
      </c>
      <c r="T235" s="21">
        <f>raw!BF235</f>
        <v>967</v>
      </c>
      <c r="U235" s="21">
        <f>raw!BH235</f>
        <v>0</v>
      </c>
      <c r="V235" s="21">
        <f>IF(raw!BI235,raw!BI235,raw!BG235)</f>
        <v>967</v>
      </c>
      <c r="W235" s="21">
        <f>raw!BK235</f>
        <v>0</v>
      </c>
      <c r="X235" s="21">
        <f>raw!BL235</f>
        <v>0</v>
      </c>
      <c r="Y235" s="29">
        <f>TRUNC(raw!BQ235/(1-raw!W235/100),2)</f>
        <v>0</v>
      </c>
      <c r="Z235" s="29">
        <f>TRUNC(raw!BR235/(1-raw!W235/100),2)</f>
        <v>0</v>
      </c>
      <c r="AA235" s="29">
        <f>TRUNC(raw!BY235/(1-raw!W235/100),2)</f>
        <v>0</v>
      </c>
      <c r="AB235" s="29">
        <f>TRUNC(IF(E235=0,0,IF(E235=1,raw!BX235/(1-raw!W235/100),IF(E235=2,raw!BZ235/(1-raw!W235/100),0))),2)</f>
        <v>10116.92</v>
      </c>
      <c r="AC235" s="29">
        <f>TRUNC(raw!CB235/(1-raw!W235/100),2)</f>
        <v>0</v>
      </c>
      <c r="AD235" s="29">
        <f>TRUNC(IF(E235=0,0,IF(E235=1,raw!CA235/(1-raw!W235/100),IF(E235=2,raw!CC235/(1-raw!W235/100),0))),2)</f>
        <v>0</v>
      </c>
      <c r="AE235" s="21">
        <f>(IF(E235=0,0,IF(E235=1,0,IF(E235=2,raw!CE235))))</f>
        <v>0</v>
      </c>
      <c r="AF235" s="21">
        <f>(IF(E235=0,0,IF(E235=1,raw!CD235,IF(E235=2,raw!CF235))))</f>
        <v>945</v>
      </c>
    </row>
    <row r="236" spans="1:32" x14ac:dyDescent="0.25">
      <c r="A236" s="21">
        <f>raw!A236</f>
        <v>623849</v>
      </c>
      <c r="C236" s="21">
        <f>VLOOKUP(A236,'insert-meters'!A$2:B$24,2)</f>
        <v>115</v>
      </c>
      <c r="D236" s="21" t="str">
        <f>MID(raw!M236,3,4)</f>
        <v>1711</v>
      </c>
      <c r="E236" s="21">
        <f>IF(raw!BE236,2,IF(raw!BG236,1,0))</f>
        <v>1</v>
      </c>
      <c r="F236" s="21">
        <f>raw!T236</f>
        <v>20171218</v>
      </c>
      <c r="G236" s="21">
        <f>IF(E236=0,raw!AN236,raw!U236)</f>
        <v>202153</v>
      </c>
      <c r="H236" s="21">
        <f>IF(E236=0,raw!AO236,0)</f>
        <v>0</v>
      </c>
      <c r="I236" s="21">
        <f>raw!V236</f>
        <v>37823.5</v>
      </c>
      <c r="J236" s="21">
        <f>raw!X236</f>
        <v>702.62</v>
      </c>
      <c r="K236" s="21">
        <f>SUM(raw!Y236:AB236)</f>
        <v>8850.69</v>
      </c>
      <c r="L236" s="21">
        <f>SUM(raw!AC236:AD236)</f>
        <v>0</v>
      </c>
      <c r="M236" s="21">
        <f>raw!AE236</f>
        <v>0</v>
      </c>
      <c r="N236" s="21">
        <f>raw!AF236</f>
        <v>151294.07</v>
      </c>
      <c r="O236" s="21">
        <f>raw!AL236</f>
        <v>143146</v>
      </c>
      <c r="P236" s="21">
        <f>raw!AM236</f>
        <v>151996.69</v>
      </c>
      <c r="Q236" s="21">
        <f>raw!BB236</f>
        <v>23121</v>
      </c>
      <c r="R236" s="21">
        <f>IF(E236=0,raw!AN236,raw!BC236)</f>
        <v>179032</v>
      </c>
      <c r="S236" s="21">
        <f>raw!BE236</f>
        <v>0</v>
      </c>
      <c r="T236" s="21">
        <f>raw!BF236</f>
        <v>0</v>
      </c>
      <c r="U236" s="21">
        <f>raw!BH236</f>
        <v>0</v>
      </c>
      <c r="V236" s="21">
        <f>IF(raw!BI236,raw!BI236,raw!BG236)</f>
        <v>855</v>
      </c>
      <c r="W236" s="21">
        <f>raw!BK236</f>
        <v>291</v>
      </c>
      <c r="X236" s="21">
        <f>raw!BL236</f>
        <v>1711</v>
      </c>
      <c r="Y236" s="29">
        <f>TRUNC(raw!BQ236/(1-raw!W236/100),2)</f>
        <v>109.44</v>
      </c>
      <c r="Z236" s="29">
        <f>TRUNC(raw!BR236/(1-raw!W236/100),2)</f>
        <v>643.44000000000005</v>
      </c>
      <c r="AA236" s="29">
        <f>TRUNC(raw!BY236/(1-raw!W236/100),2)</f>
        <v>0</v>
      </c>
      <c r="AB236" s="29">
        <f>TRUNC(IF(E236=0,0,IF(E236=1,raw!BX236/(1-raw!W236/100),IF(E236=2,raw!BZ236/(1-raw!W236/100),0))),2)</f>
        <v>12396.68</v>
      </c>
      <c r="AC236" s="29">
        <f>TRUNC(raw!CB236/(1-raw!W236/100),2)</f>
        <v>0</v>
      </c>
      <c r="AD236" s="29">
        <f>TRUNC(IF(E236=0,0,IF(E236=1,raw!CA236/(1-raw!W236/100),IF(E236=2,raw!CC236/(1-raw!W236/100),0))),2)</f>
        <v>0</v>
      </c>
      <c r="AE236" s="21">
        <f>(IF(E236=0,0,IF(E236=1,0,IF(E236=2,raw!CE236))))</f>
        <v>0</v>
      </c>
      <c r="AF236" s="21">
        <f>(IF(E236=0,0,IF(E236=1,raw!CD236,IF(E236=2,raw!CF236))))</f>
        <v>855</v>
      </c>
    </row>
    <row r="237" spans="1:32" x14ac:dyDescent="0.25">
      <c r="A237" s="21">
        <f>raw!A237</f>
        <v>675051</v>
      </c>
      <c r="C237" s="21">
        <f>VLOOKUP(A237,'insert-meters'!A$2:B$24,2)</f>
        <v>116</v>
      </c>
      <c r="D237" s="21" t="str">
        <f>MID(raw!M237,3,4)</f>
        <v>1711</v>
      </c>
      <c r="E237" s="21">
        <f>IF(raw!BE237,2,IF(raw!BG237,1,0))</f>
        <v>2</v>
      </c>
      <c r="F237" s="21">
        <f>raw!T237</f>
        <v>20171218</v>
      </c>
      <c r="G237" s="21">
        <f>IF(E237=0,raw!AN237,raw!U237)</f>
        <v>221660</v>
      </c>
      <c r="H237" s="21">
        <f>IF(E237=0,raw!AO237,0)</f>
        <v>0</v>
      </c>
      <c r="I237" s="21">
        <f>raw!V237</f>
        <v>37652.730000000003</v>
      </c>
      <c r="J237" s="21">
        <f>raw!X237</f>
        <v>702.62</v>
      </c>
      <c r="K237" s="21">
        <f>SUM(raw!Y237:AB237)</f>
        <v>8810.7199999999993</v>
      </c>
      <c r="L237" s="21">
        <f>SUM(raw!AC237:AD237)</f>
        <v>0</v>
      </c>
      <c r="M237" s="21">
        <f>raw!AE237</f>
        <v>0</v>
      </c>
      <c r="N237" s="21">
        <f>raw!AF237</f>
        <v>150610.99</v>
      </c>
      <c r="O237" s="21">
        <f>raw!AL237</f>
        <v>142502.89000000001</v>
      </c>
      <c r="P237" s="21">
        <f>raw!AM237</f>
        <v>151313.60999999999</v>
      </c>
      <c r="Q237" s="21">
        <f>raw!BB237</f>
        <v>22774</v>
      </c>
      <c r="R237" s="21">
        <f>IF(E237=0,raw!AN237,raw!BC237)</f>
        <v>198886</v>
      </c>
      <c r="S237" s="21">
        <f>raw!BE237</f>
        <v>437</v>
      </c>
      <c r="T237" s="21">
        <f>raw!BF237</f>
        <v>475</v>
      </c>
      <c r="U237" s="21">
        <f>raw!BH237</f>
        <v>455</v>
      </c>
      <c r="V237" s="21">
        <f>IF(raw!BI237,raw!BI237,raw!BG237)</f>
        <v>475</v>
      </c>
      <c r="W237" s="21">
        <f>raw!BK237</f>
        <v>0</v>
      </c>
      <c r="X237" s="21">
        <f>raw!BL237</f>
        <v>35</v>
      </c>
      <c r="Y237" s="29">
        <f>TRUNC(raw!BQ237/(1-raw!W237/100),2)</f>
        <v>0</v>
      </c>
      <c r="Z237" s="29">
        <f>TRUNC(raw!BR237/(1-raw!W237/100),2)</f>
        <v>13.16</v>
      </c>
      <c r="AA237" s="29">
        <f>TRUNC(raw!BY237/(1-raw!W237/100),2)</f>
        <v>25049.360000000001</v>
      </c>
      <c r="AB237" s="29">
        <f>TRUNC(IF(E237=0,0,IF(E237=1,raw!BX237/(1-raw!W237/100),IF(E237=2,raw!BZ237/(1-raw!W237/100),0))),2)</f>
        <v>6887.04</v>
      </c>
      <c r="AC237" s="29">
        <f>TRUNC(raw!CB237/(1-raw!W237/100),2)</f>
        <v>0</v>
      </c>
      <c r="AD237" s="29">
        <f>TRUNC(IF(E237=0,0,IF(E237=1,raw!CA237/(1-raw!W237/100),IF(E237=2,raw!CC237/(1-raw!W237/100),0))),2)</f>
        <v>1594.89</v>
      </c>
      <c r="AE237" s="21">
        <f>(IF(E237=0,0,IF(E237=1,0,IF(E237=2,raw!CE237))))</f>
        <v>455</v>
      </c>
      <c r="AF237" s="21">
        <f>(IF(E237=0,0,IF(E237=1,raw!CD237,IF(E237=2,raw!CF237))))</f>
        <v>420</v>
      </c>
    </row>
    <row r="238" spans="1:32" x14ac:dyDescent="0.25">
      <c r="A238" s="21">
        <f>raw!A238</f>
        <v>856960</v>
      </c>
      <c r="C238" s="21">
        <f>VLOOKUP(A238,'insert-meters'!A$2:B$24,2)</f>
        <v>117</v>
      </c>
      <c r="D238" s="21" t="str">
        <f>MID(raw!M238,3,4)</f>
        <v>1711</v>
      </c>
      <c r="E238" s="21">
        <f>IF(raw!BE238,2,IF(raw!BG238,1,0))</f>
        <v>0</v>
      </c>
      <c r="F238" s="21">
        <f>raw!T238</f>
        <v>20171218</v>
      </c>
      <c r="G238" s="21">
        <f>IF(E238=0,raw!AN238,raw!U238)</f>
        <v>0</v>
      </c>
      <c r="H238" s="21">
        <f>IF(E238=0,raw!AO238,0)</f>
        <v>100</v>
      </c>
      <c r="I238" s="21">
        <f>raw!V238</f>
        <v>6.96</v>
      </c>
      <c r="J238" s="21">
        <f>raw!X238</f>
        <v>2.35</v>
      </c>
      <c r="K238" s="21">
        <f>SUM(raw!Y238:AB238)</f>
        <v>3.38</v>
      </c>
      <c r="L238" s="21">
        <f>SUM(raw!AC238:AD238)</f>
        <v>0</v>
      </c>
      <c r="M238" s="21">
        <f>raw!AE238</f>
        <v>0</v>
      </c>
      <c r="N238" s="21">
        <f>raw!AF238</f>
        <v>58.04</v>
      </c>
      <c r="O238" s="21">
        <f>raw!AL238</f>
        <v>57.01</v>
      </c>
      <c r="P238" s="21">
        <f>raw!AM238</f>
        <v>60.39</v>
      </c>
      <c r="Q238" s="21">
        <f>raw!BB238</f>
        <v>0</v>
      </c>
      <c r="R238" s="21">
        <f>IF(E238=0,raw!AN238,raw!BC238)</f>
        <v>0</v>
      </c>
      <c r="S238" s="21">
        <f>raw!BE238</f>
        <v>0</v>
      </c>
      <c r="T238" s="21">
        <f>raw!BF238</f>
        <v>0</v>
      </c>
      <c r="U238" s="21">
        <f>raw!BH238</f>
        <v>0</v>
      </c>
      <c r="V238" s="21">
        <f>IF(raw!BI238,raw!BI238,raw!BG238)</f>
        <v>0</v>
      </c>
      <c r="W238" s="21">
        <f>raw!BK238</f>
        <v>0</v>
      </c>
      <c r="X238" s="21">
        <f>raw!BL238</f>
        <v>0</v>
      </c>
      <c r="Y238" s="29">
        <f>TRUNC(raw!BQ238/(1-raw!W238/100),2)</f>
        <v>0</v>
      </c>
      <c r="Z238" s="29">
        <f>TRUNC(raw!BR238/(1-raw!W238/100),2)</f>
        <v>0</v>
      </c>
      <c r="AA238" s="29">
        <f>TRUNC(raw!BY238/(1-raw!W238/100),2)</f>
        <v>0</v>
      </c>
      <c r="AB238" s="29">
        <f>TRUNC(IF(E238=0,0,IF(E238=1,raw!BX238/(1-raw!W238/100),IF(E238=2,raw!BZ238/(1-raw!W238/100),0))),2)</f>
        <v>0</v>
      </c>
      <c r="AC238" s="29">
        <f>TRUNC(raw!CB238/(1-raw!W238/100),2)</f>
        <v>0</v>
      </c>
      <c r="AD238" s="29">
        <f>TRUNC(IF(E238=0,0,IF(E238=1,raw!CA238/(1-raw!W238/100),IF(E238=2,raw!CC238/(1-raw!W238/100),0))),2)</f>
        <v>0</v>
      </c>
      <c r="AE238" s="21">
        <f>(IF(E238=0,0,IF(E238=1,0,IF(E238=2,raw!CE238))))</f>
        <v>0</v>
      </c>
      <c r="AF238" s="21">
        <f>(IF(E238=0,0,IF(E238=1,raw!CD238,IF(E238=2,raw!CF238))))</f>
        <v>0</v>
      </c>
    </row>
    <row r="239" spans="1:32" x14ac:dyDescent="0.25">
      <c r="A239" s="21">
        <f>raw!A239</f>
        <v>856967</v>
      </c>
      <c r="C239" s="21">
        <f>VLOOKUP(A239,'insert-meters'!A$2:B$24,2)</f>
        <v>118</v>
      </c>
      <c r="D239" s="21" t="str">
        <f>MID(raw!M239,3,4)</f>
        <v>1711</v>
      </c>
      <c r="E239" s="21">
        <f>IF(raw!BE239,2,IF(raw!BG239,1,0))</f>
        <v>0</v>
      </c>
      <c r="F239" s="21">
        <f>raw!T239</f>
        <v>20171218</v>
      </c>
      <c r="G239" s="21">
        <f>IF(E239=0,raw!AN239,raw!U239)</f>
        <v>0</v>
      </c>
      <c r="H239" s="21">
        <f>IF(E239=0,raw!AO239,0)</f>
        <v>100</v>
      </c>
      <c r="I239" s="21">
        <f>raw!V239</f>
        <v>6.96</v>
      </c>
      <c r="J239" s="21">
        <f>raw!X239</f>
        <v>2.35</v>
      </c>
      <c r="K239" s="21">
        <f>SUM(raw!Y239:AB239)</f>
        <v>3.38</v>
      </c>
      <c r="L239" s="21">
        <f>SUM(raw!AC239:AD239)</f>
        <v>0</v>
      </c>
      <c r="M239" s="21">
        <f>raw!AE239</f>
        <v>0</v>
      </c>
      <c r="N239" s="21">
        <f>raw!AF239</f>
        <v>58.04</v>
      </c>
      <c r="O239" s="21">
        <f>raw!AL239</f>
        <v>57.01</v>
      </c>
      <c r="P239" s="21">
        <f>raw!AM239</f>
        <v>60.39</v>
      </c>
      <c r="Q239" s="21">
        <f>raw!BB239</f>
        <v>0</v>
      </c>
      <c r="R239" s="21">
        <f>IF(E239=0,raw!AN239,raw!BC239)</f>
        <v>0</v>
      </c>
      <c r="S239" s="21">
        <f>raw!BE239</f>
        <v>0</v>
      </c>
      <c r="T239" s="21">
        <f>raw!BF239</f>
        <v>0</v>
      </c>
      <c r="U239" s="21">
        <f>raw!BH239</f>
        <v>0</v>
      </c>
      <c r="V239" s="21">
        <f>IF(raw!BI239,raw!BI239,raw!BG239)</f>
        <v>0</v>
      </c>
      <c r="W239" s="21">
        <f>raw!BK239</f>
        <v>0</v>
      </c>
      <c r="X239" s="21">
        <f>raw!BL239</f>
        <v>0</v>
      </c>
      <c r="Y239" s="29">
        <f>TRUNC(raw!BQ239/(1-raw!W239/100),2)</f>
        <v>0</v>
      </c>
      <c r="Z239" s="29">
        <f>TRUNC(raw!BR239/(1-raw!W239/100),2)</f>
        <v>0</v>
      </c>
      <c r="AA239" s="29">
        <f>TRUNC(raw!BY239/(1-raw!W239/100),2)</f>
        <v>0</v>
      </c>
      <c r="AB239" s="29">
        <f>TRUNC(IF(E239=0,0,IF(E239=1,raw!BX239/(1-raw!W239/100),IF(E239=2,raw!BZ239/(1-raw!W239/100),0))),2)</f>
        <v>0</v>
      </c>
      <c r="AC239" s="29">
        <f>TRUNC(raw!CB239/(1-raw!W239/100),2)</f>
        <v>0</v>
      </c>
      <c r="AD239" s="29">
        <f>TRUNC(IF(E239=0,0,IF(E239=1,raw!CA239/(1-raw!W239/100),IF(E239=2,raw!CC239/(1-raw!W239/100),0))),2)</f>
        <v>0</v>
      </c>
      <c r="AE239" s="21">
        <f>(IF(E239=0,0,IF(E239=1,0,IF(E239=2,raw!CE239))))</f>
        <v>0</v>
      </c>
      <c r="AF239" s="21">
        <f>(IF(E239=0,0,IF(E239=1,raw!CD239,IF(E239=2,raw!CF239))))</f>
        <v>0</v>
      </c>
    </row>
    <row r="240" spans="1:32" x14ac:dyDescent="0.25">
      <c r="A240" s="21">
        <f>raw!A240</f>
        <v>856969</v>
      </c>
      <c r="C240" s="21">
        <f>VLOOKUP(A240,'insert-meters'!A$2:B$24,2)</f>
        <v>119</v>
      </c>
      <c r="D240" s="21" t="str">
        <f>MID(raw!M240,3,4)</f>
        <v>1711</v>
      </c>
      <c r="E240" s="21">
        <f>IF(raw!BE240,2,IF(raw!BG240,1,0))</f>
        <v>0</v>
      </c>
      <c r="F240" s="21">
        <f>raw!T240</f>
        <v>20171218</v>
      </c>
      <c r="G240" s="21">
        <f>IF(E240=0,raw!AN240,raw!U240)</f>
        <v>0</v>
      </c>
      <c r="H240" s="21">
        <f>IF(E240=0,raw!AO240,0)</f>
        <v>100</v>
      </c>
      <c r="I240" s="21">
        <f>raw!V240</f>
        <v>6.96</v>
      </c>
      <c r="J240" s="21">
        <f>raw!X240</f>
        <v>2.35</v>
      </c>
      <c r="K240" s="21">
        <f>SUM(raw!Y240:AB240)</f>
        <v>3.38</v>
      </c>
      <c r="L240" s="21">
        <f>SUM(raw!AC240:AD240)</f>
        <v>0</v>
      </c>
      <c r="M240" s="21">
        <f>raw!AE240</f>
        <v>0</v>
      </c>
      <c r="N240" s="21">
        <f>raw!AF240</f>
        <v>58.04</v>
      </c>
      <c r="O240" s="21">
        <f>raw!AL240</f>
        <v>57.01</v>
      </c>
      <c r="P240" s="21">
        <f>raw!AM240</f>
        <v>60.39</v>
      </c>
      <c r="Q240" s="21">
        <f>raw!BB240</f>
        <v>0</v>
      </c>
      <c r="R240" s="21">
        <f>IF(E240=0,raw!AN240,raw!BC240)</f>
        <v>0</v>
      </c>
      <c r="S240" s="21">
        <f>raw!BE240</f>
        <v>0</v>
      </c>
      <c r="T240" s="21">
        <f>raw!BF240</f>
        <v>0</v>
      </c>
      <c r="U240" s="21">
        <f>raw!BH240</f>
        <v>0</v>
      </c>
      <c r="V240" s="21">
        <f>IF(raw!BI240,raw!BI240,raw!BG240)</f>
        <v>0</v>
      </c>
      <c r="W240" s="21">
        <f>raw!BK240</f>
        <v>0</v>
      </c>
      <c r="X240" s="21">
        <f>raw!BL240</f>
        <v>0</v>
      </c>
      <c r="Y240" s="29">
        <f>TRUNC(raw!BQ240/(1-raw!W240/100),2)</f>
        <v>0</v>
      </c>
      <c r="Z240" s="29">
        <f>TRUNC(raw!BR240/(1-raw!W240/100),2)</f>
        <v>0</v>
      </c>
      <c r="AA240" s="29">
        <f>TRUNC(raw!BY240/(1-raw!W240/100),2)</f>
        <v>0</v>
      </c>
      <c r="AB240" s="29">
        <f>TRUNC(IF(E240=0,0,IF(E240=1,raw!BX240/(1-raw!W240/100),IF(E240=2,raw!BZ240/(1-raw!W240/100),0))),2)</f>
        <v>0</v>
      </c>
      <c r="AC240" s="29">
        <f>TRUNC(raw!CB240/(1-raw!W240/100),2)</f>
        <v>0</v>
      </c>
      <c r="AD240" s="29">
        <f>TRUNC(IF(E240=0,0,IF(E240=1,raw!CA240/(1-raw!W240/100),IF(E240=2,raw!CC240/(1-raw!W240/100),0))),2)</f>
        <v>0</v>
      </c>
      <c r="AE240" s="21">
        <f>(IF(E240=0,0,IF(E240=1,0,IF(E240=2,raw!CE240))))</f>
        <v>0</v>
      </c>
      <c r="AF240" s="21">
        <f>(IF(E240=0,0,IF(E240=1,raw!CD240,IF(E240=2,raw!CF240))))</f>
        <v>0</v>
      </c>
    </row>
    <row r="241" spans="1:32" x14ac:dyDescent="0.25">
      <c r="A241" s="21">
        <f>raw!A241</f>
        <v>966027</v>
      </c>
      <c r="C241" s="21">
        <f>VLOOKUP(A241,'insert-meters'!A$2:B$24,2)</f>
        <v>120</v>
      </c>
      <c r="D241" s="21" t="str">
        <f>MID(raw!M241,3,4)</f>
        <v>1711</v>
      </c>
      <c r="E241" s="21">
        <f>IF(raw!BE241,2,IF(raw!BG241,1,0))</f>
        <v>2</v>
      </c>
      <c r="F241" s="21">
        <f>raw!T241</f>
        <v>20171218</v>
      </c>
      <c r="G241" s="21">
        <f>IF(E241=0,raw!AN241,raw!U241)</f>
        <v>92128</v>
      </c>
      <c r="H241" s="21">
        <f>IF(E241=0,raw!AO241,0)</f>
        <v>0</v>
      </c>
      <c r="I241" s="21">
        <f>raw!V241</f>
        <v>17194.89</v>
      </c>
      <c r="J241" s="21">
        <f>raw!X241</f>
        <v>702.62</v>
      </c>
      <c r="K241" s="21">
        <f>SUM(raw!Y241:AB241)</f>
        <v>4023.58</v>
      </c>
      <c r="L241" s="21">
        <f>SUM(raw!AC241:AD241)</f>
        <v>0</v>
      </c>
      <c r="M241" s="21">
        <f>raw!AE241</f>
        <v>0</v>
      </c>
      <c r="N241" s="21">
        <f>raw!AF241</f>
        <v>68779.61</v>
      </c>
      <c r="O241" s="21">
        <f>raw!AL241</f>
        <v>65458.65</v>
      </c>
      <c r="P241" s="21">
        <f>raw!AM241</f>
        <v>69482.23</v>
      </c>
      <c r="Q241" s="21">
        <f>raw!BB241</f>
        <v>10511</v>
      </c>
      <c r="R241" s="21">
        <f>IF(E241=0,raw!AN241,raw!BC241)</f>
        <v>81617</v>
      </c>
      <c r="S241" s="21">
        <f>raw!BE241</f>
        <v>235</v>
      </c>
      <c r="T241" s="21">
        <f>raw!BF241</f>
        <v>301</v>
      </c>
      <c r="U241" s="21">
        <f>raw!BH241</f>
        <v>245</v>
      </c>
      <c r="V241" s="21">
        <f>IF(raw!BI241,raw!BI241,raw!BG241)</f>
        <v>301</v>
      </c>
      <c r="W241" s="21">
        <f>raw!BK241</f>
        <v>0</v>
      </c>
      <c r="X241" s="21">
        <f>raw!BL241</f>
        <v>0</v>
      </c>
      <c r="Y241" s="29">
        <f>TRUNC(raw!BQ241/(1-raw!W241/100),2)</f>
        <v>0</v>
      </c>
      <c r="Z241" s="29">
        <f>TRUNC(raw!BR241/(1-raw!W241/100),2)</f>
        <v>0</v>
      </c>
      <c r="AA241" s="29">
        <f>TRUNC(raw!BY241/(1-raw!W241/100),2)</f>
        <v>13488.12</v>
      </c>
      <c r="AB241" s="29">
        <f>TRUNC(IF(E241=0,0,IF(E241=1,raw!BX241/(1-raw!W241/100),IF(E241=2,raw!BZ241/(1-raw!W241/100),0))),2)</f>
        <v>4364.2</v>
      </c>
      <c r="AC241" s="29">
        <f>TRUNC(raw!CB241/(1-raw!W241/100),2)</f>
        <v>0</v>
      </c>
      <c r="AD241" s="29">
        <f>TRUNC(IF(E241=0,0,IF(E241=1,raw!CA241/(1-raw!W241/100),IF(E241=2,raw!CC241/(1-raw!W241/100),0))),2)</f>
        <v>2058.86</v>
      </c>
      <c r="AE241" s="21">
        <f>(IF(E241=0,0,IF(E241=1,0,IF(E241=2,raw!CE241))))</f>
        <v>245</v>
      </c>
      <c r="AF241" s="21">
        <f>(IF(E241=0,0,IF(E241=1,raw!CD241,IF(E241=2,raw!CF241))))</f>
        <v>230</v>
      </c>
    </row>
    <row r="242" spans="1:32" x14ac:dyDescent="0.25">
      <c r="A242" s="21">
        <f>raw!A242</f>
        <v>1089425</v>
      </c>
      <c r="C242" s="21">
        <f>VLOOKUP(A242,'insert-meters'!A$2:B$24,2)</f>
        <v>121</v>
      </c>
      <c r="D242" s="21" t="str">
        <f>MID(raw!M242,3,4)</f>
        <v>1711</v>
      </c>
      <c r="E242" s="21">
        <f>IF(raw!BE242,2,IF(raw!BG242,1,0))</f>
        <v>2</v>
      </c>
      <c r="F242" s="21">
        <f>raw!T242</f>
        <v>20171218</v>
      </c>
      <c r="G242" s="21">
        <f>IF(E242=0,raw!AN242,raw!U242)</f>
        <v>105949</v>
      </c>
      <c r="H242" s="21">
        <f>IF(E242=0,raw!AO242,0)</f>
        <v>0</v>
      </c>
      <c r="I242" s="21">
        <f>raw!V242</f>
        <v>16851.5</v>
      </c>
      <c r="J242" s="21">
        <f>raw!X242</f>
        <v>702.62</v>
      </c>
      <c r="K242" s="21">
        <f>SUM(raw!Y242:AB242)</f>
        <v>3943.2400000000002</v>
      </c>
      <c r="L242" s="21">
        <f>SUM(raw!AC242:AD242)</f>
        <v>0</v>
      </c>
      <c r="M242" s="21">
        <f>raw!AE242</f>
        <v>0</v>
      </c>
      <c r="N242" s="21">
        <f>raw!AF242</f>
        <v>67406.06</v>
      </c>
      <c r="O242" s="21">
        <f>raw!AL242</f>
        <v>64165.440000000002</v>
      </c>
      <c r="P242" s="21">
        <f>raw!AM242</f>
        <v>68108.679999999993</v>
      </c>
      <c r="Q242" s="21">
        <f>raw!BB242</f>
        <v>8949</v>
      </c>
      <c r="R242" s="21">
        <f>IF(E242=0,raw!AN242,raw!BC242)</f>
        <v>97000</v>
      </c>
      <c r="S242" s="21">
        <f>raw!BE242</f>
        <v>192</v>
      </c>
      <c r="T242" s="21">
        <f>raw!BF242</f>
        <v>201</v>
      </c>
      <c r="U242" s="21">
        <f>raw!BH242</f>
        <v>350</v>
      </c>
      <c r="V242" s="21">
        <f>IF(raw!BI242,raw!BI242,raw!BG242)</f>
        <v>350</v>
      </c>
      <c r="W242" s="21">
        <f>raw!BK242</f>
        <v>0</v>
      </c>
      <c r="X242" s="21">
        <f>raw!BL242</f>
        <v>0</v>
      </c>
      <c r="Y242" s="29">
        <f>TRUNC(raw!BQ242/(1-raw!W242/100),2)</f>
        <v>0</v>
      </c>
      <c r="Z242" s="29">
        <f>TRUNC(raw!BR242/(1-raw!W242/100),2)</f>
        <v>0</v>
      </c>
      <c r="AA242" s="29">
        <f>TRUNC(raw!BY242/(1-raw!W242/100),2)</f>
        <v>10138.73</v>
      </c>
      <c r="AB242" s="29">
        <f>TRUNC(IF(E242=0,0,IF(E242=1,raw!BX242/(1-raw!W242/100),IF(E242=2,raw!BZ242/(1-raw!W242/100),0))),2)</f>
        <v>3857.56</v>
      </c>
      <c r="AC242" s="29">
        <f>TRUNC(raw!CB242/(1-raw!W242/100),2)</f>
        <v>0</v>
      </c>
      <c r="AD242" s="29">
        <f>TRUNC(IF(E242=0,0,IF(E242=1,raw!CA242/(1-raw!W242/100),IF(E242=2,raw!CC242/(1-raw!W242/100),0))),2)</f>
        <v>0</v>
      </c>
      <c r="AE242" s="21">
        <f>(IF(E242=0,0,IF(E242=1,0,IF(E242=2,raw!CE242))))</f>
        <v>350</v>
      </c>
      <c r="AF242" s="21">
        <f>(IF(E242=0,0,IF(E242=1,raw!CD242,IF(E242=2,raw!CF242))))</f>
        <v>350</v>
      </c>
    </row>
    <row r="243" spans="1:32" x14ac:dyDescent="0.25">
      <c r="A243" s="21">
        <f>raw!A243</f>
        <v>1100496</v>
      </c>
      <c r="C243" s="21">
        <f>VLOOKUP(A243,'insert-meters'!A$2:B$24,2)</f>
        <v>122</v>
      </c>
      <c r="D243" s="21" t="str">
        <f>MID(raw!M243,3,4)</f>
        <v>1711</v>
      </c>
      <c r="E243" s="21">
        <f>IF(raw!BE243,2,IF(raw!BG243,1,0))</f>
        <v>0</v>
      </c>
      <c r="F243" s="21">
        <f>raw!T243</f>
        <v>20171218</v>
      </c>
      <c r="G243" s="21">
        <f>IF(E243=0,raw!AN243,raw!U243)</f>
        <v>1</v>
      </c>
      <c r="H243" s="21">
        <f>IF(E243=0,raw!AO243,0)</f>
        <v>30</v>
      </c>
      <c r="I243" s="21">
        <f>raw!V243</f>
        <v>2.12</v>
      </c>
      <c r="J243" s="21">
        <f>raw!X243</f>
        <v>2.35</v>
      </c>
      <c r="K243" s="21">
        <f>SUM(raw!Y243:AB243)</f>
        <v>1.02</v>
      </c>
      <c r="L243" s="21">
        <f>SUM(raw!AC243:AD243)</f>
        <v>0</v>
      </c>
      <c r="M243" s="21">
        <f>raw!AE243</f>
        <v>0</v>
      </c>
      <c r="N243" s="21">
        <f>raw!AF243</f>
        <v>17.690000000000001</v>
      </c>
      <c r="O243" s="21">
        <f>raw!AL243</f>
        <v>19.02</v>
      </c>
      <c r="P243" s="21">
        <f>raw!AM243</f>
        <v>20.04</v>
      </c>
      <c r="Q243" s="21">
        <f>raw!BB243</f>
        <v>0</v>
      </c>
      <c r="R243" s="21">
        <f>IF(E243=0,raw!AN243,raw!BC243)</f>
        <v>1</v>
      </c>
      <c r="S243" s="21">
        <f>raw!BE243</f>
        <v>0</v>
      </c>
      <c r="T243" s="21">
        <f>raw!BF243</f>
        <v>0</v>
      </c>
      <c r="U243" s="21">
        <f>raw!BH243</f>
        <v>0</v>
      </c>
      <c r="V243" s="21">
        <f>IF(raw!BI243,raw!BI243,raw!BG243)</f>
        <v>0</v>
      </c>
      <c r="W243" s="21">
        <f>raw!BK243</f>
        <v>0</v>
      </c>
      <c r="X243" s="21">
        <f>raw!BL243</f>
        <v>0</v>
      </c>
      <c r="Y243" s="29">
        <f>TRUNC(raw!BQ243/(1-raw!W243/100),2)</f>
        <v>0</v>
      </c>
      <c r="Z243" s="29">
        <f>TRUNC(raw!BR243/(1-raw!W243/100),2)</f>
        <v>0</v>
      </c>
      <c r="AA243" s="29">
        <f>TRUNC(raw!BY243/(1-raw!W243/100),2)</f>
        <v>0</v>
      </c>
      <c r="AB243" s="29">
        <f>TRUNC(IF(E243=0,0,IF(E243=1,raw!BX243/(1-raw!W243/100),IF(E243=2,raw!BZ243/(1-raw!W243/100),0))),2)</f>
        <v>0</v>
      </c>
      <c r="AC243" s="29">
        <f>TRUNC(raw!CB243/(1-raw!W243/100),2)</f>
        <v>0</v>
      </c>
      <c r="AD243" s="29">
        <f>TRUNC(IF(E243=0,0,IF(E243=1,raw!CA243/(1-raw!W243/100),IF(E243=2,raw!CC243/(1-raw!W243/100),0))),2)</f>
        <v>0</v>
      </c>
      <c r="AE243" s="21">
        <f>(IF(E243=0,0,IF(E243=1,0,IF(E243=2,raw!CE243))))</f>
        <v>0</v>
      </c>
      <c r="AF243" s="21">
        <f>(IF(E243=0,0,IF(E243=1,raw!CD243,IF(E243=2,raw!CF243))))</f>
        <v>0</v>
      </c>
    </row>
    <row r="244" spans="1:32" x14ac:dyDescent="0.25">
      <c r="A244" s="21">
        <f>raw!A244</f>
        <v>466453</v>
      </c>
      <c r="C244" s="21">
        <f>VLOOKUP(A244,'insert-meters'!A$2:B$24,2)</f>
        <v>101</v>
      </c>
      <c r="D244" s="21" t="str">
        <f>MID(raw!M244,3,4)</f>
        <v>1712</v>
      </c>
      <c r="E244" s="21">
        <f>IF(raw!BE244,2,IF(raw!BG244,1,0))</f>
        <v>1</v>
      </c>
      <c r="F244" s="21">
        <f>raw!T244</f>
        <v>20180118</v>
      </c>
      <c r="G244" s="21">
        <f>IF(E244=0,raw!AN244,raw!U244)</f>
        <v>14547</v>
      </c>
      <c r="H244" s="21">
        <f>IF(E244=0,raw!AO244,0)</f>
        <v>0</v>
      </c>
      <c r="I244" s="21">
        <f>raw!V244</f>
        <v>2275.98</v>
      </c>
      <c r="J244" s="21">
        <f>raw!X244</f>
        <v>702.62</v>
      </c>
      <c r="K244" s="21">
        <f>SUM(raw!Y244:AB244)</f>
        <v>532.54999999999995</v>
      </c>
      <c r="L244" s="21">
        <f>SUM(raw!AC244:AD244)</f>
        <v>0</v>
      </c>
      <c r="M244" s="21">
        <f>raw!AE244</f>
        <v>0</v>
      </c>
      <c r="N244" s="21">
        <f>raw!AF244</f>
        <v>9103.9500000000007</v>
      </c>
      <c r="O244" s="21">
        <f>raw!AL244</f>
        <v>9274.02</v>
      </c>
      <c r="P244" s="21">
        <f>raw!AM244</f>
        <v>9806.57</v>
      </c>
      <c r="Q244" s="21">
        <f>raw!BB244</f>
        <v>1408</v>
      </c>
      <c r="R244" s="21">
        <f>IF(E244=0,raw!AN244,raw!BC244)</f>
        <v>13139</v>
      </c>
      <c r="S244" s="21">
        <f>raw!BE244</f>
        <v>0</v>
      </c>
      <c r="T244" s="21">
        <f>raw!BF244</f>
        <v>54</v>
      </c>
      <c r="U244" s="21">
        <f>raw!BH244</f>
        <v>0</v>
      </c>
      <c r="V244" s="21">
        <f>IF(raw!BI244,raw!BI244,raw!BG244)</f>
        <v>55</v>
      </c>
      <c r="W244" s="21">
        <f>raw!BK244</f>
        <v>0</v>
      </c>
      <c r="X244" s="21">
        <f>raw!BL244</f>
        <v>0</v>
      </c>
      <c r="Y244" s="29">
        <f>TRUNC(raw!BQ244/(1-raw!W244/100),2)</f>
        <v>0</v>
      </c>
      <c r="Z244" s="29">
        <f>TRUNC(raw!BR244/(1-raw!W244/100),2)</f>
        <v>0</v>
      </c>
      <c r="AA244" s="29">
        <f>TRUNC(raw!BY244/(1-raw!W244/100),2)</f>
        <v>0</v>
      </c>
      <c r="AB244" s="29">
        <f>TRUNC(IF(E244=0,0,IF(E244=1,raw!BX244/(1-raw!W244/100),IF(E244=2,raw!BZ244/(1-raw!W244/100),0))),2)</f>
        <v>657.88</v>
      </c>
      <c r="AC244" s="29">
        <f>TRUNC(raw!CB244/(1-raw!W244/100),2)</f>
        <v>0</v>
      </c>
      <c r="AD244" s="29">
        <f>TRUNC(IF(E244=0,0,IF(E244=1,raw!CA244/(1-raw!W244/100),IF(E244=2,raw!CC244/(1-raw!W244/100),0))),2)</f>
        <v>0</v>
      </c>
      <c r="AE244" s="21">
        <f>(IF(E244=0,0,IF(E244=1,0,IF(E244=2,raw!CE244))))</f>
        <v>0</v>
      </c>
      <c r="AF244" s="21">
        <f>(IF(E244=0,0,IF(E244=1,raw!CD244,IF(E244=2,raw!CF244))))</f>
        <v>55</v>
      </c>
    </row>
    <row r="245" spans="1:32" x14ac:dyDescent="0.25">
      <c r="A245" s="21">
        <f>raw!A245</f>
        <v>471550</v>
      </c>
      <c r="C245" s="21">
        <f>VLOOKUP(A245,'insert-meters'!A$2:B$24,2)</f>
        <v>102</v>
      </c>
      <c r="D245" s="21" t="str">
        <f>MID(raw!M245,3,4)</f>
        <v>1712</v>
      </c>
      <c r="E245" s="21">
        <f>IF(raw!BE245,2,IF(raw!BG245,1,0))</f>
        <v>0</v>
      </c>
      <c r="F245" s="21">
        <f>raw!T245</f>
        <v>20180118</v>
      </c>
      <c r="G245" s="21">
        <f>IF(E245=0,raw!AN245,raw!U245)</f>
        <v>536</v>
      </c>
      <c r="H245" s="21">
        <f>IF(E245=0,raw!AO245,0)</f>
        <v>536</v>
      </c>
      <c r="I245" s="21">
        <f>raw!V245</f>
        <v>96.06</v>
      </c>
      <c r="J245" s="21">
        <f>raw!X245</f>
        <v>48.22</v>
      </c>
      <c r="K245" s="21">
        <f>SUM(raw!Y245:AB245)</f>
        <v>22.46</v>
      </c>
      <c r="L245" s="21">
        <f>SUM(raw!AC245:AD245)</f>
        <v>0</v>
      </c>
      <c r="M245" s="21">
        <f>raw!AE245</f>
        <v>0</v>
      </c>
      <c r="N245" s="21">
        <f>raw!AF245</f>
        <v>384.25</v>
      </c>
      <c r="O245" s="21">
        <f>raw!AL245</f>
        <v>410.01</v>
      </c>
      <c r="P245" s="21">
        <f>raw!AM245</f>
        <v>432.47</v>
      </c>
      <c r="Q245" s="21">
        <f>raw!BB245</f>
        <v>0</v>
      </c>
      <c r="R245" s="21">
        <f>IF(E245=0,raw!AN245,raw!BC245)</f>
        <v>536</v>
      </c>
      <c r="S245" s="21">
        <f>raw!BE245</f>
        <v>0</v>
      </c>
      <c r="T245" s="21">
        <f>raw!BF245</f>
        <v>0</v>
      </c>
      <c r="U245" s="21">
        <f>raw!BH245</f>
        <v>0</v>
      </c>
      <c r="V245" s="21">
        <f>IF(raw!BI245,raw!BI245,raw!BG245)</f>
        <v>0</v>
      </c>
      <c r="W245" s="21">
        <f>raw!BK245</f>
        <v>0</v>
      </c>
      <c r="X245" s="21">
        <f>raw!BL245</f>
        <v>0</v>
      </c>
      <c r="Y245" s="29">
        <f>TRUNC(raw!BQ245/(1-raw!W245/100),2)</f>
        <v>0</v>
      </c>
      <c r="Z245" s="29">
        <f>TRUNC(raw!BR245/(1-raw!W245/100),2)</f>
        <v>0</v>
      </c>
      <c r="AA245" s="29">
        <f>TRUNC(raw!BY245/(1-raw!W245/100),2)</f>
        <v>0</v>
      </c>
      <c r="AB245" s="29">
        <f>TRUNC(IF(E245=0,0,IF(E245=1,raw!BX245/(1-raw!W245/100),IF(E245=2,raw!BZ245/(1-raw!W245/100),0))),2)</f>
        <v>0</v>
      </c>
      <c r="AC245" s="29">
        <f>TRUNC(raw!CB245/(1-raw!W245/100),2)</f>
        <v>0</v>
      </c>
      <c r="AD245" s="29">
        <f>TRUNC(IF(E245=0,0,IF(E245=1,raw!CA245/(1-raw!W245/100),IF(E245=2,raw!CC245/(1-raw!W245/100),0))),2)</f>
        <v>0</v>
      </c>
      <c r="AE245" s="21">
        <f>(IF(E245=0,0,IF(E245=1,0,IF(E245=2,raw!CE245))))</f>
        <v>0</v>
      </c>
      <c r="AF245" s="21">
        <f>(IF(E245=0,0,IF(E245=1,raw!CD245,IF(E245=2,raw!CF245))))</f>
        <v>0</v>
      </c>
    </row>
    <row r="246" spans="1:32" x14ac:dyDescent="0.25">
      <c r="A246" s="21">
        <f>raw!A246</f>
        <v>471551</v>
      </c>
      <c r="C246" s="21">
        <f>VLOOKUP(A246,'insert-meters'!A$2:B$24,2)</f>
        <v>103</v>
      </c>
      <c r="D246" s="21" t="str">
        <f>MID(raw!M246,3,4)</f>
        <v>1712</v>
      </c>
      <c r="E246" s="21">
        <f>IF(raw!BE246,2,IF(raw!BG246,1,0))</f>
        <v>0</v>
      </c>
      <c r="F246" s="21">
        <f>raw!T246</f>
        <v>20180118</v>
      </c>
      <c r="G246" s="21">
        <f>IF(E246=0,raw!AN246,raw!U246)</f>
        <v>7080</v>
      </c>
      <c r="H246" s="21">
        <f>IF(E246=0,raw!AO246,0)</f>
        <v>7080</v>
      </c>
      <c r="I246" s="21">
        <f>raw!V246</f>
        <v>1268.9000000000001</v>
      </c>
      <c r="J246" s="21">
        <f>raw!X246</f>
        <v>693.17</v>
      </c>
      <c r="K246" s="21">
        <f>SUM(raw!Y246:AB246)</f>
        <v>296.89999999999998</v>
      </c>
      <c r="L246" s="21">
        <f>SUM(raw!AC246:AD246)</f>
        <v>0</v>
      </c>
      <c r="M246" s="21">
        <f>raw!AE246</f>
        <v>0</v>
      </c>
      <c r="N246" s="21">
        <f>raw!AF246</f>
        <v>5075.63</v>
      </c>
      <c r="O246" s="21">
        <f>raw!AL246</f>
        <v>5471.9</v>
      </c>
      <c r="P246" s="21">
        <f>raw!AM246</f>
        <v>5768.8</v>
      </c>
      <c r="Q246" s="21">
        <f>raw!BB246</f>
        <v>0</v>
      </c>
      <c r="R246" s="21">
        <f>IF(E246=0,raw!AN246,raw!BC246)</f>
        <v>7080</v>
      </c>
      <c r="S246" s="21">
        <f>raw!BE246</f>
        <v>0</v>
      </c>
      <c r="T246" s="21">
        <f>raw!BF246</f>
        <v>0</v>
      </c>
      <c r="U246" s="21">
        <f>raw!BH246</f>
        <v>0</v>
      </c>
      <c r="V246" s="21">
        <f>IF(raw!BI246,raw!BI246,raw!BG246)</f>
        <v>0</v>
      </c>
      <c r="W246" s="21">
        <f>raw!BK246</f>
        <v>0</v>
      </c>
      <c r="X246" s="21">
        <f>raw!BL246</f>
        <v>0</v>
      </c>
      <c r="Y246" s="29">
        <f>TRUNC(raw!BQ246/(1-raw!W246/100),2)</f>
        <v>0</v>
      </c>
      <c r="Z246" s="29">
        <f>TRUNC(raw!BR246/(1-raw!W246/100),2)</f>
        <v>0</v>
      </c>
      <c r="AA246" s="29">
        <f>TRUNC(raw!BY246/(1-raw!W246/100),2)</f>
        <v>0</v>
      </c>
      <c r="AB246" s="29">
        <f>TRUNC(IF(E246=0,0,IF(E246=1,raw!BX246/(1-raw!W246/100),IF(E246=2,raw!BZ246/(1-raw!W246/100),0))),2)</f>
        <v>0</v>
      </c>
      <c r="AC246" s="29">
        <f>TRUNC(raw!CB246/(1-raw!W246/100),2)</f>
        <v>0</v>
      </c>
      <c r="AD246" s="29">
        <f>TRUNC(IF(E246=0,0,IF(E246=1,raw!CA246/(1-raw!W246/100),IF(E246=2,raw!CC246/(1-raw!W246/100),0))),2)</f>
        <v>0</v>
      </c>
      <c r="AE246" s="21">
        <f>(IF(E246=0,0,IF(E246=1,0,IF(E246=2,raw!CE246))))</f>
        <v>0</v>
      </c>
      <c r="AF246" s="21">
        <f>(IF(E246=0,0,IF(E246=1,raw!CD246,IF(E246=2,raw!CF246))))</f>
        <v>0</v>
      </c>
    </row>
    <row r="247" spans="1:32" x14ac:dyDescent="0.25">
      <c r="A247" s="21">
        <f>raw!A247</f>
        <v>471552</v>
      </c>
      <c r="C247" s="21">
        <f>VLOOKUP(A247,'insert-meters'!A$2:B$24,2)</f>
        <v>104</v>
      </c>
      <c r="D247" s="21" t="str">
        <f>MID(raw!M247,3,4)</f>
        <v>1712</v>
      </c>
      <c r="E247" s="21">
        <f>IF(raw!BE247,2,IF(raw!BG247,1,0))</f>
        <v>0</v>
      </c>
      <c r="F247" s="21">
        <f>raw!T247</f>
        <v>20180118</v>
      </c>
      <c r="G247" s="21">
        <f>IF(E247=0,raw!AN247,raw!U247)</f>
        <v>413</v>
      </c>
      <c r="H247" s="21">
        <f>IF(E247=0,raw!AO247,0)</f>
        <v>413</v>
      </c>
      <c r="I247" s="21">
        <f>raw!V247</f>
        <v>48.67</v>
      </c>
      <c r="J247" s="21">
        <f>raw!X247</f>
        <v>40.19</v>
      </c>
      <c r="K247" s="21">
        <f>SUM(raw!Y247:AB247)</f>
        <v>15.8</v>
      </c>
      <c r="L247" s="21">
        <f>SUM(raw!AC247:AD247)</f>
        <v>0</v>
      </c>
      <c r="M247" s="21">
        <f>raw!AE247</f>
        <v>0</v>
      </c>
      <c r="N247" s="21">
        <f>raw!AF247</f>
        <v>270.43</v>
      </c>
      <c r="O247" s="21">
        <f>raw!AL247</f>
        <v>294.82</v>
      </c>
      <c r="P247" s="21">
        <f>raw!AM247</f>
        <v>310.62</v>
      </c>
      <c r="Q247" s="21">
        <f>raw!BB247</f>
        <v>0</v>
      </c>
      <c r="R247" s="21">
        <f>IF(E247=0,raw!AN247,raw!BC247)</f>
        <v>413</v>
      </c>
      <c r="S247" s="21">
        <f>raw!BE247</f>
        <v>0</v>
      </c>
      <c r="T247" s="21">
        <f>raw!BF247</f>
        <v>0</v>
      </c>
      <c r="U247" s="21">
        <f>raw!BH247</f>
        <v>0</v>
      </c>
      <c r="V247" s="21">
        <f>IF(raw!BI247,raw!BI247,raw!BG247)</f>
        <v>0</v>
      </c>
      <c r="W247" s="21">
        <f>raw!BK247</f>
        <v>0</v>
      </c>
      <c r="X247" s="21">
        <f>raw!BL247</f>
        <v>0</v>
      </c>
      <c r="Y247" s="29">
        <f>TRUNC(raw!BQ247/(1-raw!W247/100),2)</f>
        <v>0</v>
      </c>
      <c r="Z247" s="29">
        <f>TRUNC(raw!BR247/(1-raw!W247/100),2)</f>
        <v>0</v>
      </c>
      <c r="AA247" s="29">
        <f>TRUNC(raw!BY247/(1-raw!W247/100),2)</f>
        <v>0</v>
      </c>
      <c r="AB247" s="29">
        <f>TRUNC(IF(E247=0,0,IF(E247=1,raw!BX247/(1-raw!W247/100),IF(E247=2,raw!BZ247/(1-raw!W247/100),0))),2)</f>
        <v>0</v>
      </c>
      <c r="AC247" s="29">
        <f>TRUNC(raw!CB247/(1-raw!W247/100),2)</f>
        <v>0</v>
      </c>
      <c r="AD247" s="29">
        <f>TRUNC(IF(E247=0,0,IF(E247=1,raw!CA247/(1-raw!W247/100),IF(E247=2,raw!CC247/(1-raw!W247/100),0))),2)</f>
        <v>0</v>
      </c>
      <c r="AE247" s="21">
        <f>(IF(E247=0,0,IF(E247=1,0,IF(E247=2,raw!CE247))))</f>
        <v>0</v>
      </c>
      <c r="AF247" s="21">
        <f>(IF(E247=0,0,IF(E247=1,raw!CD247,IF(E247=2,raw!CF247))))</f>
        <v>0</v>
      </c>
    </row>
    <row r="248" spans="1:32" x14ac:dyDescent="0.25">
      <c r="A248" s="21">
        <f>raw!A248</f>
        <v>471553</v>
      </c>
      <c r="C248" s="21">
        <f>VLOOKUP(A248,'insert-meters'!A$2:B$24,2)</f>
        <v>105</v>
      </c>
      <c r="D248" s="21" t="str">
        <f>MID(raw!M248,3,4)</f>
        <v>1712</v>
      </c>
      <c r="E248" s="21">
        <f>IF(raw!BE248,2,IF(raw!BG248,1,0))</f>
        <v>0</v>
      </c>
      <c r="F248" s="21">
        <f>raw!T248</f>
        <v>20180118</v>
      </c>
      <c r="G248" s="21">
        <f>IF(E248=0,raw!AN248,raw!U248)</f>
        <v>8600</v>
      </c>
      <c r="H248" s="21">
        <f>IF(E248=0,raw!AO248,0)</f>
        <v>8600</v>
      </c>
      <c r="I248" s="21">
        <f>raw!V248</f>
        <v>1541.33</v>
      </c>
      <c r="J248" s="21">
        <f>raw!X248</f>
        <v>693.17</v>
      </c>
      <c r="K248" s="21">
        <f>SUM(raw!Y248:AB248)</f>
        <v>360.65</v>
      </c>
      <c r="L248" s="21">
        <f>SUM(raw!AC248:AD248)</f>
        <v>0</v>
      </c>
      <c r="M248" s="21">
        <f>raw!AE248</f>
        <v>0</v>
      </c>
      <c r="N248" s="21">
        <f>raw!AF248</f>
        <v>6165.32</v>
      </c>
      <c r="O248" s="21">
        <f>raw!AL248</f>
        <v>6497.84</v>
      </c>
      <c r="P248" s="21">
        <f>raw!AM248</f>
        <v>6858.49</v>
      </c>
      <c r="Q248" s="21">
        <f>raw!BB248</f>
        <v>0</v>
      </c>
      <c r="R248" s="21">
        <f>IF(E248=0,raw!AN248,raw!BC248)</f>
        <v>8600</v>
      </c>
      <c r="S248" s="21">
        <f>raw!BE248</f>
        <v>0</v>
      </c>
      <c r="T248" s="21">
        <f>raw!BF248</f>
        <v>0</v>
      </c>
      <c r="U248" s="21">
        <f>raw!BH248</f>
        <v>0</v>
      </c>
      <c r="V248" s="21">
        <f>IF(raw!BI248,raw!BI248,raw!BG248)</f>
        <v>0</v>
      </c>
      <c r="W248" s="21">
        <f>raw!BK248</f>
        <v>0</v>
      </c>
      <c r="X248" s="21">
        <f>raw!BL248</f>
        <v>0</v>
      </c>
      <c r="Y248" s="29">
        <f>TRUNC(raw!BQ248/(1-raw!W248/100),2)</f>
        <v>0</v>
      </c>
      <c r="Z248" s="29">
        <f>TRUNC(raw!BR248/(1-raw!W248/100),2)</f>
        <v>0</v>
      </c>
      <c r="AA248" s="29">
        <f>TRUNC(raw!BY248/(1-raw!W248/100),2)</f>
        <v>0</v>
      </c>
      <c r="AB248" s="29">
        <f>TRUNC(IF(E248=0,0,IF(E248=1,raw!BX248/(1-raw!W248/100),IF(E248=2,raw!BZ248/(1-raw!W248/100),0))),2)</f>
        <v>0</v>
      </c>
      <c r="AC248" s="29">
        <f>TRUNC(raw!CB248/(1-raw!W248/100),2)</f>
        <v>0</v>
      </c>
      <c r="AD248" s="29">
        <f>TRUNC(IF(E248=0,0,IF(E248=1,raw!CA248/(1-raw!W248/100),IF(E248=2,raw!CC248/(1-raw!W248/100),0))),2)</f>
        <v>0</v>
      </c>
      <c r="AE248" s="21">
        <f>(IF(E248=0,0,IF(E248=1,0,IF(E248=2,raw!CE248))))</f>
        <v>0</v>
      </c>
      <c r="AF248" s="21">
        <f>(IF(E248=0,0,IF(E248=1,raw!CD248,IF(E248=2,raw!CF248))))</f>
        <v>0</v>
      </c>
    </row>
    <row r="249" spans="1:32" x14ac:dyDescent="0.25">
      <c r="A249" s="21">
        <f>raw!A249</f>
        <v>471554</v>
      </c>
      <c r="C249" s="21">
        <f>VLOOKUP(A249,'insert-meters'!A$2:B$24,2)</f>
        <v>106</v>
      </c>
      <c r="D249" s="21" t="str">
        <f>MID(raw!M249,3,4)</f>
        <v>1712</v>
      </c>
      <c r="E249" s="21">
        <f>IF(raw!BE249,2,IF(raw!BG249,1,0))</f>
        <v>0</v>
      </c>
      <c r="F249" s="21">
        <f>raw!T249</f>
        <v>20180118</v>
      </c>
      <c r="G249" s="21">
        <f>IF(E249=0,raw!AN249,raw!U249)</f>
        <v>674</v>
      </c>
      <c r="H249" s="21">
        <f>IF(E249=0,raw!AO249,0)</f>
        <v>674</v>
      </c>
      <c r="I249" s="21">
        <f>raw!V249</f>
        <v>120.79</v>
      </c>
      <c r="J249" s="21">
        <f>raw!X249</f>
        <v>57.23</v>
      </c>
      <c r="K249" s="21">
        <f>SUM(raw!Y249:AB249)</f>
        <v>28.25</v>
      </c>
      <c r="L249" s="21">
        <f>SUM(raw!AC249:AD249)</f>
        <v>0</v>
      </c>
      <c r="M249" s="21">
        <f>raw!AE249</f>
        <v>0</v>
      </c>
      <c r="N249" s="21">
        <f>raw!AF249</f>
        <v>483.18</v>
      </c>
      <c r="O249" s="21">
        <f>raw!AL249</f>
        <v>512.16</v>
      </c>
      <c r="P249" s="21">
        <f>raw!AM249</f>
        <v>540.41</v>
      </c>
      <c r="Q249" s="21">
        <f>raw!BB249</f>
        <v>0</v>
      </c>
      <c r="R249" s="21">
        <f>IF(E249=0,raw!AN249,raw!BC249)</f>
        <v>674</v>
      </c>
      <c r="S249" s="21">
        <f>raw!BE249</f>
        <v>0</v>
      </c>
      <c r="T249" s="21">
        <f>raw!BF249</f>
        <v>0</v>
      </c>
      <c r="U249" s="21">
        <f>raw!BH249</f>
        <v>0</v>
      </c>
      <c r="V249" s="21">
        <f>IF(raw!BI249,raw!BI249,raw!BG249)</f>
        <v>0</v>
      </c>
      <c r="W249" s="21">
        <f>raw!BK249</f>
        <v>0</v>
      </c>
      <c r="X249" s="21">
        <f>raw!BL249</f>
        <v>0</v>
      </c>
      <c r="Y249" s="29">
        <f>TRUNC(raw!BQ249/(1-raw!W249/100),2)</f>
        <v>0</v>
      </c>
      <c r="Z249" s="29">
        <f>TRUNC(raw!BR249/(1-raw!W249/100),2)</f>
        <v>0</v>
      </c>
      <c r="AA249" s="29">
        <f>TRUNC(raw!BY249/(1-raw!W249/100),2)</f>
        <v>0</v>
      </c>
      <c r="AB249" s="29">
        <f>TRUNC(IF(E249=0,0,IF(E249=1,raw!BX249/(1-raw!W249/100),IF(E249=2,raw!BZ249/(1-raw!W249/100),0))),2)</f>
        <v>0</v>
      </c>
      <c r="AC249" s="29">
        <f>TRUNC(raw!CB249/(1-raw!W249/100),2)</f>
        <v>0</v>
      </c>
      <c r="AD249" s="29">
        <f>TRUNC(IF(E249=0,0,IF(E249=1,raw!CA249/(1-raw!W249/100),IF(E249=2,raw!CC249/(1-raw!W249/100),0))),2)</f>
        <v>0</v>
      </c>
      <c r="AE249" s="21">
        <f>(IF(E249=0,0,IF(E249=1,0,IF(E249=2,raw!CE249))))</f>
        <v>0</v>
      </c>
      <c r="AF249" s="21">
        <f>(IF(E249=0,0,IF(E249=1,raw!CD249,IF(E249=2,raw!CF249))))</f>
        <v>0</v>
      </c>
    </row>
    <row r="250" spans="1:32" x14ac:dyDescent="0.25">
      <c r="A250" s="21">
        <f>raw!A250</f>
        <v>471555</v>
      </c>
      <c r="C250" s="21">
        <f>VLOOKUP(A250,'insert-meters'!A$2:B$24,2)</f>
        <v>107</v>
      </c>
      <c r="D250" s="21" t="str">
        <f>MID(raw!M250,3,4)</f>
        <v>1712</v>
      </c>
      <c r="E250" s="21">
        <f>IF(raw!BE250,2,IF(raw!BG250,1,0))</f>
        <v>0</v>
      </c>
      <c r="F250" s="21">
        <f>raw!T250</f>
        <v>20180118</v>
      </c>
      <c r="G250" s="21">
        <f>IF(E250=0,raw!AN250,raw!U250)</f>
        <v>6540</v>
      </c>
      <c r="H250" s="21">
        <f>IF(E250=0,raw!AO250,0)</f>
        <v>6540</v>
      </c>
      <c r="I250" s="21">
        <f>raw!V250</f>
        <v>1172.1199999999999</v>
      </c>
      <c r="J250" s="21">
        <f>raw!X250</f>
        <v>589.80999999999995</v>
      </c>
      <c r="K250" s="21">
        <f>SUM(raw!Y250:AB250)</f>
        <v>274.26</v>
      </c>
      <c r="L250" s="21">
        <f>SUM(raw!AC250:AD250)</f>
        <v>0</v>
      </c>
      <c r="M250" s="21">
        <f>raw!AE250</f>
        <v>0</v>
      </c>
      <c r="N250" s="21">
        <f>raw!AF250</f>
        <v>4688.51</v>
      </c>
      <c r="O250" s="21">
        <f>raw!AL250</f>
        <v>5004.0600000000004</v>
      </c>
      <c r="P250" s="21">
        <f>raw!AM250</f>
        <v>5278.32</v>
      </c>
      <c r="Q250" s="21">
        <f>raw!BB250</f>
        <v>0</v>
      </c>
      <c r="R250" s="21">
        <f>IF(E250=0,raw!AN250,raw!BC250)</f>
        <v>6540</v>
      </c>
      <c r="S250" s="21">
        <f>raw!BE250</f>
        <v>0</v>
      </c>
      <c r="T250" s="21">
        <f>raw!BF250</f>
        <v>0</v>
      </c>
      <c r="U250" s="21">
        <f>raw!BH250</f>
        <v>0</v>
      </c>
      <c r="V250" s="21">
        <f>IF(raw!BI250,raw!BI250,raw!BG250)</f>
        <v>0</v>
      </c>
      <c r="W250" s="21">
        <f>raw!BK250</f>
        <v>0</v>
      </c>
      <c r="X250" s="21">
        <f>raw!BL250</f>
        <v>0</v>
      </c>
      <c r="Y250" s="29">
        <f>TRUNC(raw!BQ250/(1-raw!W250/100),2)</f>
        <v>0</v>
      </c>
      <c r="Z250" s="29">
        <f>TRUNC(raw!BR250/(1-raw!W250/100),2)</f>
        <v>0</v>
      </c>
      <c r="AA250" s="29">
        <f>TRUNC(raw!BY250/(1-raw!W250/100),2)</f>
        <v>0</v>
      </c>
      <c r="AB250" s="29">
        <f>TRUNC(IF(E250=0,0,IF(E250=1,raw!BX250/(1-raw!W250/100),IF(E250=2,raw!BZ250/(1-raw!W250/100),0))),2)</f>
        <v>0</v>
      </c>
      <c r="AC250" s="29">
        <f>TRUNC(raw!CB250/(1-raw!W250/100),2)</f>
        <v>0</v>
      </c>
      <c r="AD250" s="29">
        <f>TRUNC(IF(E250=0,0,IF(E250=1,raw!CA250/(1-raw!W250/100),IF(E250=2,raw!CC250/(1-raw!W250/100),0))),2)</f>
        <v>0</v>
      </c>
      <c r="AE250" s="21">
        <f>(IF(E250=0,0,IF(E250=1,0,IF(E250=2,raw!CE250))))</f>
        <v>0</v>
      </c>
      <c r="AF250" s="21">
        <f>(IF(E250=0,0,IF(E250=1,raw!CD250,IF(E250=2,raw!CF250))))</f>
        <v>0</v>
      </c>
    </row>
    <row r="251" spans="1:32" x14ac:dyDescent="0.25">
      <c r="A251" s="21">
        <f>raw!A251</f>
        <v>472913</v>
      </c>
      <c r="C251" s="21">
        <f>VLOOKUP(A251,'insert-meters'!A$2:B$24,2)</f>
        <v>108</v>
      </c>
      <c r="D251" s="21" t="str">
        <f>MID(raw!M251,3,4)</f>
        <v>1712</v>
      </c>
      <c r="E251" s="21">
        <f>IF(raw!BE251,2,IF(raw!BG251,1,0))</f>
        <v>0</v>
      </c>
      <c r="F251" s="21">
        <f>raw!T251</f>
        <v>20180118</v>
      </c>
      <c r="G251" s="21">
        <f>IF(E251=0,raw!AN251,raw!U251)</f>
        <v>6020</v>
      </c>
      <c r="H251" s="21">
        <f>IF(E251=0,raw!AO251,0)</f>
        <v>6020</v>
      </c>
      <c r="I251" s="21">
        <f>raw!V251</f>
        <v>1056.3800000000001</v>
      </c>
      <c r="J251" s="21">
        <f>raw!X251</f>
        <v>693.17</v>
      </c>
      <c r="K251" s="21">
        <f>SUM(raw!Y251:AB251)</f>
        <v>247.17000000000002</v>
      </c>
      <c r="L251" s="21">
        <f>SUM(raw!AC251:AD251)</f>
        <v>0</v>
      </c>
      <c r="M251" s="21">
        <f>raw!AE251</f>
        <v>0</v>
      </c>
      <c r="N251" s="21">
        <f>raw!AF251</f>
        <v>4225.53</v>
      </c>
      <c r="O251" s="21">
        <f>raw!AL251</f>
        <v>4671.53</v>
      </c>
      <c r="P251" s="21">
        <f>raw!AM251</f>
        <v>4918.7</v>
      </c>
      <c r="Q251" s="21">
        <f>raw!BB251</f>
        <v>0</v>
      </c>
      <c r="R251" s="21">
        <f>IF(E251=0,raw!AN251,raw!BC251)</f>
        <v>6020</v>
      </c>
      <c r="S251" s="21">
        <f>raw!BE251</f>
        <v>0</v>
      </c>
      <c r="T251" s="21">
        <f>raw!BF251</f>
        <v>0</v>
      </c>
      <c r="U251" s="21">
        <f>raw!BH251</f>
        <v>0</v>
      </c>
      <c r="V251" s="21">
        <f>IF(raw!BI251,raw!BI251,raw!BG251)</f>
        <v>0</v>
      </c>
      <c r="W251" s="21">
        <f>raw!BK251</f>
        <v>0</v>
      </c>
      <c r="X251" s="21">
        <f>raw!BL251</f>
        <v>0</v>
      </c>
      <c r="Y251" s="29">
        <f>TRUNC(raw!BQ251/(1-raw!W251/100),2)</f>
        <v>0</v>
      </c>
      <c r="Z251" s="29">
        <f>TRUNC(raw!BR251/(1-raw!W251/100),2)</f>
        <v>0</v>
      </c>
      <c r="AA251" s="29">
        <f>TRUNC(raw!BY251/(1-raw!W251/100),2)</f>
        <v>0</v>
      </c>
      <c r="AB251" s="29">
        <f>TRUNC(IF(E251=0,0,IF(E251=1,raw!BX251/(1-raw!W251/100),IF(E251=2,raw!BZ251/(1-raw!W251/100),0))),2)</f>
        <v>0</v>
      </c>
      <c r="AC251" s="29">
        <f>TRUNC(raw!CB251/(1-raw!W251/100),2)</f>
        <v>0</v>
      </c>
      <c r="AD251" s="29">
        <f>TRUNC(IF(E251=0,0,IF(E251=1,raw!CA251/(1-raw!W251/100),IF(E251=2,raw!CC251/(1-raw!W251/100),0))),2)</f>
        <v>0</v>
      </c>
      <c r="AE251" s="21">
        <f>(IF(E251=0,0,IF(E251=1,0,IF(E251=2,raw!CE251))))</f>
        <v>0</v>
      </c>
      <c r="AF251" s="21">
        <f>(IF(E251=0,0,IF(E251=1,raw!CD251,IF(E251=2,raw!CF251))))</f>
        <v>0</v>
      </c>
    </row>
    <row r="252" spans="1:32" x14ac:dyDescent="0.25">
      <c r="A252" s="21">
        <f>raw!A252</f>
        <v>491042</v>
      </c>
      <c r="C252" s="21">
        <f>VLOOKUP(A252,'insert-meters'!A$2:B$24,2)</f>
        <v>109</v>
      </c>
      <c r="D252" s="21" t="str">
        <f>MID(raw!M252,3,4)</f>
        <v>1712</v>
      </c>
      <c r="E252" s="21">
        <f>IF(raw!BE252,2,IF(raw!BG252,1,0))</f>
        <v>1</v>
      </c>
      <c r="F252" s="21">
        <f>raw!T252</f>
        <v>20180118</v>
      </c>
      <c r="G252" s="21">
        <f>IF(E252=0,raw!AN252,raw!U252)</f>
        <v>233766</v>
      </c>
      <c r="H252" s="21">
        <f>IF(E252=0,raw!AO252,0)</f>
        <v>0</v>
      </c>
      <c r="I252" s="21">
        <f>raw!V252</f>
        <v>44309.49</v>
      </c>
      <c r="J252" s="21">
        <f>raw!X252</f>
        <v>702.62</v>
      </c>
      <c r="K252" s="21">
        <f>SUM(raw!Y252:AB252)</f>
        <v>10368.41</v>
      </c>
      <c r="L252" s="21">
        <f>SUM(raw!AC252:AD252)</f>
        <v>0</v>
      </c>
      <c r="M252" s="21">
        <f>raw!AE252</f>
        <v>0</v>
      </c>
      <c r="N252" s="21">
        <f>raw!AF252</f>
        <v>177238.03</v>
      </c>
      <c r="O252" s="21">
        <f>raw!AL252</f>
        <v>167572.24</v>
      </c>
      <c r="P252" s="21">
        <f>raw!AM252</f>
        <v>177940.65</v>
      </c>
      <c r="Q252" s="21">
        <f>raw!BB252</f>
        <v>27884</v>
      </c>
      <c r="R252" s="21">
        <f>IF(E252=0,raw!AN252,raw!BC252)</f>
        <v>205882</v>
      </c>
      <c r="S252" s="21">
        <f>raw!BE252</f>
        <v>0</v>
      </c>
      <c r="T252" s="21">
        <f>raw!BF252</f>
        <v>695</v>
      </c>
      <c r="U252" s="21">
        <f>raw!BH252</f>
        <v>0</v>
      </c>
      <c r="V252" s="21">
        <f>IF(raw!BI252,raw!BI252,raw!BG252)</f>
        <v>755</v>
      </c>
      <c r="W252" s="21">
        <f>raw!BK252</f>
        <v>93</v>
      </c>
      <c r="X252" s="21">
        <f>raw!BL252</f>
        <v>208</v>
      </c>
      <c r="Y252" s="29">
        <f>TRUNC(raw!BQ252/(1-raw!W252/100),2)</f>
        <v>35.76</v>
      </c>
      <c r="Z252" s="29">
        <f>TRUNC(raw!BR252/(1-raw!W252/100),2)</f>
        <v>79.98</v>
      </c>
      <c r="AA252" s="29">
        <f>TRUNC(raw!BY252/(1-raw!W252/100),2)</f>
        <v>0</v>
      </c>
      <c r="AB252" s="29">
        <f>TRUNC(IF(E252=0,0,IF(E252=1,raw!BX252/(1-raw!W252/100),IF(E252=2,raw!BZ252/(1-raw!W252/100),0))),2)</f>
        <v>12569.69</v>
      </c>
      <c r="AC252" s="29">
        <f>TRUNC(raw!CB252/(1-raw!W252/100),2)</f>
        <v>0</v>
      </c>
      <c r="AD252" s="29">
        <f>TRUNC(IF(E252=0,0,IF(E252=1,raw!CA252/(1-raw!W252/100),IF(E252=2,raw!CC252/(1-raw!W252/100),0))),2)</f>
        <v>0</v>
      </c>
      <c r="AE252" s="21">
        <f>(IF(E252=0,0,IF(E252=1,0,IF(E252=2,raw!CE252))))</f>
        <v>0</v>
      </c>
      <c r="AF252" s="21">
        <f>(IF(E252=0,0,IF(E252=1,raw!CD252,IF(E252=2,raw!CF252))))</f>
        <v>755</v>
      </c>
    </row>
    <row r="253" spans="1:32" x14ac:dyDescent="0.25">
      <c r="A253" s="21">
        <f>raw!A253</f>
        <v>491747</v>
      </c>
      <c r="C253" s="21">
        <f>VLOOKUP(A253,'insert-meters'!A$2:B$24,2)</f>
        <v>110</v>
      </c>
      <c r="D253" s="21" t="str">
        <f>MID(raw!M253,3,4)</f>
        <v>1712</v>
      </c>
      <c r="E253" s="21">
        <f>IF(raw!BE253,2,IF(raw!BG253,1,0))</f>
        <v>1</v>
      </c>
      <c r="F253" s="21">
        <f>raw!T253</f>
        <v>20180118</v>
      </c>
      <c r="G253" s="21">
        <f>IF(E253=0,raw!AN253,raw!U253)</f>
        <v>112849</v>
      </c>
      <c r="H253" s="21">
        <f>IF(E253=0,raw!AO253,0)</f>
        <v>0</v>
      </c>
      <c r="I253" s="21">
        <f>raw!V253</f>
        <v>21338.87</v>
      </c>
      <c r="J253" s="21">
        <f>raw!X253</f>
        <v>702.62</v>
      </c>
      <c r="K253" s="21">
        <f>SUM(raw!Y253:AB253)</f>
        <v>4993.2800000000007</v>
      </c>
      <c r="L253" s="21">
        <f>SUM(raw!AC253:AD253)</f>
        <v>0</v>
      </c>
      <c r="M253" s="21">
        <f>raw!AE253</f>
        <v>0</v>
      </c>
      <c r="N253" s="21">
        <f>raw!AF253</f>
        <v>85355.55</v>
      </c>
      <c r="O253" s="21">
        <f>raw!AL253</f>
        <v>81064.89</v>
      </c>
      <c r="P253" s="21">
        <f>raw!AM253</f>
        <v>86058.17</v>
      </c>
      <c r="Q253" s="21">
        <f>raw!BB253</f>
        <v>11517</v>
      </c>
      <c r="R253" s="21">
        <f>IF(E253=0,raw!AN253,raw!BC253)</f>
        <v>101332</v>
      </c>
      <c r="S253" s="21">
        <f>raw!BE253</f>
        <v>0</v>
      </c>
      <c r="T253" s="21">
        <f>raw!BF253</f>
        <v>377</v>
      </c>
      <c r="U253" s="21">
        <f>raw!BH253</f>
        <v>0</v>
      </c>
      <c r="V253" s="21">
        <f>IF(raw!BI253,raw!BI253,raw!BG253)</f>
        <v>490</v>
      </c>
      <c r="W253" s="21">
        <f>raw!BK253</f>
        <v>170</v>
      </c>
      <c r="X253" s="21">
        <f>raw!BL253</f>
        <v>1985</v>
      </c>
      <c r="Y253" s="29">
        <f>TRUNC(raw!BQ253/(1-raw!W253/100),2)</f>
        <v>65.37</v>
      </c>
      <c r="Z253" s="29">
        <f>TRUNC(raw!BR253/(1-raw!W253/100),2)</f>
        <v>763.29</v>
      </c>
      <c r="AA253" s="29">
        <f>TRUNC(raw!BY253/(1-raw!W253/100),2)</f>
        <v>0</v>
      </c>
      <c r="AB253" s="29">
        <f>TRUNC(IF(E253=0,0,IF(E253=1,raw!BX253/(1-raw!W253/100),IF(E253=2,raw!BZ253/(1-raw!W253/100),0))),2)</f>
        <v>8157.81</v>
      </c>
      <c r="AC253" s="29">
        <f>TRUNC(raw!CB253/(1-raw!W253/100),2)</f>
        <v>0</v>
      </c>
      <c r="AD253" s="29">
        <f>TRUNC(IF(E253=0,0,IF(E253=1,raw!CA253/(1-raw!W253/100),IF(E253=2,raw!CC253/(1-raw!W253/100),0))),2)</f>
        <v>0</v>
      </c>
      <c r="AE253" s="21">
        <f>(IF(E253=0,0,IF(E253=1,0,IF(E253=2,raw!CE253))))</f>
        <v>0</v>
      </c>
      <c r="AF253" s="21">
        <f>(IF(E253=0,0,IF(E253=1,raw!CD253,IF(E253=2,raw!CF253))))</f>
        <v>490</v>
      </c>
    </row>
    <row r="254" spans="1:32" x14ac:dyDescent="0.25">
      <c r="A254" s="21">
        <f>raw!A254</f>
        <v>491750</v>
      </c>
      <c r="C254" s="21">
        <f>VLOOKUP(A254,'insert-meters'!A$2:B$24,2)</f>
        <v>111</v>
      </c>
      <c r="D254" s="21" t="str">
        <f>MID(raw!M254,3,4)</f>
        <v>1712</v>
      </c>
      <c r="E254" s="21">
        <f>IF(raw!BE254,2,IF(raw!BG254,1,0))</f>
        <v>2</v>
      </c>
      <c r="F254" s="21">
        <f>raw!T254</f>
        <v>20180118</v>
      </c>
      <c r="G254" s="21">
        <f>IF(E254=0,raw!AN254,raw!U254)</f>
        <v>341622</v>
      </c>
      <c r="H254" s="21">
        <f>IF(E254=0,raw!AO254,0)</f>
        <v>0</v>
      </c>
      <c r="I254" s="21">
        <f>raw!V254</f>
        <v>60191.37</v>
      </c>
      <c r="J254" s="21">
        <f>raw!X254</f>
        <v>702.62</v>
      </c>
      <c r="K254" s="21">
        <f>SUM(raw!Y254:AB254)</f>
        <v>14084.759999999998</v>
      </c>
      <c r="L254" s="21">
        <f>SUM(raw!AC254:AD254)</f>
        <v>0</v>
      </c>
      <c r="M254" s="21">
        <f>raw!AE254</f>
        <v>0</v>
      </c>
      <c r="N254" s="21">
        <f>raw!AF254</f>
        <v>240765.56</v>
      </c>
      <c r="O254" s="21">
        <f>raw!AL254</f>
        <v>227383.42</v>
      </c>
      <c r="P254" s="21">
        <f>raw!AM254</f>
        <v>241468.18</v>
      </c>
      <c r="Q254" s="21">
        <f>raw!BB254</f>
        <v>29935</v>
      </c>
      <c r="R254" s="21">
        <f>IF(E254=0,raw!AN254,raw!BC254)</f>
        <v>311687</v>
      </c>
      <c r="S254" s="21">
        <f>raw!BE254</f>
        <v>688</v>
      </c>
      <c r="T254" s="21">
        <f>raw!BF254</f>
        <v>823</v>
      </c>
      <c r="U254" s="21">
        <f>raw!BH254</f>
        <v>785</v>
      </c>
      <c r="V254" s="21">
        <f>IF(raw!BI254,raw!BI254,raw!BG254)</f>
        <v>845</v>
      </c>
      <c r="W254" s="21">
        <f>raw!BK254</f>
        <v>0</v>
      </c>
      <c r="X254" s="21">
        <f>raw!BL254</f>
        <v>0</v>
      </c>
      <c r="Y254" s="29">
        <f>TRUNC(raw!BQ254/(1-raw!W254/100),2)</f>
        <v>0</v>
      </c>
      <c r="Z254" s="29">
        <f>TRUNC(raw!BR254/(1-raw!W254/100),2)</f>
        <v>0</v>
      </c>
      <c r="AA254" s="29">
        <f>TRUNC(raw!BY254/(1-raw!W254/100),2)</f>
        <v>44216.06</v>
      </c>
      <c r="AB254" s="29">
        <f>TRUNC(IF(E254=0,0,IF(E254=1,raw!BX254/(1-raw!W254/100),IF(E254=2,raw!BZ254/(1-raw!W254/100),0))),2)</f>
        <v>14068.08</v>
      </c>
      <c r="AC254" s="29">
        <f>TRUNC(raw!CB254/(1-raw!W254/100),2)</f>
        <v>0</v>
      </c>
      <c r="AD254" s="29">
        <f>TRUNC(IF(E254=0,0,IF(E254=1,raw!CA254/(1-raw!W254/100),IF(E254=2,raw!CC254/(1-raw!W254/100),0))),2)</f>
        <v>0</v>
      </c>
      <c r="AE254" s="21">
        <f>(IF(E254=0,0,IF(E254=1,0,IF(E254=2,raw!CE254))))</f>
        <v>785</v>
      </c>
      <c r="AF254" s="21">
        <f>(IF(E254=0,0,IF(E254=1,raw!CD254,IF(E254=2,raw!CF254))))</f>
        <v>845</v>
      </c>
    </row>
    <row r="255" spans="1:32" x14ac:dyDescent="0.25">
      <c r="A255" s="21">
        <f>raw!A255</f>
        <v>493169</v>
      </c>
      <c r="C255" s="21">
        <f>VLOOKUP(A255,'insert-meters'!A$2:B$24,2)</f>
        <v>112</v>
      </c>
      <c r="D255" s="21" t="str">
        <f>MID(raw!M255,3,4)</f>
        <v>1712</v>
      </c>
      <c r="E255" s="21">
        <f>IF(raw!BE255,2,IF(raw!BG255,1,0))</f>
        <v>1</v>
      </c>
      <c r="F255" s="21">
        <f>raw!T255</f>
        <v>20180118</v>
      </c>
      <c r="G255" s="21">
        <f>IF(E255=0,raw!AN255,raw!U255)</f>
        <v>163068</v>
      </c>
      <c r="H255" s="21">
        <f>IF(E255=0,raw!AO255,0)</f>
        <v>0</v>
      </c>
      <c r="I255" s="21">
        <f>raw!V255</f>
        <v>29249.74</v>
      </c>
      <c r="J255" s="21">
        <f>raw!X255</f>
        <v>702.62</v>
      </c>
      <c r="K255" s="21">
        <f>SUM(raw!Y255:AB255)</f>
        <v>6844.4299999999994</v>
      </c>
      <c r="L255" s="21">
        <f>SUM(raw!AC255:AD255)</f>
        <v>0</v>
      </c>
      <c r="M255" s="21">
        <f>raw!AE255</f>
        <v>0</v>
      </c>
      <c r="N255" s="21">
        <f>raw!AF255</f>
        <v>116999.01</v>
      </c>
      <c r="O255" s="21">
        <f>raw!AL255</f>
        <v>110857.2</v>
      </c>
      <c r="P255" s="21">
        <f>raw!AM255</f>
        <v>117701.63</v>
      </c>
      <c r="Q255" s="21">
        <f>raw!BB255</f>
        <v>16000</v>
      </c>
      <c r="R255" s="21">
        <f>IF(E255=0,raw!AN255,raw!BC255)</f>
        <v>147068</v>
      </c>
      <c r="S255" s="21">
        <f>raw!BE255</f>
        <v>0</v>
      </c>
      <c r="T255" s="21">
        <f>raw!BF255</f>
        <v>0</v>
      </c>
      <c r="U255" s="21">
        <f>raw!BH255</f>
        <v>0</v>
      </c>
      <c r="V255" s="21">
        <f>IF(raw!BI255,raw!BI255,raw!BG255)</f>
        <v>460</v>
      </c>
      <c r="W255" s="21">
        <f>raw!BK255</f>
        <v>0</v>
      </c>
      <c r="X255" s="21">
        <f>raw!BL255</f>
        <v>0</v>
      </c>
      <c r="Y255" s="29">
        <f>TRUNC(raw!BQ255/(1-raw!W255/100),2)</f>
        <v>0</v>
      </c>
      <c r="Z255" s="29">
        <f>TRUNC(raw!BR255/(1-raw!W255/100),2)</f>
        <v>0</v>
      </c>
      <c r="AA255" s="29">
        <f>TRUNC(raw!BY255/(1-raw!W255/100),2)</f>
        <v>0</v>
      </c>
      <c r="AB255" s="29">
        <f>TRUNC(IF(E255=0,0,IF(E255=1,raw!BX255/(1-raw!W255/100),IF(E255=2,raw!BZ255/(1-raw!W255/100),0))),2)</f>
        <v>7658.36</v>
      </c>
      <c r="AC255" s="29">
        <f>TRUNC(raw!CB255/(1-raw!W255/100),2)</f>
        <v>0</v>
      </c>
      <c r="AD255" s="29">
        <f>TRUNC(IF(E255=0,0,IF(E255=1,raw!CA255/(1-raw!W255/100),IF(E255=2,raw!CC255/(1-raw!W255/100),0))),2)</f>
        <v>0</v>
      </c>
      <c r="AE255" s="21">
        <f>(IF(E255=0,0,IF(E255=1,0,IF(E255=2,raw!CE255))))</f>
        <v>0</v>
      </c>
      <c r="AF255" s="21">
        <f>(IF(E255=0,0,IF(E255=1,raw!CD255,IF(E255=2,raw!CF255))))</f>
        <v>460</v>
      </c>
    </row>
    <row r="256" spans="1:32" x14ac:dyDescent="0.25">
      <c r="A256" s="21">
        <f>raw!A256</f>
        <v>510213</v>
      </c>
      <c r="C256" s="21">
        <f>VLOOKUP(A256,'insert-meters'!A$2:B$24,2)</f>
        <v>113</v>
      </c>
      <c r="D256" s="21" t="str">
        <f>MID(raw!M256,3,4)</f>
        <v>1712</v>
      </c>
      <c r="E256" s="21">
        <f>IF(raw!BE256,2,IF(raw!BG256,1,0))</f>
        <v>0</v>
      </c>
      <c r="F256" s="21">
        <f>raw!T256</f>
        <v>20180118</v>
      </c>
      <c r="G256" s="21">
        <f>IF(E256=0,raw!AN256,raw!U256)</f>
        <v>18767</v>
      </c>
      <c r="H256" s="21">
        <f>IF(E256=0,raw!AO256,0)</f>
        <v>18767</v>
      </c>
      <c r="I256" s="21">
        <f>raw!V256</f>
        <v>3363.5</v>
      </c>
      <c r="J256" s="21">
        <f>raw!X256</f>
        <v>702.62</v>
      </c>
      <c r="K256" s="21">
        <f>SUM(raw!Y256:AB256)</f>
        <v>787.05</v>
      </c>
      <c r="L256" s="21">
        <f>SUM(raw!AC256:AD256)</f>
        <v>0</v>
      </c>
      <c r="M256" s="21">
        <f>raw!AE256</f>
        <v>0</v>
      </c>
      <c r="N256" s="21">
        <f>raw!AF256</f>
        <v>13454.02</v>
      </c>
      <c r="O256" s="21">
        <f>raw!AL256</f>
        <v>13369.59</v>
      </c>
      <c r="P256" s="21">
        <f>raw!AM256</f>
        <v>14156.64</v>
      </c>
      <c r="Q256" s="21">
        <f>raw!BB256</f>
        <v>0</v>
      </c>
      <c r="R256" s="21">
        <f>IF(E256=0,raw!AN256,raw!BC256)</f>
        <v>18767</v>
      </c>
      <c r="S256" s="21">
        <f>raw!BE256</f>
        <v>0</v>
      </c>
      <c r="T256" s="21">
        <f>raw!BF256</f>
        <v>0</v>
      </c>
      <c r="U256" s="21">
        <f>raw!BH256</f>
        <v>0</v>
      </c>
      <c r="V256" s="21">
        <f>IF(raw!BI256,raw!BI256,raw!BG256)</f>
        <v>0</v>
      </c>
      <c r="W256" s="21">
        <f>raw!BK256</f>
        <v>0</v>
      </c>
      <c r="X256" s="21">
        <f>raw!BL256</f>
        <v>0</v>
      </c>
      <c r="Y256" s="29">
        <f>TRUNC(raw!BQ256/(1-raw!W256/100),2)</f>
        <v>0</v>
      </c>
      <c r="Z256" s="29">
        <f>TRUNC(raw!BR256/(1-raw!W256/100),2)</f>
        <v>0</v>
      </c>
      <c r="AA256" s="29">
        <f>TRUNC(raw!BY256/(1-raw!W256/100),2)</f>
        <v>0</v>
      </c>
      <c r="AB256" s="29">
        <f>TRUNC(IF(E256=0,0,IF(E256=1,raw!BX256/(1-raw!W256/100),IF(E256=2,raw!BZ256/(1-raw!W256/100),0))),2)</f>
        <v>0</v>
      </c>
      <c r="AC256" s="29">
        <f>TRUNC(raw!CB256/(1-raw!W256/100),2)</f>
        <v>0</v>
      </c>
      <c r="AD256" s="29">
        <f>TRUNC(IF(E256=0,0,IF(E256=1,raw!CA256/(1-raw!W256/100),IF(E256=2,raw!CC256/(1-raw!W256/100),0))),2)</f>
        <v>0</v>
      </c>
      <c r="AE256" s="21">
        <f>(IF(E256=0,0,IF(E256=1,0,IF(E256=2,raw!CE256))))</f>
        <v>0</v>
      </c>
      <c r="AF256" s="21">
        <f>(IF(E256=0,0,IF(E256=1,raw!CD256,IF(E256=2,raw!CF256))))</f>
        <v>0</v>
      </c>
    </row>
    <row r="257" spans="1:32" x14ac:dyDescent="0.25">
      <c r="A257" s="21">
        <f>raw!A257</f>
        <v>605120</v>
      </c>
      <c r="C257" s="21">
        <f>VLOOKUP(A257,'insert-meters'!A$2:B$24,2)</f>
        <v>114</v>
      </c>
      <c r="D257" s="21" t="str">
        <f>MID(raw!M257,3,4)</f>
        <v>1712</v>
      </c>
      <c r="E257" s="21">
        <f>IF(raw!BE257,2,IF(raw!BG257,1,0))</f>
        <v>1</v>
      </c>
      <c r="F257" s="21">
        <f>raw!T257</f>
        <v>20180118</v>
      </c>
      <c r="G257" s="21">
        <f>IF(E257=0,raw!AN257,raw!U257)</f>
        <v>270608</v>
      </c>
      <c r="H257" s="21">
        <f>IF(E257=0,raw!AO257,0)</f>
        <v>0</v>
      </c>
      <c r="I257" s="21">
        <f>raw!V257</f>
        <v>41333.06</v>
      </c>
      <c r="J257" s="21">
        <f>raw!X257</f>
        <v>702.62</v>
      </c>
      <c r="K257" s="21">
        <f>SUM(raw!Y257:AB257)</f>
        <v>9671.93</v>
      </c>
      <c r="L257" s="21">
        <f>SUM(raw!AC257:AD257)</f>
        <v>0</v>
      </c>
      <c r="M257" s="21">
        <f>raw!AE257</f>
        <v>0</v>
      </c>
      <c r="N257" s="21">
        <f>raw!AF257</f>
        <v>165332.34</v>
      </c>
      <c r="O257" s="21">
        <f>raw!AL257</f>
        <v>156363.03</v>
      </c>
      <c r="P257" s="21">
        <f>raw!AM257</f>
        <v>166034.96</v>
      </c>
      <c r="Q257" s="21">
        <f>raw!BB257</f>
        <v>22894</v>
      </c>
      <c r="R257" s="21">
        <f>IF(E257=0,raw!AN257,raw!BC257)</f>
        <v>247714</v>
      </c>
      <c r="S257" s="21">
        <f>raw!BE257</f>
        <v>0</v>
      </c>
      <c r="T257" s="21">
        <f>raw!BF257</f>
        <v>900</v>
      </c>
      <c r="U257" s="21">
        <f>raw!BH257</f>
        <v>0</v>
      </c>
      <c r="V257" s="21">
        <f>IF(raw!BI257,raw!BI257,raw!BG257)</f>
        <v>945</v>
      </c>
      <c r="W257" s="21">
        <f>raw!BK257</f>
        <v>1</v>
      </c>
      <c r="X257" s="21">
        <f>raw!BL257</f>
        <v>39</v>
      </c>
      <c r="Y257" s="29">
        <f>TRUNC(raw!BQ257/(1-raw!W257/100),2)</f>
        <v>0.38</v>
      </c>
      <c r="Z257" s="29">
        <f>TRUNC(raw!BR257/(1-raw!W257/100),2)</f>
        <v>15</v>
      </c>
      <c r="AA257" s="29">
        <f>TRUNC(raw!BY257/(1-raw!W257/100),2)</f>
        <v>0</v>
      </c>
      <c r="AB257" s="29">
        <f>TRUNC(IF(E257=0,0,IF(E257=1,raw!BX257/(1-raw!W257/100),IF(E257=2,raw!BZ257/(1-raw!W257/100),0))),2)</f>
        <v>11303.64</v>
      </c>
      <c r="AC257" s="29">
        <f>TRUNC(raw!CB257/(1-raw!W257/100),2)</f>
        <v>0</v>
      </c>
      <c r="AD257" s="29">
        <f>TRUNC(IF(E257=0,0,IF(E257=1,raw!CA257/(1-raw!W257/100),IF(E257=2,raw!CC257/(1-raw!W257/100),0))),2)</f>
        <v>0</v>
      </c>
      <c r="AE257" s="21">
        <f>(IF(E257=0,0,IF(E257=1,0,IF(E257=2,raw!CE257))))</f>
        <v>0</v>
      </c>
      <c r="AF257" s="21">
        <f>(IF(E257=0,0,IF(E257=1,raw!CD257,IF(E257=2,raw!CF257))))</f>
        <v>945</v>
      </c>
    </row>
    <row r="258" spans="1:32" x14ac:dyDescent="0.25">
      <c r="A258" s="21">
        <f>raw!A258</f>
        <v>623849</v>
      </c>
      <c r="C258" s="21">
        <f>VLOOKUP(A258,'insert-meters'!A$2:B$24,2)</f>
        <v>115</v>
      </c>
      <c r="D258" s="21" t="str">
        <f>MID(raw!M258,3,4)</f>
        <v>1712</v>
      </c>
      <c r="E258" s="21">
        <f>IF(raw!BE258,2,IF(raw!BG258,1,0))</f>
        <v>1</v>
      </c>
      <c r="F258" s="21">
        <f>raw!T258</f>
        <v>20180118</v>
      </c>
      <c r="G258" s="21">
        <f>IF(E258=0,raw!AN258,raw!U258)</f>
        <v>199444</v>
      </c>
      <c r="H258" s="21">
        <f>IF(E258=0,raw!AO258,0)</f>
        <v>0</v>
      </c>
      <c r="I258" s="21">
        <f>raw!V258</f>
        <v>38146.65</v>
      </c>
      <c r="J258" s="21">
        <f>raw!X258</f>
        <v>702.62</v>
      </c>
      <c r="K258" s="21">
        <f>SUM(raw!Y258:AB258)</f>
        <v>8926.2899999999991</v>
      </c>
      <c r="L258" s="21">
        <f>SUM(raw!AC258:AD258)</f>
        <v>0</v>
      </c>
      <c r="M258" s="21">
        <f>raw!AE258</f>
        <v>0</v>
      </c>
      <c r="N258" s="21">
        <f>raw!AF258</f>
        <v>152586.65</v>
      </c>
      <c r="O258" s="21">
        <f>raw!AL258</f>
        <v>144362.98000000001</v>
      </c>
      <c r="P258" s="21">
        <f>raw!AM258</f>
        <v>153289.26999999999</v>
      </c>
      <c r="Q258" s="21">
        <f>raw!BB258</f>
        <v>22497</v>
      </c>
      <c r="R258" s="21">
        <f>IF(E258=0,raw!AN258,raw!BC258)</f>
        <v>176947</v>
      </c>
      <c r="S258" s="21">
        <f>raw!BE258</f>
        <v>0</v>
      </c>
      <c r="T258" s="21">
        <f>raw!BF258</f>
        <v>786</v>
      </c>
      <c r="U258" s="21">
        <f>raw!BH258</f>
        <v>0</v>
      </c>
      <c r="V258" s="21">
        <f>IF(raw!BI258,raw!BI258,raw!BG258)</f>
        <v>855</v>
      </c>
      <c r="W258" s="21">
        <f>raw!BK258</f>
        <v>0</v>
      </c>
      <c r="X258" s="21">
        <f>raw!BL258</f>
        <v>0</v>
      </c>
      <c r="Y258" s="29">
        <f>TRUNC(raw!BQ258/(1-raw!W258/100),2)</f>
        <v>0</v>
      </c>
      <c r="Z258" s="29">
        <f>TRUNC(raw!BR258/(1-raw!W258/100),2)</f>
        <v>0</v>
      </c>
      <c r="AA258" s="29">
        <f>TRUNC(raw!BY258/(1-raw!W258/100),2)</f>
        <v>0</v>
      </c>
      <c r="AB258" s="29">
        <f>TRUNC(IF(E258=0,0,IF(E258=1,raw!BX258/(1-raw!W258/100),IF(E258=2,raw!BZ258/(1-raw!W258/100),0))),2)</f>
        <v>14234.56</v>
      </c>
      <c r="AC258" s="29">
        <f>TRUNC(raw!CB258/(1-raw!W258/100),2)</f>
        <v>0</v>
      </c>
      <c r="AD258" s="29">
        <f>TRUNC(IF(E258=0,0,IF(E258=1,raw!CA258/(1-raw!W258/100),IF(E258=2,raw!CC258/(1-raw!W258/100),0))),2)</f>
        <v>0</v>
      </c>
      <c r="AE258" s="21">
        <f>(IF(E258=0,0,IF(E258=1,0,IF(E258=2,raw!CE258))))</f>
        <v>0</v>
      </c>
      <c r="AF258" s="21">
        <f>(IF(E258=0,0,IF(E258=1,raw!CD258,IF(E258=2,raw!CF258))))</f>
        <v>855</v>
      </c>
    </row>
    <row r="259" spans="1:32" x14ac:dyDescent="0.25">
      <c r="A259" s="21">
        <f>raw!A259</f>
        <v>675051</v>
      </c>
      <c r="C259" s="21">
        <f>VLOOKUP(A259,'insert-meters'!A$2:B$24,2)</f>
        <v>116</v>
      </c>
      <c r="D259" s="21" t="str">
        <f>MID(raw!M259,3,4)</f>
        <v>1712</v>
      </c>
      <c r="E259" s="21">
        <f>IF(raw!BE259,2,IF(raw!BG259,1,0))</f>
        <v>2</v>
      </c>
      <c r="F259" s="21">
        <f>raw!T259</f>
        <v>20180118</v>
      </c>
      <c r="G259" s="21">
        <f>IF(E259=0,raw!AN259,raw!U259)</f>
        <v>208685</v>
      </c>
      <c r="H259" s="21">
        <f>IF(E259=0,raw!AO259,0)</f>
        <v>0</v>
      </c>
      <c r="I259" s="21">
        <f>raw!V259</f>
        <v>36061.300000000003</v>
      </c>
      <c r="J259" s="21">
        <f>raw!X259</f>
        <v>702.62</v>
      </c>
      <c r="K259" s="21">
        <f>SUM(raw!Y259:AB259)</f>
        <v>8438.33</v>
      </c>
      <c r="L259" s="21">
        <f>SUM(raw!AC259:AD259)</f>
        <v>0</v>
      </c>
      <c r="M259" s="21">
        <f>raw!AE259</f>
        <v>0</v>
      </c>
      <c r="N259" s="21">
        <f>raw!AF259</f>
        <v>144245.26</v>
      </c>
      <c r="O259" s="21">
        <f>raw!AL259</f>
        <v>136509.54999999999</v>
      </c>
      <c r="P259" s="21">
        <f>raw!AM259</f>
        <v>144947.88</v>
      </c>
      <c r="Q259" s="21">
        <f>raw!BB259</f>
        <v>19011</v>
      </c>
      <c r="R259" s="21">
        <f>IF(E259=0,raw!AN259,raw!BC259)</f>
        <v>189674</v>
      </c>
      <c r="S259" s="21">
        <f>raw!BE259</f>
        <v>346</v>
      </c>
      <c r="T259" s="21">
        <f>raw!BF259</f>
        <v>403</v>
      </c>
      <c r="U259" s="21">
        <f>raw!BH259</f>
        <v>455</v>
      </c>
      <c r="V259" s="21">
        <f>IF(raw!BI259,raw!BI259,raw!BG259)</f>
        <v>420</v>
      </c>
      <c r="W259" s="21">
        <f>raw!BK259</f>
        <v>0</v>
      </c>
      <c r="X259" s="21">
        <f>raw!BL259</f>
        <v>0</v>
      </c>
      <c r="Y259" s="29">
        <f>TRUNC(raw!BQ259/(1-raw!W259/100),2)</f>
        <v>0</v>
      </c>
      <c r="Z259" s="29">
        <f>TRUNC(raw!BR259/(1-raw!W259/100),2)</f>
        <v>0</v>
      </c>
      <c r="AA259" s="29">
        <f>TRUNC(raw!BY259/(1-raw!W259/100),2)</f>
        <v>25628.41</v>
      </c>
      <c r="AB259" s="29">
        <f>TRUNC(IF(E259=0,0,IF(E259=1,raw!BX259/(1-raw!W259/100),IF(E259=2,raw!BZ259/(1-raw!W259/100),0))),2)</f>
        <v>6992.41</v>
      </c>
      <c r="AC259" s="29">
        <f>TRUNC(raw!CB259/(1-raw!W259/100),2)</f>
        <v>0</v>
      </c>
      <c r="AD259" s="29">
        <f>TRUNC(IF(E259=0,0,IF(E259=1,raw!CA259/(1-raw!W259/100),IF(E259=2,raw!CC259/(1-raw!W259/100),0))),2)</f>
        <v>0</v>
      </c>
      <c r="AE259" s="21">
        <f>(IF(E259=0,0,IF(E259=1,0,IF(E259=2,raw!CE259))))</f>
        <v>455</v>
      </c>
      <c r="AF259" s="21">
        <f>(IF(E259=0,0,IF(E259=1,raw!CD259,IF(E259=2,raw!CF259))))</f>
        <v>420</v>
      </c>
    </row>
    <row r="260" spans="1:32" x14ac:dyDescent="0.25">
      <c r="A260" s="21">
        <f>raw!A260</f>
        <v>856960</v>
      </c>
      <c r="C260" s="21">
        <f>VLOOKUP(A260,'insert-meters'!A$2:B$24,2)</f>
        <v>117</v>
      </c>
      <c r="D260" s="21" t="str">
        <f>MID(raw!M260,3,4)</f>
        <v>1712</v>
      </c>
      <c r="E260" s="21">
        <f>IF(raw!BE260,2,IF(raw!BG260,1,0))</f>
        <v>0</v>
      </c>
      <c r="F260" s="21">
        <f>raw!T260</f>
        <v>20180118</v>
      </c>
      <c r="G260" s="21">
        <f>IF(E260=0,raw!AN260,raw!U260)</f>
        <v>1</v>
      </c>
      <c r="H260" s="21">
        <f>IF(E260=0,raw!AO260,0)</f>
        <v>100</v>
      </c>
      <c r="I260" s="21">
        <f>raw!V260</f>
        <v>7.31</v>
      </c>
      <c r="J260" s="21">
        <f>raw!X260</f>
        <v>2.35</v>
      </c>
      <c r="K260" s="21">
        <f>SUM(raw!Y260:AB260)</f>
        <v>3.54</v>
      </c>
      <c r="L260" s="21">
        <f>SUM(raw!AC260:AD260)</f>
        <v>0</v>
      </c>
      <c r="M260" s="21">
        <f>raw!AE260</f>
        <v>0</v>
      </c>
      <c r="N260" s="21">
        <f>raw!AF260</f>
        <v>60.95</v>
      </c>
      <c r="O260" s="21">
        <f>raw!AL260</f>
        <v>59.76</v>
      </c>
      <c r="P260" s="21">
        <f>raw!AM260</f>
        <v>63.3</v>
      </c>
      <c r="Q260" s="21">
        <f>raw!BB260</f>
        <v>0</v>
      </c>
      <c r="R260" s="21">
        <f>IF(E260=0,raw!AN260,raw!BC260)</f>
        <v>1</v>
      </c>
      <c r="S260" s="21">
        <f>raw!BE260</f>
        <v>0</v>
      </c>
      <c r="T260" s="21">
        <f>raw!BF260</f>
        <v>0</v>
      </c>
      <c r="U260" s="21">
        <f>raw!BH260</f>
        <v>0</v>
      </c>
      <c r="V260" s="21">
        <f>IF(raw!BI260,raw!BI260,raw!BG260)</f>
        <v>0</v>
      </c>
      <c r="W260" s="21">
        <f>raw!BK260</f>
        <v>0</v>
      </c>
      <c r="X260" s="21">
        <f>raw!BL260</f>
        <v>0</v>
      </c>
      <c r="Y260" s="29">
        <f>TRUNC(raw!BQ260/(1-raw!W260/100),2)</f>
        <v>0</v>
      </c>
      <c r="Z260" s="29">
        <f>TRUNC(raw!BR260/(1-raw!W260/100),2)</f>
        <v>0</v>
      </c>
      <c r="AA260" s="29">
        <f>TRUNC(raw!BY260/(1-raw!W260/100),2)</f>
        <v>0</v>
      </c>
      <c r="AB260" s="29">
        <f>TRUNC(IF(E260=0,0,IF(E260=1,raw!BX260/(1-raw!W260/100),IF(E260=2,raw!BZ260/(1-raw!W260/100),0))),2)</f>
        <v>0</v>
      </c>
      <c r="AC260" s="29">
        <f>TRUNC(raw!CB260/(1-raw!W260/100),2)</f>
        <v>0</v>
      </c>
      <c r="AD260" s="29">
        <f>TRUNC(IF(E260=0,0,IF(E260=1,raw!CA260/(1-raw!W260/100),IF(E260=2,raw!CC260/(1-raw!W260/100),0))),2)</f>
        <v>0</v>
      </c>
      <c r="AE260" s="21">
        <f>(IF(E260=0,0,IF(E260=1,0,IF(E260=2,raw!CE260))))</f>
        <v>0</v>
      </c>
      <c r="AF260" s="21">
        <f>(IF(E260=0,0,IF(E260=1,raw!CD260,IF(E260=2,raw!CF260))))</f>
        <v>0</v>
      </c>
    </row>
    <row r="261" spans="1:32" x14ac:dyDescent="0.25">
      <c r="A261" s="21">
        <f>raw!A261</f>
        <v>856967</v>
      </c>
      <c r="C261" s="21">
        <f>VLOOKUP(A261,'insert-meters'!A$2:B$24,2)</f>
        <v>118</v>
      </c>
      <c r="D261" s="21" t="str">
        <f>MID(raw!M261,3,4)</f>
        <v>1712</v>
      </c>
      <c r="E261" s="21">
        <f>IF(raw!BE261,2,IF(raw!BG261,1,0))</f>
        <v>0</v>
      </c>
      <c r="F261" s="21">
        <f>raw!T261</f>
        <v>20180118</v>
      </c>
      <c r="G261" s="21">
        <f>IF(E261=0,raw!AN261,raw!U261)</f>
        <v>1</v>
      </c>
      <c r="H261" s="21">
        <f>IF(E261=0,raw!AO261,0)</f>
        <v>100</v>
      </c>
      <c r="I261" s="21">
        <f>raw!V261</f>
        <v>7.31</v>
      </c>
      <c r="J261" s="21">
        <f>raw!X261</f>
        <v>2.35</v>
      </c>
      <c r="K261" s="21">
        <f>SUM(raw!Y261:AB261)</f>
        <v>3.54</v>
      </c>
      <c r="L261" s="21">
        <f>SUM(raw!AC261:AD261)</f>
        <v>0</v>
      </c>
      <c r="M261" s="21">
        <f>raw!AE261</f>
        <v>0</v>
      </c>
      <c r="N261" s="21">
        <f>raw!AF261</f>
        <v>60.95</v>
      </c>
      <c r="O261" s="21">
        <f>raw!AL261</f>
        <v>59.76</v>
      </c>
      <c r="P261" s="21">
        <f>raw!AM261</f>
        <v>63.3</v>
      </c>
      <c r="Q261" s="21">
        <f>raw!BB261</f>
        <v>0</v>
      </c>
      <c r="R261" s="21">
        <f>IF(E261=0,raw!AN261,raw!BC261)</f>
        <v>1</v>
      </c>
      <c r="S261" s="21">
        <f>raw!BE261</f>
        <v>0</v>
      </c>
      <c r="T261" s="21">
        <f>raw!BF261</f>
        <v>0</v>
      </c>
      <c r="U261" s="21">
        <f>raw!BH261</f>
        <v>0</v>
      </c>
      <c r="V261" s="21">
        <f>IF(raw!BI261,raw!BI261,raw!BG261)</f>
        <v>0</v>
      </c>
      <c r="W261" s="21">
        <f>raw!BK261</f>
        <v>0</v>
      </c>
      <c r="X261" s="21">
        <f>raw!BL261</f>
        <v>0</v>
      </c>
      <c r="Y261" s="29">
        <f>TRUNC(raw!BQ261/(1-raw!W261/100),2)</f>
        <v>0</v>
      </c>
      <c r="Z261" s="29">
        <f>TRUNC(raw!BR261/(1-raw!W261/100),2)</f>
        <v>0</v>
      </c>
      <c r="AA261" s="29">
        <f>TRUNC(raw!BY261/(1-raw!W261/100),2)</f>
        <v>0</v>
      </c>
      <c r="AB261" s="29">
        <f>TRUNC(IF(E261=0,0,IF(E261=1,raw!BX261/(1-raw!W261/100),IF(E261=2,raw!BZ261/(1-raw!W261/100),0))),2)</f>
        <v>0</v>
      </c>
      <c r="AC261" s="29">
        <f>TRUNC(raw!CB261/(1-raw!W261/100),2)</f>
        <v>0</v>
      </c>
      <c r="AD261" s="29">
        <f>TRUNC(IF(E261=0,0,IF(E261=1,raw!CA261/(1-raw!W261/100),IF(E261=2,raw!CC261/(1-raw!W261/100),0))),2)</f>
        <v>0</v>
      </c>
      <c r="AE261" s="21">
        <f>(IF(E261=0,0,IF(E261=1,0,IF(E261=2,raw!CE261))))</f>
        <v>0</v>
      </c>
      <c r="AF261" s="21">
        <f>(IF(E261=0,0,IF(E261=1,raw!CD261,IF(E261=2,raw!CF261))))</f>
        <v>0</v>
      </c>
    </row>
    <row r="262" spans="1:32" x14ac:dyDescent="0.25">
      <c r="A262" s="21">
        <f>raw!A262</f>
        <v>856969</v>
      </c>
      <c r="C262" s="21">
        <f>VLOOKUP(A262,'insert-meters'!A$2:B$24,2)</f>
        <v>119</v>
      </c>
      <c r="D262" s="21" t="str">
        <f>MID(raw!M262,3,4)</f>
        <v>1712</v>
      </c>
      <c r="E262" s="21">
        <f>IF(raw!BE262,2,IF(raw!BG262,1,0))</f>
        <v>0</v>
      </c>
      <c r="F262" s="21">
        <f>raw!T262</f>
        <v>20180118</v>
      </c>
      <c r="G262" s="21">
        <f>IF(E262=0,raw!AN262,raw!U262)</f>
        <v>0</v>
      </c>
      <c r="H262" s="21">
        <f>IF(E262=0,raw!AO262,0)</f>
        <v>100</v>
      </c>
      <c r="I262" s="21">
        <f>raw!V262</f>
        <v>7.31</v>
      </c>
      <c r="J262" s="21">
        <f>raw!X262</f>
        <v>2.35</v>
      </c>
      <c r="K262" s="21">
        <f>SUM(raw!Y262:AB262)</f>
        <v>3.54</v>
      </c>
      <c r="L262" s="21">
        <f>SUM(raw!AC262:AD262)</f>
        <v>0</v>
      </c>
      <c r="M262" s="21">
        <f>raw!AE262</f>
        <v>0</v>
      </c>
      <c r="N262" s="21">
        <f>raw!AF262</f>
        <v>60.95</v>
      </c>
      <c r="O262" s="21">
        <f>raw!AL262</f>
        <v>59.76</v>
      </c>
      <c r="P262" s="21">
        <f>raw!AM262</f>
        <v>63.3</v>
      </c>
      <c r="Q262" s="21">
        <f>raw!BB262</f>
        <v>0</v>
      </c>
      <c r="R262" s="21">
        <f>IF(E262=0,raw!AN262,raw!BC262)</f>
        <v>0</v>
      </c>
      <c r="S262" s="21">
        <f>raw!BE262</f>
        <v>0</v>
      </c>
      <c r="T262" s="21">
        <f>raw!BF262</f>
        <v>0</v>
      </c>
      <c r="U262" s="21">
        <f>raw!BH262</f>
        <v>0</v>
      </c>
      <c r="V262" s="21">
        <f>IF(raw!BI262,raw!BI262,raw!BG262)</f>
        <v>0</v>
      </c>
      <c r="W262" s="21">
        <f>raw!BK262</f>
        <v>0</v>
      </c>
      <c r="X262" s="21">
        <f>raw!BL262</f>
        <v>0</v>
      </c>
      <c r="Y262" s="29">
        <f>TRUNC(raw!BQ262/(1-raw!W262/100),2)</f>
        <v>0</v>
      </c>
      <c r="Z262" s="29">
        <f>TRUNC(raw!BR262/(1-raw!W262/100),2)</f>
        <v>0</v>
      </c>
      <c r="AA262" s="29">
        <f>TRUNC(raw!BY262/(1-raw!W262/100),2)</f>
        <v>0</v>
      </c>
      <c r="AB262" s="29">
        <f>TRUNC(IF(E262=0,0,IF(E262=1,raw!BX262/(1-raw!W262/100),IF(E262=2,raw!BZ262/(1-raw!W262/100),0))),2)</f>
        <v>0</v>
      </c>
      <c r="AC262" s="29">
        <f>TRUNC(raw!CB262/(1-raw!W262/100),2)</f>
        <v>0</v>
      </c>
      <c r="AD262" s="29">
        <f>TRUNC(IF(E262=0,0,IF(E262=1,raw!CA262/(1-raw!W262/100),IF(E262=2,raw!CC262/(1-raw!W262/100),0))),2)</f>
        <v>0</v>
      </c>
      <c r="AE262" s="21">
        <f>(IF(E262=0,0,IF(E262=1,0,IF(E262=2,raw!CE262))))</f>
        <v>0</v>
      </c>
      <c r="AF262" s="21">
        <f>(IF(E262=0,0,IF(E262=1,raw!CD262,IF(E262=2,raw!CF262))))</f>
        <v>0</v>
      </c>
    </row>
    <row r="263" spans="1:32" x14ac:dyDescent="0.25">
      <c r="A263" s="21">
        <f>raw!A263</f>
        <v>966027</v>
      </c>
      <c r="C263" s="21">
        <f>VLOOKUP(A263,'insert-meters'!A$2:B$24,2)</f>
        <v>120</v>
      </c>
      <c r="D263" s="21" t="str">
        <f>MID(raw!M263,3,4)</f>
        <v>1712</v>
      </c>
      <c r="E263" s="21">
        <f>IF(raw!BE263,2,IF(raw!BG263,1,0))</f>
        <v>2</v>
      </c>
      <c r="F263" s="21">
        <f>raw!T263</f>
        <v>20180118</v>
      </c>
      <c r="G263" s="21">
        <f>IF(E263=0,raw!AN263,raw!U263)</f>
        <v>81536</v>
      </c>
      <c r="H263" s="21">
        <f>IF(E263=0,raw!AO263,0)</f>
        <v>0</v>
      </c>
      <c r="I263" s="21">
        <f>raw!V263</f>
        <v>15745.35</v>
      </c>
      <c r="J263" s="21">
        <f>raw!X263</f>
        <v>702.62</v>
      </c>
      <c r="K263" s="21">
        <f>SUM(raw!Y263:AB263)</f>
        <v>3684.39</v>
      </c>
      <c r="L263" s="21">
        <f>SUM(raw!AC263:AD263)</f>
        <v>0</v>
      </c>
      <c r="M263" s="21">
        <f>raw!AE263</f>
        <v>0</v>
      </c>
      <c r="N263" s="21">
        <f>raw!AF263</f>
        <v>62981.49</v>
      </c>
      <c r="O263" s="21">
        <f>raw!AL263</f>
        <v>59999.72</v>
      </c>
      <c r="P263" s="21">
        <f>raw!AM263</f>
        <v>63684.11</v>
      </c>
      <c r="Q263" s="21">
        <f>raw!BB263</f>
        <v>8333</v>
      </c>
      <c r="R263" s="21">
        <f>IF(E263=0,raw!AN263,raw!BC263)</f>
        <v>73203</v>
      </c>
      <c r="S263" s="21">
        <f>raw!BE263</f>
        <v>186</v>
      </c>
      <c r="T263" s="21">
        <f>raw!BF263</f>
        <v>261</v>
      </c>
      <c r="U263" s="21">
        <f>raw!BH263</f>
        <v>245</v>
      </c>
      <c r="V263" s="21">
        <f>IF(raw!BI263,raw!BI263,raw!BG263)</f>
        <v>261</v>
      </c>
      <c r="W263" s="21">
        <f>raw!BK263</f>
        <v>0</v>
      </c>
      <c r="X263" s="21">
        <f>raw!BL263</f>
        <v>0</v>
      </c>
      <c r="Y263" s="29">
        <f>TRUNC(raw!BQ263/(1-raw!W263/100),2)</f>
        <v>0</v>
      </c>
      <c r="Z263" s="29">
        <f>TRUNC(raw!BR263/(1-raw!W263/100),2)</f>
        <v>0</v>
      </c>
      <c r="AA263" s="29">
        <f>TRUNC(raw!BY263/(1-raw!W263/100),2)</f>
        <v>13799.92</v>
      </c>
      <c r="AB263" s="29">
        <f>TRUNC(IF(E263=0,0,IF(E263=1,raw!BX263/(1-raw!W263/100),IF(E263=2,raw!BZ263/(1-raw!W263/100),0))),2)</f>
        <v>4345.28</v>
      </c>
      <c r="AC263" s="29">
        <f>TRUNC(raw!CB263/(1-raw!W263/100),2)</f>
        <v>0</v>
      </c>
      <c r="AD263" s="29">
        <f>TRUNC(IF(E263=0,0,IF(E263=1,raw!CA263/(1-raw!W263/100),IF(E263=2,raw!CC263/(1-raw!W263/100),0))),2)</f>
        <v>1032.21</v>
      </c>
      <c r="AE263" s="21">
        <f>(IF(E263=0,0,IF(E263=1,0,IF(E263=2,raw!CE263))))</f>
        <v>245</v>
      </c>
      <c r="AF263" s="21">
        <f>(IF(E263=0,0,IF(E263=1,raw!CD263,IF(E263=2,raw!CF263))))</f>
        <v>230</v>
      </c>
    </row>
    <row r="264" spans="1:32" x14ac:dyDescent="0.25">
      <c r="A264" s="21">
        <f>raw!A264</f>
        <v>1089425</v>
      </c>
      <c r="C264" s="21">
        <f>VLOOKUP(A264,'insert-meters'!A$2:B$24,2)</f>
        <v>121</v>
      </c>
      <c r="D264" s="21" t="str">
        <f>MID(raw!M264,3,4)</f>
        <v>1712</v>
      </c>
      <c r="E264" s="21">
        <f>IF(raw!BE264,2,IF(raw!BG264,1,0))</f>
        <v>2</v>
      </c>
      <c r="F264" s="21">
        <f>raw!T264</f>
        <v>20180118</v>
      </c>
      <c r="G264" s="21">
        <f>IF(E264=0,raw!AN264,raw!U264)</f>
        <v>97641</v>
      </c>
      <c r="H264" s="21">
        <f>IF(E264=0,raw!AO264,0)</f>
        <v>0</v>
      </c>
      <c r="I264" s="21">
        <f>raw!V264</f>
        <v>16006.81</v>
      </c>
      <c r="J264" s="21">
        <f>raw!X264</f>
        <v>702.62</v>
      </c>
      <c r="K264" s="21">
        <f>SUM(raw!Y264:AB264)</f>
        <v>3745.57</v>
      </c>
      <c r="L264" s="21">
        <f>SUM(raw!AC264:AD264)</f>
        <v>0</v>
      </c>
      <c r="M264" s="21">
        <f>raw!AE264</f>
        <v>0</v>
      </c>
      <c r="N264" s="21">
        <f>raw!AF264</f>
        <v>64027.27</v>
      </c>
      <c r="O264" s="21">
        <f>raw!AL264</f>
        <v>60984.32</v>
      </c>
      <c r="P264" s="21">
        <f>raw!AM264</f>
        <v>64729.89</v>
      </c>
      <c r="Q264" s="21">
        <f>raw!BB264</f>
        <v>8817</v>
      </c>
      <c r="R264" s="21">
        <f>IF(E264=0,raw!AN264,raw!BC264)</f>
        <v>88824</v>
      </c>
      <c r="S264" s="21">
        <f>raw!BE264</f>
        <v>155</v>
      </c>
      <c r="T264" s="21">
        <f>raw!BF264</f>
        <v>163</v>
      </c>
      <c r="U264" s="21">
        <f>raw!BH264</f>
        <v>350</v>
      </c>
      <c r="V264" s="21">
        <f>IF(raw!BI264,raw!BI264,raw!BG264)</f>
        <v>350</v>
      </c>
      <c r="W264" s="21">
        <f>raw!BK264</f>
        <v>0</v>
      </c>
      <c r="X264" s="21">
        <f>raw!BL264</f>
        <v>0</v>
      </c>
      <c r="Y264" s="29">
        <f>TRUNC(raw!BQ264/(1-raw!W264/100),2)</f>
        <v>0</v>
      </c>
      <c r="Z264" s="29">
        <f>TRUNC(raw!BR264/(1-raw!W264/100),2)</f>
        <v>0</v>
      </c>
      <c r="AA264" s="29">
        <f>TRUNC(raw!BY264/(1-raw!W264/100),2)</f>
        <v>10535.08</v>
      </c>
      <c r="AB264" s="29">
        <f>TRUNC(IF(E264=0,0,IF(E264=1,raw!BX264/(1-raw!W264/100),IF(E264=2,raw!BZ264/(1-raw!W264/100),0))),2)</f>
        <v>4186.53</v>
      </c>
      <c r="AC264" s="29">
        <f>TRUNC(raw!CB264/(1-raw!W264/100),2)</f>
        <v>0</v>
      </c>
      <c r="AD264" s="29">
        <f>TRUNC(IF(E264=0,0,IF(E264=1,raw!CA264/(1-raw!W264/100),IF(E264=2,raw!CC264/(1-raw!W264/100),0))),2)</f>
        <v>0</v>
      </c>
      <c r="AE264" s="21">
        <f>(IF(E264=0,0,IF(E264=1,0,IF(E264=2,raw!CE264))))</f>
        <v>350</v>
      </c>
      <c r="AF264" s="21">
        <f>(IF(E264=0,0,IF(E264=1,raw!CD264,IF(E264=2,raw!CF264))))</f>
        <v>350</v>
      </c>
    </row>
    <row r="265" spans="1:32" x14ac:dyDescent="0.25">
      <c r="A265" s="21">
        <f>raw!A265</f>
        <v>1100496</v>
      </c>
      <c r="C265" s="21">
        <f>VLOOKUP(A265,'insert-meters'!A$2:B$24,2)</f>
        <v>122</v>
      </c>
      <c r="D265" s="21" t="str">
        <f>MID(raw!M265,3,4)</f>
        <v>1712</v>
      </c>
      <c r="E265" s="21">
        <f>IF(raw!BE265,2,IF(raw!BG265,1,0))</f>
        <v>0</v>
      </c>
      <c r="F265" s="21">
        <f>raw!T265</f>
        <v>20180118</v>
      </c>
      <c r="G265" s="21">
        <f>IF(E265=0,raw!AN265,raw!U265)</f>
        <v>22</v>
      </c>
      <c r="H265" s="21">
        <f>IF(E265=0,raw!AO265,0)</f>
        <v>30</v>
      </c>
      <c r="I265" s="21">
        <f>raw!V265</f>
        <v>2.17</v>
      </c>
      <c r="J265" s="21">
        <f>raw!X265</f>
        <v>2.35</v>
      </c>
      <c r="K265" s="21">
        <f>SUM(raw!Y265:AB265)</f>
        <v>1.04</v>
      </c>
      <c r="L265" s="21">
        <f>SUM(raw!AC265:AD265)</f>
        <v>0</v>
      </c>
      <c r="M265" s="21">
        <f>raw!AE265</f>
        <v>0</v>
      </c>
      <c r="N265" s="21">
        <f>raw!AF265</f>
        <v>18.16</v>
      </c>
      <c r="O265" s="21">
        <f>raw!AL265</f>
        <v>19.47</v>
      </c>
      <c r="P265" s="21">
        <f>raw!AM265</f>
        <v>20.51</v>
      </c>
      <c r="Q265" s="21">
        <f>raw!BB265</f>
        <v>0</v>
      </c>
      <c r="R265" s="21">
        <f>IF(E265=0,raw!AN265,raw!BC265)</f>
        <v>22</v>
      </c>
      <c r="S265" s="21">
        <f>raw!BE265</f>
        <v>0</v>
      </c>
      <c r="T265" s="21">
        <f>raw!BF265</f>
        <v>0</v>
      </c>
      <c r="U265" s="21">
        <f>raw!BH265</f>
        <v>0</v>
      </c>
      <c r="V265" s="21">
        <f>IF(raw!BI265,raw!BI265,raw!BG265)</f>
        <v>0</v>
      </c>
      <c r="W265" s="21">
        <f>raw!BK265</f>
        <v>0</v>
      </c>
      <c r="X265" s="21">
        <f>raw!BL265</f>
        <v>0</v>
      </c>
      <c r="Y265" s="29">
        <f>TRUNC(raw!BQ265/(1-raw!W265/100),2)</f>
        <v>0</v>
      </c>
      <c r="Z265" s="29">
        <f>TRUNC(raw!BR265/(1-raw!W265/100),2)</f>
        <v>0</v>
      </c>
      <c r="AA265" s="29">
        <f>TRUNC(raw!BY265/(1-raw!W265/100),2)</f>
        <v>0</v>
      </c>
      <c r="AB265" s="29">
        <f>TRUNC(IF(E265=0,0,IF(E265=1,raw!BX265/(1-raw!W265/100),IF(E265=2,raw!BZ265/(1-raw!W265/100),0))),2)</f>
        <v>0</v>
      </c>
      <c r="AC265" s="29">
        <f>TRUNC(raw!CB265/(1-raw!W265/100),2)</f>
        <v>0</v>
      </c>
      <c r="AD265" s="29">
        <f>TRUNC(IF(E265=0,0,IF(E265=1,raw!CA265/(1-raw!W265/100),IF(E265=2,raw!CC265/(1-raw!W265/100),0))),2)</f>
        <v>0</v>
      </c>
      <c r="AE265" s="21">
        <f>(IF(E265=0,0,IF(E265=1,0,IF(E265=2,raw!CE265))))</f>
        <v>0</v>
      </c>
      <c r="AF265" s="21">
        <f>(IF(E265=0,0,IF(E265=1,raw!CD265,IF(E265=2,raw!CF265))))</f>
        <v>0</v>
      </c>
    </row>
    <row r="266" spans="1:32" x14ac:dyDescent="0.25">
      <c r="A266" s="21">
        <f>raw!A266</f>
        <v>466453</v>
      </c>
      <c r="C266" s="21">
        <f>VLOOKUP(A266,'insert-meters'!A$2:B$24,2)</f>
        <v>101</v>
      </c>
      <c r="D266" s="21" t="str">
        <f>MID(raw!M266,3,4)</f>
        <v>1801</v>
      </c>
      <c r="E266" s="21">
        <f>IF(raw!BE266,2,IF(raw!BG266,1,0))</f>
        <v>1</v>
      </c>
      <c r="F266" s="21">
        <f>raw!T266</f>
        <v>20180218</v>
      </c>
      <c r="G266" s="21">
        <f>IF(E266=0,raw!AN266,raw!U266)</f>
        <v>13673</v>
      </c>
      <c r="H266" s="21">
        <f>IF(E266=0,raw!AO266,0)</f>
        <v>0</v>
      </c>
      <c r="I266" s="21">
        <f>raw!V266</f>
        <v>2037.3</v>
      </c>
      <c r="J266" s="21">
        <f>raw!X266</f>
        <v>702.62</v>
      </c>
      <c r="K266" s="21">
        <f>SUM(raw!Y266:AB266)</f>
        <v>476.72</v>
      </c>
      <c r="L266" s="21">
        <f>SUM(raw!AC266:AD266)</f>
        <v>0</v>
      </c>
      <c r="M266" s="21">
        <f>raw!AE266</f>
        <v>961.01</v>
      </c>
      <c r="N266" s="21">
        <f>raw!AF266</f>
        <v>8149.26</v>
      </c>
      <c r="O266" s="21">
        <f>raw!AL266</f>
        <v>7414.15</v>
      </c>
      <c r="P266" s="21">
        <f>raw!AM266</f>
        <v>7890.87</v>
      </c>
      <c r="Q266" s="21">
        <f>raw!BB266</f>
        <v>1321</v>
      </c>
      <c r="R266" s="21">
        <f>IF(E266=0,raw!AN266,raw!BC266)</f>
        <v>12352</v>
      </c>
      <c r="S266" s="21">
        <f>raw!BE266</f>
        <v>0</v>
      </c>
      <c r="T266" s="21">
        <f>raw!BF266</f>
        <v>53</v>
      </c>
      <c r="U266" s="21">
        <f>raw!BH266</f>
        <v>0</v>
      </c>
      <c r="V266" s="21">
        <f>IF(raw!BI266,raw!BI266,raw!BG266)</f>
        <v>55</v>
      </c>
      <c r="W266" s="21">
        <f>raw!BK266</f>
        <v>0</v>
      </c>
      <c r="X266" s="21">
        <f>raw!BL266</f>
        <v>0</v>
      </c>
      <c r="Y266" s="29">
        <f>TRUNC(raw!BQ266/(1-raw!W266/100),2)</f>
        <v>0</v>
      </c>
      <c r="Z266" s="29">
        <f>TRUNC(raw!BR266/(1-raw!W266/100),2)</f>
        <v>0</v>
      </c>
      <c r="AA266" s="29">
        <f>TRUNC(raw!BY266/(1-raw!W266/100),2)</f>
        <v>0</v>
      </c>
      <c r="AB266" s="29">
        <f>TRUNC(IF(E266=0,0,IF(E266=1,raw!BX266/(1-raw!W266/100),IF(E266=2,raw!BZ266/(1-raw!W266/100),0))),2)</f>
        <v>656.37</v>
      </c>
      <c r="AC266" s="29">
        <f>TRUNC(raw!CB266/(1-raw!W266/100),2)</f>
        <v>0</v>
      </c>
      <c r="AD266" s="29">
        <f>TRUNC(IF(E266=0,0,IF(E266=1,raw!CA266/(1-raw!W266/100),IF(E266=2,raw!CC266/(1-raw!W266/100),0))),2)</f>
        <v>0</v>
      </c>
      <c r="AE266" s="21">
        <f>(IF(E266=0,0,IF(E266=1,0,IF(E266=2,raw!CE266))))</f>
        <v>0</v>
      </c>
      <c r="AF266" s="21">
        <f>(IF(E266=0,0,IF(E266=1,raw!CD266,IF(E266=2,raw!CF266))))</f>
        <v>55</v>
      </c>
    </row>
    <row r="267" spans="1:32" x14ac:dyDescent="0.25">
      <c r="A267" s="21">
        <f>raw!A267</f>
        <v>471550</v>
      </c>
      <c r="C267" s="21">
        <f>VLOOKUP(A267,'insert-meters'!A$2:B$24,2)</f>
        <v>102</v>
      </c>
      <c r="D267" s="21" t="str">
        <f>MID(raw!M267,3,4)</f>
        <v>1801</v>
      </c>
      <c r="E267" s="21">
        <f>IF(raw!BE267,2,IF(raw!BG267,1,0))</f>
        <v>0</v>
      </c>
      <c r="F267" s="21">
        <f>raw!T267</f>
        <v>20180218</v>
      </c>
      <c r="G267" s="21">
        <f>IF(E267=0,raw!AN267,raw!U267)</f>
        <v>604</v>
      </c>
      <c r="H267" s="21">
        <f>IF(E267=0,raw!AO267,0)</f>
        <v>604</v>
      </c>
      <c r="I267" s="21">
        <f>raw!V267</f>
        <v>103.76</v>
      </c>
      <c r="J267" s="21">
        <f>raw!X267</f>
        <v>48.22</v>
      </c>
      <c r="K267" s="21">
        <f>SUM(raw!Y267:AB267)</f>
        <v>24.27</v>
      </c>
      <c r="L267" s="21">
        <f>SUM(raw!AC267:AD267)</f>
        <v>0</v>
      </c>
      <c r="M267" s="21">
        <f>raw!AE267</f>
        <v>0</v>
      </c>
      <c r="N267" s="21">
        <f>raw!AF267</f>
        <v>415.05</v>
      </c>
      <c r="O267" s="21">
        <f>raw!AL267</f>
        <v>439</v>
      </c>
      <c r="P267" s="21">
        <f>raw!AM267</f>
        <v>463.27</v>
      </c>
      <c r="Q267" s="21">
        <f>raw!BB267</f>
        <v>0</v>
      </c>
      <c r="R267" s="21">
        <f>IF(E267=0,raw!AN267,raw!BC267)</f>
        <v>604</v>
      </c>
      <c r="S267" s="21">
        <f>raw!BE267</f>
        <v>0</v>
      </c>
      <c r="T267" s="21">
        <f>raw!BF267</f>
        <v>0</v>
      </c>
      <c r="U267" s="21">
        <f>raw!BH267</f>
        <v>0</v>
      </c>
      <c r="V267" s="21">
        <f>IF(raw!BI267,raw!BI267,raw!BG267)</f>
        <v>0</v>
      </c>
      <c r="W267" s="21">
        <f>raw!BK267</f>
        <v>0</v>
      </c>
      <c r="X267" s="21">
        <f>raw!BL267</f>
        <v>0</v>
      </c>
      <c r="Y267" s="29">
        <f>TRUNC(raw!BQ267/(1-raw!W267/100),2)</f>
        <v>0</v>
      </c>
      <c r="Z267" s="29">
        <f>TRUNC(raw!BR267/(1-raw!W267/100),2)</f>
        <v>0</v>
      </c>
      <c r="AA267" s="29">
        <f>TRUNC(raw!BY267/(1-raw!W267/100),2)</f>
        <v>0</v>
      </c>
      <c r="AB267" s="29">
        <f>TRUNC(IF(E267=0,0,IF(E267=1,raw!BX267/(1-raw!W267/100),IF(E267=2,raw!BZ267/(1-raw!W267/100),0))),2)</f>
        <v>0</v>
      </c>
      <c r="AC267" s="29">
        <f>TRUNC(raw!CB267/(1-raw!W267/100),2)</f>
        <v>0</v>
      </c>
      <c r="AD267" s="29">
        <f>TRUNC(IF(E267=0,0,IF(E267=1,raw!CA267/(1-raw!W267/100),IF(E267=2,raw!CC267/(1-raw!W267/100),0))),2)</f>
        <v>0</v>
      </c>
      <c r="AE267" s="21">
        <f>(IF(E267=0,0,IF(E267=1,0,IF(E267=2,raw!CE267))))</f>
        <v>0</v>
      </c>
      <c r="AF267" s="21">
        <f>(IF(E267=0,0,IF(E267=1,raw!CD267,IF(E267=2,raw!CF267))))</f>
        <v>0</v>
      </c>
    </row>
    <row r="268" spans="1:32" x14ac:dyDescent="0.25">
      <c r="A268" s="21">
        <f>raw!A268</f>
        <v>471551</v>
      </c>
      <c r="C268" s="21">
        <f>VLOOKUP(A268,'insert-meters'!A$2:B$24,2)</f>
        <v>103</v>
      </c>
      <c r="D268" s="21" t="str">
        <f>MID(raw!M268,3,4)</f>
        <v>1801</v>
      </c>
      <c r="E268" s="21">
        <f>IF(raw!BE268,2,IF(raw!BG268,1,0))</f>
        <v>0</v>
      </c>
      <c r="F268" s="21">
        <f>raw!T268</f>
        <v>20180218</v>
      </c>
      <c r="G268" s="21">
        <f>IF(E268=0,raw!AN268,raw!U268)</f>
        <v>6840</v>
      </c>
      <c r="H268" s="21">
        <f>IF(E268=0,raw!AO268,0)</f>
        <v>6840</v>
      </c>
      <c r="I268" s="21">
        <f>raw!V268</f>
        <v>1175.06</v>
      </c>
      <c r="J268" s="21">
        <f>raw!X268</f>
        <v>693.17</v>
      </c>
      <c r="K268" s="21">
        <f>SUM(raw!Y268:AB268)</f>
        <v>274.95</v>
      </c>
      <c r="L268" s="21">
        <f>SUM(raw!AC268:AD268)</f>
        <v>0</v>
      </c>
      <c r="M268" s="21">
        <f>raw!AE268</f>
        <v>0</v>
      </c>
      <c r="N268" s="21">
        <f>raw!AF268</f>
        <v>4700.26</v>
      </c>
      <c r="O268" s="21">
        <f>raw!AL268</f>
        <v>5118.4799999999996</v>
      </c>
      <c r="P268" s="21">
        <f>raw!AM268</f>
        <v>5393.43</v>
      </c>
      <c r="Q268" s="21">
        <f>raw!BB268</f>
        <v>0</v>
      </c>
      <c r="R268" s="21">
        <f>IF(E268=0,raw!AN268,raw!BC268)</f>
        <v>6840</v>
      </c>
      <c r="S268" s="21">
        <f>raw!BE268</f>
        <v>0</v>
      </c>
      <c r="T268" s="21">
        <f>raw!BF268</f>
        <v>0</v>
      </c>
      <c r="U268" s="21">
        <f>raw!BH268</f>
        <v>0</v>
      </c>
      <c r="V268" s="21">
        <f>IF(raw!BI268,raw!BI268,raw!BG268)</f>
        <v>0</v>
      </c>
      <c r="W268" s="21">
        <f>raw!BK268</f>
        <v>0</v>
      </c>
      <c r="X268" s="21">
        <f>raw!BL268</f>
        <v>0</v>
      </c>
      <c r="Y268" s="29">
        <f>TRUNC(raw!BQ268/(1-raw!W268/100),2)</f>
        <v>0</v>
      </c>
      <c r="Z268" s="29">
        <f>TRUNC(raw!BR268/(1-raw!W268/100),2)</f>
        <v>0</v>
      </c>
      <c r="AA268" s="29">
        <f>TRUNC(raw!BY268/(1-raw!W268/100),2)</f>
        <v>0</v>
      </c>
      <c r="AB268" s="29">
        <f>TRUNC(IF(E268=0,0,IF(E268=1,raw!BX268/(1-raw!W268/100),IF(E268=2,raw!BZ268/(1-raw!W268/100),0))),2)</f>
        <v>0</v>
      </c>
      <c r="AC268" s="29">
        <f>TRUNC(raw!CB268/(1-raw!W268/100),2)</f>
        <v>0</v>
      </c>
      <c r="AD268" s="29">
        <f>TRUNC(IF(E268=0,0,IF(E268=1,raw!CA268/(1-raw!W268/100),IF(E268=2,raw!CC268/(1-raw!W268/100),0))),2)</f>
        <v>0</v>
      </c>
      <c r="AE268" s="21">
        <f>(IF(E268=0,0,IF(E268=1,0,IF(E268=2,raw!CE268))))</f>
        <v>0</v>
      </c>
      <c r="AF268" s="21">
        <f>(IF(E268=0,0,IF(E268=1,raw!CD268,IF(E268=2,raw!CF268))))</f>
        <v>0</v>
      </c>
    </row>
    <row r="269" spans="1:32" x14ac:dyDescent="0.25">
      <c r="A269" s="21">
        <f>raw!A269</f>
        <v>471552</v>
      </c>
      <c r="C269" s="21">
        <f>VLOOKUP(A269,'insert-meters'!A$2:B$24,2)</f>
        <v>104</v>
      </c>
      <c r="D269" s="21" t="str">
        <f>MID(raw!M269,3,4)</f>
        <v>1801</v>
      </c>
      <c r="E269" s="21">
        <f>IF(raw!BE269,2,IF(raw!BG269,1,0))</f>
        <v>0</v>
      </c>
      <c r="F269" s="21">
        <f>raw!T269</f>
        <v>20180218</v>
      </c>
      <c r="G269" s="21">
        <f>IF(E269=0,raw!AN269,raw!U269)</f>
        <v>463</v>
      </c>
      <c r="H269" s="21">
        <f>IF(E269=0,raw!AO269,0)</f>
        <v>463</v>
      </c>
      <c r="I269" s="21">
        <f>raw!V269</f>
        <v>52.31</v>
      </c>
      <c r="J269" s="21">
        <f>raw!X269</f>
        <v>40.19</v>
      </c>
      <c r="K269" s="21">
        <f>SUM(raw!Y269:AB269)</f>
        <v>16.970000000000002</v>
      </c>
      <c r="L269" s="21">
        <f>SUM(raw!AC269:AD269)</f>
        <v>0</v>
      </c>
      <c r="M269" s="21">
        <f>raw!AE269</f>
        <v>0</v>
      </c>
      <c r="N269" s="21">
        <f>raw!AF269</f>
        <v>290.66000000000003</v>
      </c>
      <c r="O269" s="21">
        <f>raw!AL269</f>
        <v>313.88</v>
      </c>
      <c r="P269" s="21">
        <f>raw!AM269</f>
        <v>330.85</v>
      </c>
      <c r="Q269" s="21">
        <f>raw!BB269</f>
        <v>0</v>
      </c>
      <c r="R269" s="21">
        <f>IF(E269=0,raw!AN269,raw!BC269)</f>
        <v>463</v>
      </c>
      <c r="S269" s="21">
        <f>raw!BE269</f>
        <v>0</v>
      </c>
      <c r="T269" s="21">
        <f>raw!BF269</f>
        <v>0</v>
      </c>
      <c r="U269" s="21">
        <f>raw!BH269</f>
        <v>0</v>
      </c>
      <c r="V269" s="21">
        <f>IF(raw!BI269,raw!BI269,raw!BG269)</f>
        <v>0</v>
      </c>
      <c r="W269" s="21">
        <f>raw!BK269</f>
        <v>0</v>
      </c>
      <c r="X269" s="21">
        <f>raw!BL269</f>
        <v>0</v>
      </c>
      <c r="Y269" s="29">
        <f>TRUNC(raw!BQ269/(1-raw!W269/100),2)</f>
        <v>0</v>
      </c>
      <c r="Z269" s="29">
        <f>TRUNC(raw!BR269/(1-raw!W269/100),2)</f>
        <v>0</v>
      </c>
      <c r="AA269" s="29">
        <f>TRUNC(raw!BY269/(1-raw!W269/100),2)</f>
        <v>0</v>
      </c>
      <c r="AB269" s="29">
        <f>TRUNC(IF(E269=0,0,IF(E269=1,raw!BX269/(1-raw!W269/100),IF(E269=2,raw!BZ269/(1-raw!W269/100),0))),2)</f>
        <v>0</v>
      </c>
      <c r="AC269" s="29">
        <f>TRUNC(raw!CB269/(1-raw!W269/100),2)</f>
        <v>0</v>
      </c>
      <c r="AD269" s="29">
        <f>TRUNC(IF(E269=0,0,IF(E269=1,raw!CA269/(1-raw!W269/100),IF(E269=2,raw!CC269/(1-raw!W269/100),0))),2)</f>
        <v>0</v>
      </c>
      <c r="AE269" s="21">
        <f>(IF(E269=0,0,IF(E269=1,0,IF(E269=2,raw!CE269))))</f>
        <v>0</v>
      </c>
      <c r="AF269" s="21">
        <f>(IF(E269=0,0,IF(E269=1,raw!CD269,IF(E269=2,raw!CF269))))</f>
        <v>0</v>
      </c>
    </row>
    <row r="270" spans="1:32" x14ac:dyDescent="0.25">
      <c r="A270" s="21">
        <f>raw!A270</f>
        <v>471553</v>
      </c>
      <c r="C270" s="21">
        <f>VLOOKUP(A270,'insert-meters'!A$2:B$24,2)</f>
        <v>105</v>
      </c>
      <c r="D270" s="21" t="str">
        <f>MID(raw!M270,3,4)</f>
        <v>1801</v>
      </c>
      <c r="E270" s="21">
        <f>IF(raw!BE270,2,IF(raw!BG270,1,0))</f>
        <v>0</v>
      </c>
      <c r="F270" s="21">
        <f>raw!T270</f>
        <v>20180218</v>
      </c>
      <c r="G270" s="21">
        <f>IF(E270=0,raw!AN270,raw!U270)</f>
        <v>8680</v>
      </c>
      <c r="H270" s="21">
        <f>IF(E270=0,raw!AO270,0)</f>
        <v>8680</v>
      </c>
      <c r="I270" s="21">
        <f>raw!V270</f>
        <v>1491.16</v>
      </c>
      <c r="J270" s="21">
        <f>raw!X270</f>
        <v>693.17</v>
      </c>
      <c r="K270" s="21">
        <f>SUM(raw!Y270:AB270)</f>
        <v>348.90999999999997</v>
      </c>
      <c r="L270" s="21">
        <f>SUM(raw!AC270:AD270)</f>
        <v>0</v>
      </c>
      <c r="M270" s="21">
        <f>raw!AE270</f>
        <v>0</v>
      </c>
      <c r="N270" s="21">
        <f>raw!AF270</f>
        <v>5964.66</v>
      </c>
      <c r="O270" s="21">
        <f>raw!AL270</f>
        <v>6308.92</v>
      </c>
      <c r="P270" s="21">
        <f>raw!AM270</f>
        <v>6657.83</v>
      </c>
      <c r="Q270" s="21">
        <f>raw!BB270</f>
        <v>0</v>
      </c>
      <c r="R270" s="21">
        <f>IF(E270=0,raw!AN270,raw!BC270)</f>
        <v>8680</v>
      </c>
      <c r="S270" s="21">
        <f>raw!BE270</f>
        <v>0</v>
      </c>
      <c r="T270" s="21">
        <f>raw!BF270</f>
        <v>0</v>
      </c>
      <c r="U270" s="21">
        <f>raw!BH270</f>
        <v>0</v>
      </c>
      <c r="V270" s="21">
        <f>IF(raw!BI270,raw!BI270,raw!BG270)</f>
        <v>0</v>
      </c>
      <c r="W270" s="21">
        <f>raw!BK270</f>
        <v>0</v>
      </c>
      <c r="X270" s="21">
        <f>raw!BL270</f>
        <v>0</v>
      </c>
      <c r="Y270" s="29">
        <f>TRUNC(raw!BQ270/(1-raw!W270/100),2)</f>
        <v>0</v>
      </c>
      <c r="Z270" s="29">
        <f>TRUNC(raw!BR270/(1-raw!W270/100),2)</f>
        <v>0</v>
      </c>
      <c r="AA270" s="29">
        <f>TRUNC(raw!BY270/(1-raw!W270/100),2)</f>
        <v>0</v>
      </c>
      <c r="AB270" s="29">
        <f>TRUNC(IF(E270=0,0,IF(E270=1,raw!BX270/(1-raw!W270/100),IF(E270=2,raw!BZ270/(1-raw!W270/100),0))),2)</f>
        <v>0</v>
      </c>
      <c r="AC270" s="29">
        <f>TRUNC(raw!CB270/(1-raw!W270/100),2)</f>
        <v>0</v>
      </c>
      <c r="AD270" s="29">
        <f>TRUNC(IF(E270=0,0,IF(E270=1,raw!CA270/(1-raw!W270/100),IF(E270=2,raw!CC270/(1-raw!W270/100),0))),2)</f>
        <v>0</v>
      </c>
      <c r="AE270" s="21">
        <f>(IF(E270=0,0,IF(E270=1,0,IF(E270=2,raw!CE270))))</f>
        <v>0</v>
      </c>
      <c r="AF270" s="21">
        <f>(IF(E270=0,0,IF(E270=1,raw!CD270,IF(E270=2,raw!CF270))))</f>
        <v>0</v>
      </c>
    </row>
    <row r="271" spans="1:32" x14ac:dyDescent="0.25">
      <c r="A271" s="21">
        <f>raw!A271</f>
        <v>471554</v>
      </c>
      <c r="C271" s="21">
        <f>VLOOKUP(A271,'insert-meters'!A$2:B$24,2)</f>
        <v>106</v>
      </c>
      <c r="D271" s="21" t="str">
        <f>MID(raw!M271,3,4)</f>
        <v>1801</v>
      </c>
      <c r="E271" s="21">
        <f>IF(raw!BE271,2,IF(raw!BG271,1,0))</f>
        <v>0</v>
      </c>
      <c r="F271" s="21">
        <f>raw!T271</f>
        <v>20180218</v>
      </c>
      <c r="G271" s="21">
        <f>IF(E271=0,raw!AN271,raw!U271)</f>
        <v>690</v>
      </c>
      <c r="H271" s="21">
        <f>IF(E271=0,raw!AO271,0)</f>
        <v>690</v>
      </c>
      <c r="I271" s="21">
        <f>raw!V271</f>
        <v>118.53</v>
      </c>
      <c r="J271" s="21">
        <f>raw!X271</f>
        <v>57.23</v>
      </c>
      <c r="K271" s="21">
        <f>SUM(raw!Y271:AB271)</f>
        <v>27.72</v>
      </c>
      <c r="L271" s="21">
        <f>SUM(raw!AC271:AD271)</f>
        <v>0</v>
      </c>
      <c r="M271" s="21">
        <f>raw!AE271</f>
        <v>0</v>
      </c>
      <c r="N271" s="21">
        <f>raw!AF271</f>
        <v>474.14</v>
      </c>
      <c r="O271" s="21">
        <f>raw!AL271</f>
        <v>503.65</v>
      </c>
      <c r="P271" s="21">
        <f>raw!AM271</f>
        <v>531.37</v>
      </c>
      <c r="Q271" s="21">
        <f>raw!BB271</f>
        <v>0</v>
      </c>
      <c r="R271" s="21">
        <f>IF(E271=0,raw!AN271,raw!BC271)</f>
        <v>690</v>
      </c>
      <c r="S271" s="21">
        <f>raw!BE271</f>
        <v>0</v>
      </c>
      <c r="T271" s="21">
        <f>raw!BF271</f>
        <v>0</v>
      </c>
      <c r="U271" s="21">
        <f>raw!BH271</f>
        <v>0</v>
      </c>
      <c r="V271" s="21">
        <f>IF(raw!BI271,raw!BI271,raw!BG271)</f>
        <v>0</v>
      </c>
      <c r="W271" s="21">
        <f>raw!BK271</f>
        <v>0</v>
      </c>
      <c r="X271" s="21">
        <f>raw!BL271</f>
        <v>0</v>
      </c>
      <c r="Y271" s="29">
        <f>TRUNC(raw!BQ271/(1-raw!W271/100),2)</f>
        <v>0</v>
      </c>
      <c r="Z271" s="29">
        <f>TRUNC(raw!BR271/(1-raw!W271/100),2)</f>
        <v>0</v>
      </c>
      <c r="AA271" s="29">
        <f>TRUNC(raw!BY271/(1-raw!W271/100),2)</f>
        <v>0</v>
      </c>
      <c r="AB271" s="29">
        <f>TRUNC(IF(E271=0,0,IF(E271=1,raw!BX271/(1-raw!W271/100),IF(E271=2,raw!BZ271/(1-raw!W271/100),0))),2)</f>
        <v>0</v>
      </c>
      <c r="AC271" s="29">
        <f>TRUNC(raw!CB271/(1-raw!W271/100),2)</f>
        <v>0</v>
      </c>
      <c r="AD271" s="29">
        <f>TRUNC(IF(E271=0,0,IF(E271=1,raw!CA271/(1-raw!W271/100),IF(E271=2,raw!CC271/(1-raw!W271/100),0))),2)</f>
        <v>0</v>
      </c>
      <c r="AE271" s="21">
        <f>(IF(E271=0,0,IF(E271=1,0,IF(E271=2,raw!CE271))))</f>
        <v>0</v>
      </c>
      <c r="AF271" s="21">
        <f>(IF(E271=0,0,IF(E271=1,raw!CD271,IF(E271=2,raw!CF271))))</f>
        <v>0</v>
      </c>
    </row>
    <row r="272" spans="1:32" x14ac:dyDescent="0.25">
      <c r="A272" s="21">
        <f>raw!A272</f>
        <v>471555</v>
      </c>
      <c r="C272" s="21">
        <f>VLOOKUP(A272,'insert-meters'!A$2:B$24,2)</f>
        <v>107</v>
      </c>
      <c r="D272" s="21" t="str">
        <f>MID(raw!M272,3,4)</f>
        <v>1801</v>
      </c>
      <c r="E272" s="21">
        <f>IF(raw!BE272,2,IF(raw!BG272,1,0))</f>
        <v>0</v>
      </c>
      <c r="F272" s="21">
        <f>raw!T272</f>
        <v>20180218</v>
      </c>
      <c r="G272" s="21">
        <f>IF(E272=0,raw!AN272,raw!U272)</f>
        <v>6660</v>
      </c>
      <c r="H272" s="21">
        <f>IF(E272=0,raw!AO272,0)</f>
        <v>6660</v>
      </c>
      <c r="I272" s="21">
        <f>raw!V272</f>
        <v>1144.1400000000001</v>
      </c>
      <c r="J272" s="21">
        <f>raw!X272</f>
        <v>589.80999999999995</v>
      </c>
      <c r="K272" s="21">
        <f>SUM(raw!Y272:AB272)</f>
        <v>267.7</v>
      </c>
      <c r="L272" s="21">
        <f>SUM(raw!AC272:AD272)</f>
        <v>0</v>
      </c>
      <c r="M272" s="21">
        <f>raw!AE272</f>
        <v>0</v>
      </c>
      <c r="N272" s="21">
        <f>raw!AF272</f>
        <v>4576.57</v>
      </c>
      <c r="O272" s="21">
        <f>raw!AL272</f>
        <v>4898.68</v>
      </c>
      <c r="P272" s="21">
        <f>raw!AM272</f>
        <v>5166.38</v>
      </c>
      <c r="Q272" s="21">
        <f>raw!BB272</f>
        <v>0</v>
      </c>
      <c r="R272" s="21">
        <f>IF(E272=0,raw!AN272,raw!BC272)</f>
        <v>6660</v>
      </c>
      <c r="S272" s="21">
        <f>raw!BE272</f>
        <v>0</v>
      </c>
      <c r="T272" s="21">
        <f>raw!BF272</f>
        <v>0</v>
      </c>
      <c r="U272" s="21">
        <f>raw!BH272</f>
        <v>0</v>
      </c>
      <c r="V272" s="21">
        <f>IF(raw!BI272,raw!BI272,raw!BG272)</f>
        <v>0</v>
      </c>
      <c r="W272" s="21">
        <f>raw!BK272</f>
        <v>0</v>
      </c>
      <c r="X272" s="21">
        <f>raw!BL272</f>
        <v>0</v>
      </c>
      <c r="Y272" s="29">
        <f>TRUNC(raw!BQ272/(1-raw!W272/100),2)</f>
        <v>0</v>
      </c>
      <c r="Z272" s="29">
        <f>TRUNC(raw!BR272/(1-raw!W272/100),2)</f>
        <v>0</v>
      </c>
      <c r="AA272" s="29">
        <f>TRUNC(raw!BY272/(1-raw!W272/100),2)</f>
        <v>0</v>
      </c>
      <c r="AB272" s="29">
        <f>TRUNC(IF(E272=0,0,IF(E272=1,raw!BX272/(1-raw!W272/100),IF(E272=2,raw!BZ272/(1-raw!W272/100),0))),2)</f>
        <v>0</v>
      </c>
      <c r="AC272" s="29">
        <f>TRUNC(raw!CB272/(1-raw!W272/100),2)</f>
        <v>0</v>
      </c>
      <c r="AD272" s="29">
        <f>TRUNC(IF(E272=0,0,IF(E272=1,raw!CA272/(1-raw!W272/100),IF(E272=2,raw!CC272/(1-raw!W272/100),0))),2)</f>
        <v>0</v>
      </c>
      <c r="AE272" s="21">
        <f>(IF(E272=0,0,IF(E272=1,0,IF(E272=2,raw!CE272))))</f>
        <v>0</v>
      </c>
      <c r="AF272" s="21">
        <f>(IF(E272=0,0,IF(E272=1,raw!CD272,IF(E272=2,raw!CF272))))</f>
        <v>0</v>
      </c>
    </row>
    <row r="273" spans="1:32" x14ac:dyDescent="0.25">
      <c r="A273" s="21">
        <f>raw!A273</f>
        <v>472913</v>
      </c>
      <c r="C273" s="21">
        <f>VLOOKUP(A273,'insert-meters'!A$2:B$24,2)</f>
        <v>108</v>
      </c>
      <c r="D273" s="21" t="str">
        <f>MID(raw!M273,3,4)</f>
        <v>1801</v>
      </c>
      <c r="E273" s="21">
        <f>IF(raw!BE273,2,IF(raw!BG273,1,0))</f>
        <v>0</v>
      </c>
      <c r="F273" s="21">
        <f>raw!T273</f>
        <v>20180218</v>
      </c>
      <c r="G273" s="21">
        <f>IF(E273=0,raw!AN273,raw!U273)</f>
        <v>5850</v>
      </c>
      <c r="H273" s="21">
        <f>IF(E273=0,raw!AO273,0)</f>
        <v>5850</v>
      </c>
      <c r="I273" s="21">
        <f>raw!V273</f>
        <v>973.36</v>
      </c>
      <c r="J273" s="21">
        <f>raw!X273</f>
        <v>645.47</v>
      </c>
      <c r="K273" s="21">
        <f>SUM(raw!Y273:AB273)</f>
        <v>227.75</v>
      </c>
      <c r="L273" s="21">
        <f>SUM(raw!AC273:AD273)</f>
        <v>0</v>
      </c>
      <c r="M273" s="21">
        <f>raw!AE273</f>
        <v>0</v>
      </c>
      <c r="N273" s="21">
        <f>raw!AF273</f>
        <v>3893.46</v>
      </c>
      <c r="O273" s="21">
        <f>raw!AL273</f>
        <v>4311.18</v>
      </c>
      <c r="P273" s="21">
        <f>raw!AM273</f>
        <v>4538.93</v>
      </c>
      <c r="Q273" s="21">
        <f>raw!BB273</f>
        <v>0</v>
      </c>
      <c r="R273" s="21">
        <f>IF(E273=0,raw!AN273,raw!BC273)</f>
        <v>5850</v>
      </c>
      <c r="S273" s="21">
        <f>raw!BE273</f>
        <v>0</v>
      </c>
      <c r="T273" s="21">
        <f>raw!BF273</f>
        <v>0</v>
      </c>
      <c r="U273" s="21">
        <f>raw!BH273</f>
        <v>0</v>
      </c>
      <c r="V273" s="21">
        <f>IF(raw!BI273,raw!BI273,raw!BG273)</f>
        <v>0</v>
      </c>
      <c r="W273" s="21">
        <f>raw!BK273</f>
        <v>0</v>
      </c>
      <c r="X273" s="21">
        <f>raw!BL273</f>
        <v>0</v>
      </c>
      <c r="Y273" s="29">
        <f>TRUNC(raw!BQ273/(1-raw!W273/100),2)</f>
        <v>0</v>
      </c>
      <c r="Z273" s="29">
        <f>TRUNC(raw!BR273/(1-raw!W273/100),2)</f>
        <v>0</v>
      </c>
      <c r="AA273" s="29">
        <f>TRUNC(raw!BY273/(1-raw!W273/100),2)</f>
        <v>0</v>
      </c>
      <c r="AB273" s="29">
        <f>TRUNC(IF(E273=0,0,IF(E273=1,raw!BX273/(1-raw!W273/100),IF(E273=2,raw!BZ273/(1-raw!W273/100),0))),2)</f>
        <v>0</v>
      </c>
      <c r="AC273" s="29">
        <f>TRUNC(raw!CB273/(1-raw!W273/100),2)</f>
        <v>0</v>
      </c>
      <c r="AD273" s="29">
        <f>TRUNC(IF(E273=0,0,IF(E273=1,raw!CA273/(1-raw!W273/100),IF(E273=2,raw!CC273/(1-raw!W273/100),0))),2)</f>
        <v>0</v>
      </c>
      <c r="AE273" s="21">
        <f>(IF(E273=0,0,IF(E273=1,0,IF(E273=2,raw!CE273))))</f>
        <v>0</v>
      </c>
      <c r="AF273" s="21">
        <f>(IF(E273=0,0,IF(E273=1,raw!CD273,IF(E273=2,raw!CF273))))</f>
        <v>0</v>
      </c>
    </row>
    <row r="274" spans="1:32" x14ac:dyDescent="0.25">
      <c r="A274" s="21">
        <f>raw!A274</f>
        <v>491042</v>
      </c>
      <c r="C274" s="21">
        <f>VLOOKUP(A274,'insert-meters'!A$2:B$24,2)</f>
        <v>109</v>
      </c>
      <c r="D274" s="21" t="str">
        <f>MID(raw!M274,3,4)</f>
        <v>1801</v>
      </c>
      <c r="E274" s="21">
        <f>IF(raw!BE274,2,IF(raw!BG274,1,0))</f>
        <v>1</v>
      </c>
      <c r="F274" s="21">
        <f>raw!T274</f>
        <v>20180218</v>
      </c>
      <c r="G274" s="21">
        <f>IF(E274=0,raw!AN274,raw!U274)</f>
        <v>219052</v>
      </c>
      <c r="H274" s="21">
        <f>IF(E274=0,raw!AO274,0)</f>
        <v>0</v>
      </c>
      <c r="I274" s="21">
        <f>raw!V274</f>
        <v>38470.32</v>
      </c>
      <c r="J274" s="21">
        <f>raw!X274</f>
        <v>702.62</v>
      </c>
      <c r="K274" s="21">
        <f>SUM(raw!Y274:AB274)</f>
        <v>9002.0299999999988</v>
      </c>
      <c r="L274" s="21">
        <f>SUM(raw!AC274:AD274)</f>
        <v>0</v>
      </c>
      <c r="M274" s="21">
        <f>raw!AE274</f>
        <v>0</v>
      </c>
      <c r="N274" s="21">
        <f>raw!AF274</f>
        <v>153881.32</v>
      </c>
      <c r="O274" s="21">
        <f>raw!AL274</f>
        <v>145581.91</v>
      </c>
      <c r="P274" s="21">
        <f>raw!AM274</f>
        <v>154583.94</v>
      </c>
      <c r="Q274" s="21">
        <f>raw!BB274</f>
        <v>22485</v>
      </c>
      <c r="R274" s="21">
        <f>IF(E274=0,raw!AN274,raw!BC274)</f>
        <v>196567</v>
      </c>
      <c r="S274" s="21">
        <f>raw!BE274</f>
        <v>0</v>
      </c>
      <c r="T274" s="21">
        <f>raw!BF274</f>
        <v>702</v>
      </c>
      <c r="U274" s="21">
        <f>raw!BH274</f>
        <v>0</v>
      </c>
      <c r="V274" s="21">
        <f>IF(raw!BI274,raw!BI274,raw!BG274)</f>
        <v>755</v>
      </c>
      <c r="W274" s="21">
        <f>raw!BK274</f>
        <v>44</v>
      </c>
      <c r="X274" s="21">
        <f>raw!BL274</f>
        <v>85</v>
      </c>
      <c r="Y274" s="29">
        <f>TRUNC(raw!BQ274/(1-raw!W274/100),2)</f>
        <v>16.88</v>
      </c>
      <c r="Z274" s="29">
        <f>TRUNC(raw!BR274/(1-raw!W274/100),2)</f>
        <v>32.6</v>
      </c>
      <c r="AA274" s="29">
        <f>TRUNC(raw!BY274/(1-raw!W274/100),2)</f>
        <v>0</v>
      </c>
      <c r="AB274" s="29">
        <f>TRUNC(IF(E274=0,0,IF(E274=1,raw!BX274/(1-raw!W274/100),IF(E274=2,raw!BZ274/(1-raw!W274/100),0))),2)</f>
        <v>12540.81</v>
      </c>
      <c r="AC274" s="29">
        <f>TRUNC(raw!CB274/(1-raw!W274/100),2)</f>
        <v>0</v>
      </c>
      <c r="AD274" s="29">
        <f>TRUNC(IF(E274=0,0,IF(E274=1,raw!CA274/(1-raw!W274/100),IF(E274=2,raw!CC274/(1-raw!W274/100),0))),2)</f>
        <v>0</v>
      </c>
      <c r="AE274" s="21">
        <f>(IF(E274=0,0,IF(E274=1,0,IF(E274=2,raw!CE274))))</f>
        <v>0</v>
      </c>
      <c r="AF274" s="21">
        <f>(IF(E274=0,0,IF(E274=1,raw!CD274,IF(E274=2,raw!CF274))))</f>
        <v>755</v>
      </c>
    </row>
    <row r="275" spans="1:32" x14ac:dyDescent="0.25">
      <c r="A275" s="21">
        <f>raw!A275</f>
        <v>491747</v>
      </c>
      <c r="C275" s="21">
        <f>VLOOKUP(A275,'insert-meters'!A$2:B$24,2)</f>
        <v>110</v>
      </c>
      <c r="D275" s="21" t="str">
        <f>MID(raw!M275,3,4)</f>
        <v>1801</v>
      </c>
      <c r="E275" s="21">
        <f>IF(raw!BE275,2,IF(raw!BG275,1,0))</f>
        <v>1</v>
      </c>
      <c r="F275" s="21">
        <f>raw!T275</f>
        <v>20180218</v>
      </c>
      <c r="G275" s="21">
        <f>IF(E275=0,raw!AN275,raw!U275)</f>
        <v>91303</v>
      </c>
      <c r="H275" s="21">
        <f>IF(E275=0,raw!AO275,0)</f>
        <v>0</v>
      </c>
      <c r="I275" s="21">
        <f>raw!V275</f>
        <v>16299.15</v>
      </c>
      <c r="J275" s="21">
        <f>raw!X275</f>
        <v>702.62</v>
      </c>
      <c r="K275" s="21">
        <f>SUM(raw!Y275:AB275)</f>
        <v>3813.9700000000003</v>
      </c>
      <c r="L275" s="21">
        <f>SUM(raw!AC275:AD275)</f>
        <v>0</v>
      </c>
      <c r="M275" s="21">
        <f>raw!AE275</f>
        <v>0</v>
      </c>
      <c r="N275" s="21">
        <f>raw!AF275</f>
        <v>65196.66</v>
      </c>
      <c r="O275" s="21">
        <f>raw!AL275</f>
        <v>62085.31</v>
      </c>
      <c r="P275" s="21">
        <f>raw!AM275</f>
        <v>65899.28</v>
      </c>
      <c r="Q275" s="21">
        <f>raw!BB275</f>
        <v>8207</v>
      </c>
      <c r="R275" s="21">
        <f>IF(E275=0,raw!AN275,raw!BC275)</f>
        <v>83096</v>
      </c>
      <c r="S275" s="21">
        <f>raw!BE275</f>
        <v>0</v>
      </c>
      <c r="T275" s="21">
        <f>raw!BF275</f>
        <v>341</v>
      </c>
      <c r="U275" s="21">
        <f>raw!BH275</f>
        <v>0</v>
      </c>
      <c r="V275" s="21">
        <f>IF(raw!BI275,raw!BI275,raw!BG275)</f>
        <v>490</v>
      </c>
      <c r="W275" s="21">
        <f>raw!BK275</f>
        <v>0</v>
      </c>
      <c r="X275" s="21">
        <f>raw!BL275</f>
        <v>1</v>
      </c>
      <c r="Y275" s="29">
        <f>TRUNC(raw!BQ275/(1-raw!W275/100),2)</f>
        <v>0</v>
      </c>
      <c r="Z275" s="29">
        <f>TRUNC(raw!BR275/(1-raw!W275/100),2)</f>
        <v>0.38</v>
      </c>
      <c r="AA275" s="29">
        <f>TRUNC(raw!BY275/(1-raw!W275/100),2)</f>
        <v>0</v>
      </c>
      <c r="AB275" s="29">
        <f>TRUNC(IF(E275=0,0,IF(E275=1,raw!BX275/(1-raw!W275/100),IF(E275=2,raw!BZ275/(1-raw!W275/100),0))),2)</f>
        <v>8139.08</v>
      </c>
      <c r="AC275" s="29">
        <f>TRUNC(raw!CB275/(1-raw!W275/100),2)</f>
        <v>0</v>
      </c>
      <c r="AD275" s="29">
        <f>TRUNC(IF(E275=0,0,IF(E275=1,raw!CA275/(1-raw!W275/100),IF(E275=2,raw!CC275/(1-raw!W275/100),0))),2)</f>
        <v>0</v>
      </c>
      <c r="AE275" s="21">
        <f>(IF(E275=0,0,IF(E275=1,0,IF(E275=2,raw!CE275))))</f>
        <v>0</v>
      </c>
      <c r="AF275" s="21">
        <f>(IF(E275=0,0,IF(E275=1,raw!CD275,IF(E275=2,raw!CF275))))</f>
        <v>490</v>
      </c>
    </row>
    <row r="276" spans="1:32" x14ac:dyDescent="0.25">
      <c r="A276" s="21">
        <f>raw!A276</f>
        <v>491750</v>
      </c>
      <c r="C276" s="21">
        <f>VLOOKUP(A276,'insert-meters'!A$2:B$24,2)</f>
        <v>111</v>
      </c>
      <c r="D276" s="21" t="str">
        <f>MID(raw!M276,3,4)</f>
        <v>1801</v>
      </c>
      <c r="E276" s="21">
        <f>IF(raw!BE276,2,IF(raw!BG276,1,0))</f>
        <v>2</v>
      </c>
      <c r="F276" s="21">
        <f>raw!T276</f>
        <v>20180218</v>
      </c>
      <c r="G276" s="21">
        <f>IF(E276=0,raw!AN276,raw!U276)</f>
        <v>310550</v>
      </c>
      <c r="H276" s="21">
        <f>IF(E276=0,raw!AO276,0)</f>
        <v>0</v>
      </c>
      <c r="I276" s="21">
        <f>raw!V276</f>
        <v>53479.13</v>
      </c>
      <c r="J276" s="21">
        <f>raw!X276</f>
        <v>702.62</v>
      </c>
      <c r="K276" s="21">
        <f>SUM(raw!Y276:AB276)</f>
        <v>12514.09</v>
      </c>
      <c r="L276" s="21">
        <f>SUM(raw!AC276:AD276)</f>
        <v>0</v>
      </c>
      <c r="M276" s="21">
        <f>raw!AE276</f>
        <v>0</v>
      </c>
      <c r="N276" s="21">
        <f>raw!AF276</f>
        <v>213916.62</v>
      </c>
      <c r="O276" s="21">
        <f>raw!AL276</f>
        <v>202105.15</v>
      </c>
      <c r="P276" s="21">
        <f>raw!AM276</f>
        <v>214619.24</v>
      </c>
      <c r="Q276" s="21">
        <f>raw!BB276</f>
        <v>26840</v>
      </c>
      <c r="R276" s="21">
        <f>IF(E276=0,raw!AN276,raw!BC276)</f>
        <v>283710</v>
      </c>
      <c r="S276" s="21">
        <f>raw!BE276</f>
        <v>683</v>
      </c>
      <c r="T276" s="21">
        <f>raw!BF276</f>
        <v>818</v>
      </c>
      <c r="U276" s="21">
        <f>raw!BH276</f>
        <v>785</v>
      </c>
      <c r="V276" s="21">
        <f>IF(raw!BI276,raw!BI276,raw!BG276)</f>
        <v>845</v>
      </c>
      <c r="W276" s="21">
        <f>raw!BK276</f>
        <v>0</v>
      </c>
      <c r="X276" s="21">
        <f>raw!BL276</f>
        <v>0</v>
      </c>
      <c r="Y276" s="29">
        <f>TRUNC(raw!BQ276/(1-raw!W276/100),2)</f>
        <v>0</v>
      </c>
      <c r="Z276" s="29">
        <f>TRUNC(raw!BR276/(1-raw!W276/100),2)</f>
        <v>0</v>
      </c>
      <c r="AA276" s="29">
        <f>TRUNC(raw!BY276/(1-raw!W276/100),2)</f>
        <v>44114.46</v>
      </c>
      <c r="AB276" s="29">
        <f>TRUNC(IF(E276=0,0,IF(E276=1,raw!BX276/(1-raw!W276/100),IF(E276=2,raw!BZ276/(1-raw!W276/100),0))),2)</f>
        <v>14035.74</v>
      </c>
      <c r="AC276" s="29">
        <f>TRUNC(raw!CB276/(1-raw!W276/100),2)</f>
        <v>0</v>
      </c>
      <c r="AD276" s="29">
        <f>TRUNC(IF(E276=0,0,IF(E276=1,raw!CA276/(1-raw!W276/100),IF(E276=2,raw!CC276/(1-raw!W276/100),0))),2)</f>
        <v>0</v>
      </c>
      <c r="AE276" s="21">
        <f>(IF(E276=0,0,IF(E276=1,0,IF(E276=2,raw!CE276))))</f>
        <v>785</v>
      </c>
      <c r="AF276" s="21">
        <f>(IF(E276=0,0,IF(E276=1,raw!CD276,IF(E276=2,raw!CF276))))</f>
        <v>845</v>
      </c>
    </row>
    <row r="277" spans="1:32" x14ac:dyDescent="0.25">
      <c r="A277" s="21">
        <f>raw!A277</f>
        <v>493169</v>
      </c>
      <c r="C277" s="21">
        <f>VLOOKUP(A277,'insert-meters'!A$2:B$24,2)</f>
        <v>112</v>
      </c>
      <c r="D277" s="21" t="str">
        <f>MID(raw!M277,3,4)</f>
        <v>1801</v>
      </c>
      <c r="E277" s="21">
        <f>IF(raw!BE277,2,IF(raw!BG277,1,0))</f>
        <v>1</v>
      </c>
      <c r="F277" s="21">
        <f>raw!T277</f>
        <v>20180218</v>
      </c>
      <c r="G277" s="21">
        <f>IF(E277=0,raw!AN277,raw!U277)</f>
        <v>155590</v>
      </c>
      <c r="H277" s="21">
        <f>IF(E277=0,raw!AO277,0)</f>
        <v>0</v>
      </c>
      <c r="I277" s="21">
        <f>raw!V277</f>
        <v>26764.19</v>
      </c>
      <c r="J277" s="21">
        <f>raw!X277</f>
        <v>702.62</v>
      </c>
      <c r="K277" s="21">
        <f>SUM(raw!Y277:AB277)</f>
        <v>6262.8</v>
      </c>
      <c r="L277" s="21">
        <f>SUM(raw!AC277:AD277)</f>
        <v>0</v>
      </c>
      <c r="M277" s="21">
        <f>raw!AE277</f>
        <v>0</v>
      </c>
      <c r="N277" s="21">
        <f>raw!AF277</f>
        <v>107056.79</v>
      </c>
      <c r="O277" s="21">
        <f>raw!AL277</f>
        <v>101496.61</v>
      </c>
      <c r="P277" s="21">
        <f>raw!AM277</f>
        <v>107759.41</v>
      </c>
      <c r="Q277" s="21">
        <f>raw!BB277</f>
        <v>15373</v>
      </c>
      <c r="R277" s="21">
        <f>IF(E277=0,raw!AN277,raw!BC277)</f>
        <v>140217</v>
      </c>
      <c r="S277" s="21">
        <f>raw!BE277</f>
        <v>0</v>
      </c>
      <c r="T277" s="21">
        <f>raw!BF277</f>
        <v>0</v>
      </c>
      <c r="U277" s="21">
        <f>raw!BH277</f>
        <v>0</v>
      </c>
      <c r="V277" s="21">
        <f>IF(raw!BI277,raw!BI277,raw!BG277)</f>
        <v>460</v>
      </c>
      <c r="W277" s="21">
        <f>raw!BK277</f>
        <v>0</v>
      </c>
      <c r="X277" s="21">
        <f>raw!BL277</f>
        <v>0</v>
      </c>
      <c r="Y277" s="29">
        <f>TRUNC(raw!BQ277/(1-raw!W277/100),2)</f>
        <v>0</v>
      </c>
      <c r="Z277" s="29">
        <f>TRUNC(raw!BR277/(1-raw!W277/100),2)</f>
        <v>0</v>
      </c>
      <c r="AA277" s="29">
        <f>TRUNC(raw!BY277/(1-raw!W277/100),2)</f>
        <v>0</v>
      </c>
      <c r="AB277" s="29">
        <f>TRUNC(IF(E277=0,0,IF(E277=1,raw!BX277/(1-raw!W277/100),IF(E277=2,raw!BZ277/(1-raw!W277/100),0))),2)</f>
        <v>7640.76</v>
      </c>
      <c r="AC277" s="29">
        <f>TRUNC(raw!CB277/(1-raw!W277/100),2)</f>
        <v>0</v>
      </c>
      <c r="AD277" s="29">
        <f>TRUNC(IF(E277=0,0,IF(E277=1,raw!CA277/(1-raw!W277/100),IF(E277=2,raw!CC277/(1-raw!W277/100),0))),2)</f>
        <v>0</v>
      </c>
      <c r="AE277" s="21">
        <f>(IF(E277=0,0,IF(E277=1,0,IF(E277=2,raw!CE277))))</f>
        <v>0</v>
      </c>
      <c r="AF277" s="21">
        <f>(IF(E277=0,0,IF(E277=1,raw!CD277,IF(E277=2,raw!CF277))))</f>
        <v>460</v>
      </c>
    </row>
    <row r="278" spans="1:32" x14ac:dyDescent="0.25">
      <c r="A278" s="21">
        <f>raw!A278</f>
        <v>510213</v>
      </c>
      <c r="C278" s="21">
        <f>VLOOKUP(A278,'insert-meters'!A$2:B$24,2)</f>
        <v>113</v>
      </c>
      <c r="D278" s="21" t="str">
        <f>MID(raw!M278,3,4)</f>
        <v>1801</v>
      </c>
      <c r="E278" s="21">
        <f>IF(raw!BE278,2,IF(raw!BG278,1,0))</f>
        <v>0</v>
      </c>
      <c r="F278" s="21">
        <f>raw!T278</f>
        <v>20180218</v>
      </c>
      <c r="G278" s="21">
        <f>IF(E278=0,raw!AN278,raw!U278)</f>
        <v>19075</v>
      </c>
      <c r="H278" s="21">
        <f>IF(E278=0,raw!AO278,0)</f>
        <v>19075</v>
      </c>
      <c r="I278" s="21">
        <f>raw!V278</f>
        <v>3276.96</v>
      </c>
      <c r="J278" s="21">
        <f>raw!X278</f>
        <v>702.62</v>
      </c>
      <c r="K278" s="21">
        <f>SUM(raw!Y278:AB278)</f>
        <v>766.79</v>
      </c>
      <c r="L278" s="21">
        <f>SUM(raw!AC278:AD278)</f>
        <v>0</v>
      </c>
      <c r="M278" s="21">
        <f>raw!AE278</f>
        <v>0</v>
      </c>
      <c r="N278" s="21">
        <f>raw!AF278</f>
        <v>13107.84</v>
      </c>
      <c r="O278" s="21">
        <f>raw!AL278</f>
        <v>13043.67</v>
      </c>
      <c r="P278" s="21">
        <f>raw!AM278</f>
        <v>13810.46</v>
      </c>
      <c r="Q278" s="21">
        <f>raw!BB278</f>
        <v>0</v>
      </c>
      <c r="R278" s="21">
        <f>IF(E278=0,raw!AN278,raw!BC278)</f>
        <v>19075</v>
      </c>
      <c r="S278" s="21">
        <f>raw!BE278</f>
        <v>0</v>
      </c>
      <c r="T278" s="21">
        <f>raw!BF278</f>
        <v>0</v>
      </c>
      <c r="U278" s="21">
        <f>raw!BH278</f>
        <v>0</v>
      </c>
      <c r="V278" s="21">
        <f>IF(raw!BI278,raw!BI278,raw!BG278)</f>
        <v>0</v>
      </c>
      <c r="W278" s="21">
        <f>raw!BK278</f>
        <v>0</v>
      </c>
      <c r="X278" s="21">
        <f>raw!BL278</f>
        <v>0</v>
      </c>
      <c r="Y278" s="29">
        <f>TRUNC(raw!BQ278/(1-raw!W278/100),2)</f>
        <v>0</v>
      </c>
      <c r="Z278" s="29">
        <f>TRUNC(raw!BR278/(1-raw!W278/100),2)</f>
        <v>0</v>
      </c>
      <c r="AA278" s="29">
        <f>TRUNC(raw!BY278/(1-raw!W278/100),2)</f>
        <v>0</v>
      </c>
      <c r="AB278" s="29">
        <f>TRUNC(IF(E278=0,0,IF(E278=1,raw!BX278/(1-raw!W278/100),IF(E278=2,raw!BZ278/(1-raw!W278/100),0))),2)</f>
        <v>0</v>
      </c>
      <c r="AC278" s="29">
        <f>TRUNC(raw!CB278/(1-raw!W278/100),2)</f>
        <v>0</v>
      </c>
      <c r="AD278" s="29">
        <f>TRUNC(IF(E278=0,0,IF(E278=1,raw!CA278/(1-raw!W278/100),IF(E278=2,raw!CC278/(1-raw!W278/100),0))),2)</f>
        <v>0</v>
      </c>
      <c r="AE278" s="21">
        <f>(IF(E278=0,0,IF(E278=1,0,IF(E278=2,raw!CE278))))</f>
        <v>0</v>
      </c>
      <c r="AF278" s="21">
        <f>(IF(E278=0,0,IF(E278=1,raw!CD278,IF(E278=2,raw!CF278))))</f>
        <v>0</v>
      </c>
    </row>
    <row r="279" spans="1:32" x14ac:dyDescent="0.25">
      <c r="A279" s="21">
        <f>raw!A279</f>
        <v>605120</v>
      </c>
      <c r="C279" s="21">
        <f>VLOOKUP(A279,'insert-meters'!A$2:B$24,2)</f>
        <v>114</v>
      </c>
      <c r="D279" s="21" t="str">
        <f>MID(raw!M279,3,4)</f>
        <v>1801</v>
      </c>
      <c r="E279" s="21">
        <f>IF(raw!BE279,2,IF(raw!BG279,1,0))</f>
        <v>1</v>
      </c>
      <c r="F279" s="21">
        <f>raw!T279</f>
        <v>20180218</v>
      </c>
      <c r="G279" s="21">
        <f>IF(E279=0,raw!AN279,raw!U279)</f>
        <v>283366</v>
      </c>
      <c r="H279" s="21">
        <f>IF(E279=0,raw!AO279,0)</f>
        <v>0</v>
      </c>
      <c r="I279" s="21">
        <f>raw!V279</f>
        <v>40726.01</v>
      </c>
      <c r="J279" s="21">
        <f>raw!X279</f>
        <v>702.62</v>
      </c>
      <c r="K279" s="21">
        <f>SUM(raw!Y279:AB279)</f>
        <v>9529.869999999999</v>
      </c>
      <c r="L279" s="21">
        <f>SUM(raw!AC279:AD279)</f>
        <v>0</v>
      </c>
      <c r="M279" s="21">
        <f>raw!AE279</f>
        <v>33373.629999999997</v>
      </c>
      <c r="N279" s="21">
        <f>raw!AF279</f>
        <v>162904.12</v>
      </c>
      <c r="O279" s="21">
        <f>raw!AL279</f>
        <v>120703.24</v>
      </c>
      <c r="P279" s="21">
        <f>raw!AM279</f>
        <v>130233.11</v>
      </c>
      <c r="Q279" s="21">
        <f>raw!BB279</f>
        <v>23388</v>
      </c>
      <c r="R279" s="21">
        <f>IF(E279=0,raw!AN279,raw!BC279)</f>
        <v>259978</v>
      </c>
      <c r="S279" s="21">
        <f>raw!BE279</f>
        <v>0</v>
      </c>
      <c r="T279" s="21">
        <f>raw!BF279</f>
        <v>933</v>
      </c>
      <c r="U279" s="21">
        <f>raw!BH279</f>
        <v>0</v>
      </c>
      <c r="V279" s="21">
        <f>IF(raw!BI279,raw!BI279,raw!BG279)</f>
        <v>945</v>
      </c>
      <c r="W279" s="21">
        <f>raw!BK279</f>
        <v>0</v>
      </c>
      <c r="X279" s="21">
        <f>raw!BL279</f>
        <v>221</v>
      </c>
      <c r="Y279" s="29">
        <f>TRUNC(raw!BQ279/(1-raw!W279/100),2)</f>
        <v>0</v>
      </c>
      <c r="Z279" s="29">
        <f>TRUNC(raw!BR279/(1-raw!W279/100),2)</f>
        <v>84.78</v>
      </c>
      <c r="AA279" s="29">
        <f>TRUNC(raw!BY279/(1-raw!W279/100),2)</f>
        <v>0</v>
      </c>
      <c r="AB279" s="29">
        <f>TRUNC(IF(E279=0,0,IF(E279=1,raw!BX279/(1-raw!W279/100),IF(E279=2,raw!BZ279/(1-raw!W279/100),0))),2)</f>
        <v>11277.68</v>
      </c>
      <c r="AC279" s="29">
        <f>TRUNC(raw!CB279/(1-raw!W279/100),2)</f>
        <v>0</v>
      </c>
      <c r="AD279" s="29">
        <f>TRUNC(IF(E279=0,0,IF(E279=1,raw!CA279/(1-raw!W279/100),IF(E279=2,raw!CC279/(1-raw!W279/100),0))),2)</f>
        <v>0</v>
      </c>
      <c r="AE279" s="21">
        <f>(IF(E279=0,0,IF(E279=1,0,IF(E279=2,raw!CE279))))</f>
        <v>0</v>
      </c>
      <c r="AF279" s="21">
        <f>(IF(E279=0,0,IF(E279=1,raw!CD279,IF(E279=2,raw!CF279))))</f>
        <v>945</v>
      </c>
    </row>
    <row r="280" spans="1:32" x14ac:dyDescent="0.25">
      <c r="A280" s="21">
        <f>raw!A280</f>
        <v>623849</v>
      </c>
      <c r="C280" s="21">
        <f>VLOOKUP(A280,'insert-meters'!A$2:B$24,2)</f>
        <v>115</v>
      </c>
      <c r="D280" s="21" t="str">
        <f>MID(raw!M280,3,4)</f>
        <v>1801</v>
      </c>
      <c r="E280" s="21">
        <f>IF(raw!BE280,2,IF(raw!BG280,1,0))</f>
        <v>1</v>
      </c>
      <c r="F280" s="21">
        <f>raw!T280</f>
        <v>20180218</v>
      </c>
      <c r="G280" s="21">
        <f>IF(E280=0,raw!AN280,raw!U280)</f>
        <v>150922</v>
      </c>
      <c r="H280" s="21">
        <f>IF(E280=0,raw!AO280,0)</f>
        <v>0</v>
      </c>
      <c r="I280" s="21">
        <f>raw!V280</f>
        <v>28561.86</v>
      </c>
      <c r="J280" s="21">
        <f>raw!X280</f>
        <v>702.62</v>
      </c>
      <c r="K280" s="21">
        <f>SUM(raw!Y280:AB280)</f>
        <v>6683.4500000000007</v>
      </c>
      <c r="L280" s="21">
        <f>SUM(raw!AC280:AD280)</f>
        <v>0</v>
      </c>
      <c r="M280" s="21">
        <f>raw!AE280</f>
        <v>0</v>
      </c>
      <c r="N280" s="21">
        <f>raw!AF280</f>
        <v>114247.47</v>
      </c>
      <c r="O280" s="21">
        <f>raw!AL280</f>
        <v>108266.64</v>
      </c>
      <c r="P280" s="21">
        <f>raw!AM280</f>
        <v>114950.09</v>
      </c>
      <c r="Q280" s="21">
        <f>raw!BB280</f>
        <v>17206</v>
      </c>
      <c r="R280" s="21">
        <f>IF(E280=0,raw!AN280,raw!BC280)</f>
        <v>133716</v>
      </c>
      <c r="S280" s="21">
        <f>raw!BE280</f>
        <v>0</v>
      </c>
      <c r="T280" s="21">
        <f>raw!BF280</f>
        <v>853</v>
      </c>
      <c r="U280" s="21">
        <f>raw!BH280</f>
        <v>0</v>
      </c>
      <c r="V280" s="21">
        <f>IF(raw!BI280,raw!BI280,raw!BG280)</f>
        <v>855</v>
      </c>
      <c r="W280" s="21">
        <f>raw!BK280</f>
        <v>0</v>
      </c>
      <c r="X280" s="21">
        <f>raw!BL280</f>
        <v>0</v>
      </c>
      <c r="Y280" s="29">
        <f>TRUNC(raw!BQ280/(1-raw!W280/100),2)</f>
        <v>0</v>
      </c>
      <c r="Z280" s="29">
        <f>TRUNC(raw!BR280/(1-raw!W280/100),2)</f>
        <v>0</v>
      </c>
      <c r="AA280" s="29">
        <f>TRUNC(raw!BY280/(1-raw!W280/100),2)</f>
        <v>0</v>
      </c>
      <c r="AB280" s="29">
        <f>TRUNC(IF(E280=0,0,IF(E280=1,raw!BX280/(1-raw!W280/100),IF(E280=2,raw!BZ280/(1-raw!W280/100),0))),2)</f>
        <v>14201.84</v>
      </c>
      <c r="AC280" s="29">
        <f>TRUNC(raw!CB280/(1-raw!W280/100),2)</f>
        <v>0</v>
      </c>
      <c r="AD280" s="29">
        <f>TRUNC(IF(E280=0,0,IF(E280=1,raw!CA280/(1-raw!W280/100),IF(E280=2,raw!CC280/(1-raw!W280/100),0))),2)</f>
        <v>0</v>
      </c>
      <c r="AE280" s="21">
        <f>(IF(E280=0,0,IF(E280=1,0,IF(E280=2,raw!CE280))))</f>
        <v>0</v>
      </c>
      <c r="AF280" s="21">
        <f>(IF(E280=0,0,IF(E280=1,raw!CD280,IF(E280=2,raw!CF280))))</f>
        <v>855</v>
      </c>
    </row>
    <row r="281" spans="1:32" x14ac:dyDescent="0.25">
      <c r="A281" s="21">
        <f>raw!A281</f>
        <v>675051</v>
      </c>
      <c r="C281" s="21">
        <f>VLOOKUP(A281,'insert-meters'!A$2:B$24,2)</f>
        <v>116</v>
      </c>
      <c r="D281" s="21" t="str">
        <f>MID(raw!M281,3,4)</f>
        <v>1801</v>
      </c>
      <c r="E281" s="21">
        <f>IF(raw!BE281,2,IF(raw!BG281,1,0))</f>
        <v>2</v>
      </c>
      <c r="F281" s="21">
        <f>raw!T281</f>
        <v>20180218</v>
      </c>
      <c r="G281" s="21">
        <f>IF(E281=0,raw!AN281,raw!U281)</f>
        <v>209554</v>
      </c>
      <c r="H281" s="21">
        <f>IF(E281=0,raw!AO281,0)</f>
        <v>0</v>
      </c>
      <c r="I281" s="21">
        <f>raw!V281</f>
        <v>34823.339999999997</v>
      </c>
      <c r="J281" s="21">
        <f>raw!X281</f>
        <v>702.62</v>
      </c>
      <c r="K281" s="21">
        <f>SUM(raw!Y281:AB281)</f>
        <v>8148.65</v>
      </c>
      <c r="L281" s="21">
        <f>SUM(raw!AC281:AD281)</f>
        <v>0</v>
      </c>
      <c r="M281" s="21">
        <f>raw!AE281</f>
        <v>0</v>
      </c>
      <c r="N281" s="21">
        <f>raw!AF281</f>
        <v>139293.44</v>
      </c>
      <c r="O281" s="21">
        <f>raw!AL281</f>
        <v>131847.41</v>
      </c>
      <c r="P281" s="21">
        <f>raw!AM281</f>
        <v>139996.06</v>
      </c>
      <c r="Q281" s="21">
        <f>raw!BB281</f>
        <v>17375</v>
      </c>
      <c r="R281" s="21">
        <f>IF(E281=0,raw!AN281,raw!BC281)</f>
        <v>192179</v>
      </c>
      <c r="S281" s="21">
        <f>raw!BE281</f>
        <v>390</v>
      </c>
      <c r="T281" s="21">
        <f>raw!BF281</f>
        <v>456</v>
      </c>
      <c r="U281" s="21">
        <f>raw!BH281</f>
        <v>455</v>
      </c>
      <c r="V281" s="21">
        <f>IF(raw!BI281,raw!BI281,raw!BG281)</f>
        <v>456</v>
      </c>
      <c r="W281" s="21">
        <f>raw!BK281</f>
        <v>0</v>
      </c>
      <c r="X281" s="21">
        <f>raw!BL281</f>
        <v>0</v>
      </c>
      <c r="Y281" s="29">
        <f>TRUNC(raw!BQ281/(1-raw!W281/100),2)</f>
        <v>0</v>
      </c>
      <c r="Z281" s="29">
        <f>TRUNC(raw!BR281/(1-raw!W281/100),2)</f>
        <v>0</v>
      </c>
      <c r="AA281" s="29">
        <f>TRUNC(raw!BY281/(1-raw!W281/100),2)</f>
        <v>25569.53</v>
      </c>
      <c r="AB281" s="29">
        <f>TRUNC(IF(E281=0,0,IF(E281=1,raw!BX281/(1-raw!W281/100),IF(E281=2,raw!BZ281/(1-raw!W281/100),0))),2)</f>
        <v>7574.32</v>
      </c>
      <c r="AC281" s="29">
        <f>TRUNC(raw!CB281/(1-raw!W281/100),2)</f>
        <v>0</v>
      </c>
      <c r="AD281" s="29">
        <f>TRUNC(IF(E281=0,0,IF(E281=1,raw!CA281/(1-raw!W281/100),IF(E281=2,raw!CC281/(1-raw!W281/100),0))),2)</f>
        <v>1195.94</v>
      </c>
      <c r="AE281" s="21">
        <f>(IF(E281=0,0,IF(E281=1,0,IF(E281=2,raw!CE281))))</f>
        <v>455</v>
      </c>
      <c r="AF281" s="21">
        <f>(IF(E281=0,0,IF(E281=1,raw!CD281,IF(E281=2,raw!CF281))))</f>
        <v>420</v>
      </c>
    </row>
    <row r="282" spans="1:32" x14ac:dyDescent="0.25">
      <c r="A282" s="21">
        <f>raw!A282</f>
        <v>856960</v>
      </c>
      <c r="C282" s="21">
        <f>VLOOKUP(A282,'insert-meters'!A$2:B$24,2)</f>
        <v>117</v>
      </c>
      <c r="D282" s="21" t="str">
        <f>MID(raw!M282,3,4)</f>
        <v>1801</v>
      </c>
      <c r="E282" s="21">
        <f>IF(raw!BE282,2,IF(raw!BG282,1,0))</f>
        <v>0</v>
      </c>
      <c r="F282" s="21">
        <f>raw!T282</f>
        <v>20180218</v>
      </c>
      <c r="G282" s="21">
        <f>IF(E282=0,raw!AN282,raw!U282)</f>
        <v>1</v>
      </c>
      <c r="H282" s="21">
        <f>IF(E282=0,raw!AO282,0)</f>
        <v>100</v>
      </c>
      <c r="I282" s="21">
        <f>raw!V282</f>
        <v>7.01</v>
      </c>
      <c r="J282" s="21">
        <f>raw!X282</f>
        <v>2.35</v>
      </c>
      <c r="K282" s="21">
        <f>SUM(raw!Y282:AB282)</f>
        <v>3.4000000000000004</v>
      </c>
      <c r="L282" s="21">
        <f>SUM(raw!AC282:AD282)</f>
        <v>0</v>
      </c>
      <c r="M282" s="21">
        <f>raw!AE282</f>
        <v>0</v>
      </c>
      <c r="N282" s="21">
        <f>raw!AF282</f>
        <v>58.44</v>
      </c>
      <c r="O282" s="21">
        <f>raw!AL282</f>
        <v>57.39</v>
      </c>
      <c r="P282" s="21">
        <f>raw!AM282</f>
        <v>60.79</v>
      </c>
      <c r="Q282" s="21">
        <f>raw!BB282</f>
        <v>0</v>
      </c>
      <c r="R282" s="21">
        <f>IF(E282=0,raw!AN282,raw!BC282)</f>
        <v>1</v>
      </c>
      <c r="S282" s="21">
        <f>raw!BE282</f>
        <v>0</v>
      </c>
      <c r="T282" s="21">
        <f>raw!BF282</f>
        <v>0</v>
      </c>
      <c r="U282" s="21">
        <f>raw!BH282</f>
        <v>0</v>
      </c>
      <c r="V282" s="21">
        <f>IF(raw!BI282,raw!BI282,raw!BG282)</f>
        <v>0</v>
      </c>
      <c r="W282" s="21">
        <f>raw!BK282</f>
        <v>0</v>
      </c>
      <c r="X282" s="21">
        <f>raw!BL282</f>
        <v>0</v>
      </c>
      <c r="Y282" s="29">
        <f>TRUNC(raw!BQ282/(1-raw!W282/100),2)</f>
        <v>0</v>
      </c>
      <c r="Z282" s="29">
        <f>TRUNC(raw!BR282/(1-raw!W282/100),2)</f>
        <v>0</v>
      </c>
      <c r="AA282" s="29">
        <f>TRUNC(raw!BY282/(1-raw!W282/100),2)</f>
        <v>0</v>
      </c>
      <c r="AB282" s="29">
        <f>TRUNC(IF(E282=0,0,IF(E282=1,raw!BX282/(1-raw!W282/100),IF(E282=2,raw!BZ282/(1-raw!W282/100),0))),2)</f>
        <v>0</v>
      </c>
      <c r="AC282" s="29">
        <f>TRUNC(raw!CB282/(1-raw!W282/100),2)</f>
        <v>0</v>
      </c>
      <c r="AD282" s="29">
        <f>TRUNC(IF(E282=0,0,IF(E282=1,raw!CA282/(1-raw!W282/100),IF(E282=2,raw!CC282/(1-raw!W282/100),0))),2)</f>
        <v>0</v>
      </c>
      <c r="AE282" s="21">
        <f>(IF(E282=0,0,IF(E282=1,0,IF(E282=2,raw!CE282))))</f>
        <v>0</v>
      </c>
      <c r="AF282" s="21">
        <f>(IF(E282=0,0,IF(E282=1,raw!CD282,IF(E282=2,raw!CF282))))</f>
        <v>0</v>
      </c>
    </row>
    <row r="283" spans="1:32" x14ac:dyDescent="0.25">
      <c r="A283" s="21">
        <f>raw!A283</f>
        <v>856967</v>
      </c>
      <c r="C283" s="21">
        <f>VLOOKUP(A283,'insert-meters'!A$2:B$24,2)</f>
        <v>118</v>
      </c>
      <c r="D283" s="21" t="str">
        <f>MID(raw!M283,3,4)</f>
        <v>1801</v>
      </c>
      <c r="E283" s="21">
        <f>IF(raw!BE283,2,IF(raw!BG283,1,0))</f>
        <v>0</v>
      </c>
      <c r="F283" s="21">
        <f>raw!T283</f>
        <v>20180218</v>
      </c>
      <c r="G283" s="21">
        <f>IF(E283=0,raw!AN283,raw!U283)</f>
        <v>1</v>
      </c>
      <c r="H283" s="21">
        <f>IF(E283=0,raw!AO283,0)</f>
        <v>100</v>
      </c>
      <c r="I283" s="21">
        <f>raw!V283</f>
        <v>7.01</v>
      </c>
      <c r="J283" s="21">
        <f>raw!X283</f>
        <v>2.35</v>
      </c>
      <c r="K283" s="21">
        <f>SUM(raw!Y283:AB283)</f>
        <v>3.4000000000000004</v>
      </c>
      <c r="L283" s="21">
        <f>SUM(raw!AC283:AD283)</f>
        <v>0</v>
      </c>
      <c r="M283" s="21">
        <f>raw!AE283</f>
        <v>0</v>
      </c>
      <c r="N283" s="21">
        <f>raw!AF283</f>
        <v>58.44</v>
      </c>
      <c r="O283" s="21">
        <f>raw!AL283</f>
        <v>57.39</v>
      </c>
      <c r="P283" s="21">
        <f>raw!AM283</f>
        <v>60.79</v>
      </c>
      <c r="Q283" s="21">
        <f>raw!BB283</f>
        <v>0</v>
      </c>
      <c r="R283" s="21">
        <f>IF(E283=0,raw!AN283,raw!BC283)</f>
        <v>1</v>
      </c>
      <c r="S283" s="21">
        <f>raw!BE283</f>
        <v>0</v>
      </c>
      <c r="T283" s="21">
        <f>raw!BF283</f>
        <v>0</v>
      </c>
      <c r="U283" s="21">
        <f>raw!BH283</f>
        <v>0</v>
      </c>
      <c r="V283" s="21">
        <f>IF(raw!BI283,raw!BI283,raw!BG283)</f>
        <v>0</v>
      </c>
      <c r="W283" s="21">
        <f>raw!BK283</f>
        <v>0</v>
      </c>
      <c r="X283" s="21">
        <f>raw!BL283</f>
        <v>0</v>
      </c>
      <c r="Y283" s="29">
        <f>TRUNC(raw!BQ283/(1-raw!W283/100),2)</f>
        <v>0</v>
      </c>
      <c r="Z283" s="29">
        <f>TRUNC(raw!BR283/(1-raw!W283/100),2)</f>
        <v>0</v>
      </c>
      <c r="AA283" s="29">
        <f>TRUNC(raw!BY283/(1-raw!W283/100),2)</f>
        <v>0</v>
      </c>
      <c r="AB283" s="29">
        <f>TRUNC(IF(E283=0,0,IF(E283=1,raw!BX283/(1-raw!W283/100),IF(E283=2,raw!BZ283/(1-raw!W283/100),0))),2)</f>
        <v>0</v>
      </c>
      <c r="AC283" s="29">
        <f>TRUNC(raw!CB283/(1-raw!W283/100),2)</f>
        <v>0</v>
      </c>
      <c r="AD283" s="29">
        <f>TRUNC(IF(E283=0,0,IF(E283=1,raw!CA283/(1-raw!W283/100),IF(E283=2,raw!CC283/(1-raw!W283/100),0))),2)</f>
        <v>0</v>
      </c>
      <c r="AE283" s="21">
        <f>(IF(E283=0,0,IF(E283=1,0,IF(E283=2,raw!CE283))))</f>
        <v>0</v>
      </c>
      <c r="AF283" s="21">
        <f>(IF(E283=0,0,IF(E283=1,raw!CD283,IF(E283=2,raw!CF283))))</f>
        <v>0</v>
      </c>
    </row>
    <row r="284" spans="1:32" x14ac:dyDescent="0.25">
      <c r="A284" s="21">
        <f>raw!A284</f>
        <v>856969</v>
      </c>
      <c r="C284" s="21">
        <f>VLOOKUP(A284,'insert-meters'!A$2:B$24,2)</f>
        <v>119</v>
      </c>
      <c r="D284" s="21" t="str">
        <f>MID(raw!M284,3,4)</f>
        <v>1801</v>
      </c>
      <c r="E284" s="21">
        <f>IF(raw!BE284,2,IF(raw!BG284,1,0))</f>
        <v>0</v>
      </c>
      <c r="F284" s="21">
        <f>raw!T284</f>
        <v>20180218</v>
      </c>
      <c r="G284" s="21">
        <f>IF(E284=0,raw!AN284,raw!U284)</f>
        <v>0</v>
      </c>
      <c r="H284" s="21">
        <f>IF(E284=0,raw!AO284,0)</f>
        <v>100</v>
      </c>
      <c r="I284" s="21">
        <f>raw!V284</f>
        <v>7.01</v>
      </c>
      <c r="J284" s="21">
        <f>raw!X284</f>
        <v>2.35</v>
      </c>
      <c r="K284" s="21">
        <f>SUM(raw!Y284:AB284)</f>
        <v>3.4000000000000004</v>
      </c>
      <c r="L284" s="21">
        <f>SUM(raw!AC284:AD284)</f>
        <v>0</v>
      </c>
      <c r="M284" s="21">
        <f>raw!AE284</f>
        <v>0</v>
      </c>
      <c r="N284" s="21">
        <f>raw!AF284</f>
        <v>58.44</v>
      </c>
      <c r="O284" s="21">
        <f>raw!AL284</f>
        <v>57.39</v>
      </c>
      <c r="P284" s="21">
        <f>raw!AM284</f>
        <v>60.79</v>
      </c>
      <c r="Q284" s="21">
        <f>raw!BB284</f>
        <v>0</v>
      </c>
      <c r="R284" s="21">
        <f>IF(E284=0,raw!AN284,raw!BC284)</f>
        <v>0</v>
      </c>
      <c r="S284" s="21">
        <f>raw!BE284</f>
        <v>0</v>
      </c>
      <c r="T284" s="21">
        <f>raw!BF284</f>
        <v>0</v>
      </c>
      <c r="U284" s="21">
        <f>raw!BH284</f>
        <v>0</v>
      </c>
      <c r="V284" s="21">
        <f>IF(raw!BI284,raw!BI284,raw!BG284)</f>
        <v>0</v>
      </c>
      <c r="W284" s="21">
        <f>raw!BK284</f>
        <v>0</v>
      </c>
      <c r="X284" s="21">
        <f>raw!BL284</f>
        <v>0</v>
      </c>
      <c r="Y284" s="29">
        <f>TRUNC(raw!BQ284/(1-raw!W284/100),2)</f>
        <v>0</v>
      </c>
      <c r="Z284" s="29">
        <f>TRUNC(raw!BR284/(1-raw!W284/100),2)</f>
        <v>0</v>
      </c>
      <c r="AA284" s="29">
        <f>TRUNC(raw!BY284/(1-raw!W284/100),2)</f>
        <v>0</v>
      </c>
      <c r="AB284" s="29">
        <f>TRUNC(IF(E284=0,0,IF(E284=1,raw!BX284/(1-raw!W284/100),IF(E284=2,raw!BZ284/(1-raw!W284/100),0))),2)</f>
        <v>0</v>
      </c>
      <c r="AC284" s="29">
        <f>TRUNC(raw!CB284/(1-raw!W284/100),2)</f>
        <v>0</v>
      </c>
      <c r="AD284" s="29">
        <f>TRUNC(IF(E284=0,0,IF(E284=1,raw!CA284/(1-raw!W284/100),IF(E284=2,raw!CC284/(1-raw!W284/100),0))),2)</f>
        <v>0</v>
      </c>
      <c r="AE284" s="21">
        <f>(IF(E284=0,0,IF(E284=1,0,IF(E284=2,raw!CE284))))</f>
        <v>0</v>
      </c>
      <c r="AF284" s="21">
        <f>(IF(E284=0,0,IF(E284=1,raw!CD284,IF(E284=2,raw!CF284))))</f>
        <v>0</v>
      </c>
    </row>
    <row r="285" spans="1:32" x14ac:dyDescent="0.25">
      <c r="A285" s="21">
        <f>raw!A285</f>
        <v>966027</v>
      </c>
      <c r="C285" s="21">
        <f>VLOOKUP(A285,'insert-meters'!A$2:B$24,2)</f>
        <v>120</v>
      </c>
      <c r="D285" s="21" t="str">
        <f>MID(raw!M285,3,4)</f>
        <v>1801</v>
      </c>
      <c r="E285" s="21">
        <f>IF(raw!BE285,2,IF(raw!BG285,1,0))</f>
        <v>2</v>
      </c>
      <c r="F285" s="21">
        <f>raw!T285</f>
        <v>20180218</v>
      </c>
      <c r="G285" s="21">
        <f>IF(E285=0,raw!AN285,raw!U285)</f>
        <v>72668</v>
      </c>
      <c r="H285" s="21">
        <f>IF(E285=0,raw!AO285,0)</f>
        <v>0</v>
      </c>
      <c r="I285" s="21">
        <f>raw!V285</f>
        <v>13709.04</v>
      </c>
      <c r="J285" s="21">
        <f>raw!X285</f>
        <v>702.62</v>
      </c>
      <c r="K285" s="21">
        <f>SUM(raw!Y285:AB285)</f>
        <v>3207.8999999999996</v>
      </c>
      <c r="L285" s="21">
        <f>SUM(raw!AC285:AD285)</f>
        <v>0</v>
      </c>
      <c r="M285" s="21">
        <f>raw!AE285</f>
        <v>0</v>
      </c>
      <c r="N285" s="21">
        <f>raw!AF285</f>
        <v>54836.26</v>
      </c>
      <c r="O285" s="21">
        <f>raw!AL285</f>
        <v>52330.98</v>
      </c>
      <c r="P285" s="21">
        <f>raw!AM285</f>
        <v>55538.879999999997</v>
      </c>
      <c r="Q285" s="21">
        <f>raw!BB285</f>
        <v>6983</v>
      </c>
      <c r="R285" s="21">
        <f>IF(E285=0,raw!AN285,raw!BC285)</f>
        <v>65685</v>
      </c>
      <c r="S285" s="21">
        <f>raw!BE285</f>
        <v>181</v>
      </c>
      <c r="T285" s="21">
        <f>raw!BF285</f>
        <v>235</v>
      </c>
      <c r="U285" s="21">
        <f>raw!BH285</f>
        <v>245</v>
      </c>
      <c r="V285" s="21">
        <f>IF(raw!BI285,raw!BI285,raw!BG285)</f>
        <v>235</v>
      </c>
      <c r="W285" s="21">
        <f>raw!BK285</f>
        <v>156</v>
      </c>
      <c r="X285" s="21">
        <f>raw!BL285</f>
        <v>1324</v>
      </c>
      <c r="Y285" s="29">
        <f>TRUNC(raw!BQ285/(1-raw!W285/100),2)</f>
        <v>59.84</v>
      </c>
      <c r="Z285" s="29">
        <f>TRUNC(raw!BR285/(1-raw!W285/100),2)</f>
        <v>507.94</v>
      </c>
      <c r="AA285" s="29">
        <f>TRUNC(raw!BY285/(1-raw!W285/100),2)</f>
        <v>13768.21</v>
      </c>
      <c r="AB285" s="29">
        <f>TRUNC(IF(E285=0,0,IF(E285=1,raw!BX285/(1-raw!W285/100),IF(E285=2,raw!BZ285/(1-raw!W285/100),0))),2)</f>
        <v>3903.44</v>
      </c>
      <c r="AC285" s="29">
        <f>TRUNC(raw!CB285/(1-raw!W285/100),2)</f>
        <v>0</v>
      </c>
      <c r="AD285" s="29">
        <f>TRUNC(IF(E285=0,0,IF(E285=1,raw!CA285/(1-raw!W285/100),IF(E285=2,raw!CC285/(1-raw!W285/100),0))),2)</f>
        <v>0</v>
      </c>
      <c r="AE285" s="21">
        <f>(IF(E285=0,0,IF(E285=1,0,IF(E285=2,raw!CE285))))</f>
        <v>245</v>
      </c>
      <c r="AF285" s="21">
        <f>(IF(E285=0,0,IF(E285=1,raw!CD285,IF(E285=2,raw!CF285))))</f>
        <v>230</v>
      </c>
    </row>
    <row r="286" spans="1:32" x14ac:dyDescent="0.25">
      <c r="A286" s="21">
        <f>raw!A286</f>
        <v>1089425</v>
      </c>
      <c r="C286" s="21">
        <f>VLOOKUP(A286,'insert-meters'!A$2:B$24,2)</f>
        <v>121</v>
      </c>
      <c r="D286" s="21" t="str">
        <f>MID(raw!M286,3,4)</f>
        <v>1801</v>
      </c>
      <c r="E286" s="21">
        <f>IF(raw!BE286,2,IF(raw!BG286,1,0))</f>
        <v>2</v>
      </c>
      <c r="F286" s="21">
        <f>raw!T286</f>
        <v>20180218</v>
      </c>
      <c r="G286" s="21">
        <f>IF(E286=0,raw!AN286,raw!U286)</f>
        <v>129085</v>
      </c>
      <c r="H286" s="21">
        <f>IF(E286=0,raw!AO286,0)</f>
        <v>0</v>
      </c>
      <c r="I286" s="21">
        <f>raw!V286</f>
        <v>18818.560000000001</v>
      </c>
      <c r="J286" s="21">
        <f>raw!X286</f>
        <v>702.62</v>
      </c>
      <c r="K286" s="21">
        <f>SUM(raw!Y286:AB286)</f>
        <v>4403.53</v>
      </c>
      <c r="L286" s="21">
        <f>SUM(raw!AC286:AD286)</f>
        <v>0</v>
      </c>
      <c r="M286" s="21">
        <f>raw!AE286</f>
        <v>0</v>
      </c>
      <c r="N286" s="21">
        <f>raw!AF286</f>
        <v>75274.33</v>
      </c>
      <c r="O286" s="21">
        <f>raw!AL286</f>
        <v>71573.42</v>
      </c>
      <c r="P286" s="21">
        <f>raw!AM286</f>
        <v>75976.95</v>
      </c>
      <c r="Q286" s="21">
        <f>raw!BB286</f>
        <v>10597</v>
      </c>
      <c r="R286" s="21">
        <f>IF(E286=0,raw!AN286,raw!BC286)</f>
        <v>118488</v>
      </c>
      <c r="S286" s="21">
        <f>raw!BE286</f>
        <v>209</v>
      </c>
      <c r="T286" s="21">
        <f>raw!BF286</f>
        <v>208</v>
      </c>
      <c r="U286" s="21">
        <f>raw!BH286</f>
        <v>350</v>
      </c>
      <c r="V286" s="21">
        <f>IF(raw!BI286,raw!BI286,raw!BG286)</f>
        <v>350</v>
      </c>
      <c r="W286" s="21">
        <f>raw!BK286</f>
        <v>0</v>
      </c>
      <c r="X286" s="21">
        <f>raw!BL286</f>
        <v>0</v>
      </c>
      <c r="Y286" s="29">
        <f>TRUNC(raw!BQ286/(1-raw!W286/100),2)</f>
        <v>0</v>
      </c>
      <c r="Z286" s="29">
        <f>TRUNC(raw!BR286/(1-raw!W286/100),2)</f>
        <v>0</v>
      </c>
      <c r="AA286" s="29">
        <f>TRUNC(raw!BY286/(1-raw!W286/100),2)</f>
        <v>10510.88</v>
      </c>
      <c r="AB286" s="29">
        <f>TRUNC(IF(E286=0,0,IF(E286=1,raw!BX286/(1-raw!W286/100),IF(E286=2,raw!BZ286/(1-raw!W286/100),0))),2)</f>
        <v>4176.92</v>
      </c>
      <c r="AC286" s="29">
        <f>TRUNC(raw!CB286/(1-raw!W286/100),2)</f>
        <v>0</v>
      </c>
      <c r="AD286" s="29">
        <f>TRUNC(IF(E286=0,0,IF(E286=1,raw!CA286/(1-raw!W286/100),IF(E286=2,raw!CC286/(1-raw!W286/100),0))),2)</f>
        <v>0</v>
      </c>
      <c r="AE286" s="21">
        <f>(IF(E286=0,0,IF(E286=1,0,IF(E286=2,raw!CE286))))</f>
        <v>350</v>
      </c>
      <c r="AF286" s="21">
        <f>(IF(E286=0,0,IF(E286=1,raw!CD286,IF(E286=2,raw!CF286))))</f>
        <v>350</v>
      </c>
    </row>
    <row r="287" spans="1:32" x14ac:dyDescent="0.25">
      <c r="A287" s="21">
        <f>raw!A287</f>
        <v>1100496</v>
      </c>
      <c r="C287" s="21">
        <f>VLOOKUP(A287,'insert-meters'!A$2:B$24,2)</f>
        <v>122</v>
      </c>
      <c r="D287" s="21" t="str">
        <f>MID(raw!M287,3,4)</f>
        <v>1801</v>
      </c>
      <c r="E287" s="21">
        <f>IF(raw!BE287,2,IF(raw!BG287,1,0))</f>
        <v>0</v>
      </c>
      <c r="F287" s="21">
        <f>raw!T287</f>
        <v>20180218</v>
      </c>
      <c r="G287" s="21">
        <f>IF(E287=0,raw!AN287,raw!U287)</f>
        <v>0</v>
      </c>
      <c r="H287" s="21">
        <f>IF(E287=0,raw!AO287,0)</f>
        <v>30</v>
      </c>
      <c r="I287" s="21">
        <f>raw!V287</f>
        <v>2.0699999999999998</v>
      </c>
      <c r="J287" s="21">
        <f>raw!X287</f>
        <v>2.35</v>
      </c>
      <c r="K287" s="21">
        <f>SUM(raw!Y287:AB287)</f>
        <v>0.99</v>
      </c>
      <c r="L287" s="21">
        <f>SUM(raw!AC287:AD287)</f>
        <v>0</v>
      </c>
      <c r="M287" s="21">
        <f>raw!AE287</f>
        <v>0.04</v>
      </c>
      <c r="N287" s="21">
        <f>raw!AF287</f>
        <v>17.32</v>
      </c>
      <c r="O287" s="21">
        <f>raw!AL287</f>
        <v>18.64</v>
      </c>
      <c r="P287" s="21">
        <f>raw!AM287</f>
        <v>19.63</v>
      </c>
      <c r="Q287" s="21">
        <f>raw!BB287</f>
        <v>0</v>
      </c>
      <c r="R287" s="21">
        <f>IF(E287=0,raw!AN287,raw!BC287)</f>
        <v>0</v>
      </c>
      <c r="S287" s="21">
        <f>raw!BE287</f>
        <v>0</v>
      </c>
      <c r="T287" s="21">
        <f>raw!BF287</f>
        <v>0</v>
      </c>
      <c r="U287" s="21">
        <f>raw!BH287</f>
        <v>0</v>
      </c>
      <c r="V287" s="21">
        <f>IF(raw!BI287,raw!BI287,raw!BG287)</f>
        <v>0</v>
      </c>
      <c r="W287" s="21">
        <f>raw!BK287</f>
        <v>0</v>
      </c>
      <c r="X287" s="21">
        <f>raw!BL287</f>
        <v>0</v>
      </c>
      <c r="Y287" s="29">
        <f>TRUNC(raw!BQ287/(1-raw!W287/100),2)</f>
        <v>0</v>
      </c>
      <c r="Z287" s="29">
        <f>TRUNC(raw!BR287/(1-raw!W287/100),2)</f>
        <v>0</v>
      </c>
      <c r="AA287" s="29">
        <f>TRUNC(raw!BY287/(1-raw!W287/100),2)</f>
        <v>0</v>
      </c>
      <c r="AB287" s="29">
        <f>TRUNC(IF(E287=0,0,IF(E287=1,raw!BX287/(1-raw!W287/100),IF(E287=2,raw!BZ287/(1-raw!W287/100),0))),2)</f>
        <v>0</v>
      </c>
      <c r="AC287" s="29">
        <f>TRUNC(raw!CB287/(1-raw!W287/100),2)</f>
        <v>0</v>
      </c>
      <c r="AD287" s="29">
        <f>TRUNC(IF(E287=0,0,IF(E287=1,raw!CA287/(1-raw!W287/100),IF(E287=2,raw!CC287/(1-raw!W287/100),0))),2)</f>
        <v>0</v>
      </c>
      <c r="AE287" s="21">
        <f>(IF(E287=0,0,IF(E287=1,0,IF(E287=2,raw!CE287))))</f>
        <v>0</v>
      </c>
      <c r="AF287" s="21">
        <f>(IF(E287=0,0,IF(E287=1,raw!CD287,IF(E287=2,raw!CF287))))</f>
        <v>0</v>
      </c>
    </row>
    <row r="288" spans="1:32" x14ac:dyDescent="0.25">
      <c r="A288" s="21">
        <f>raw!A288</f>
        <v>466453</v>
      </c>
      <c r="C288" s="21">
        <f>VLOOKUP(A288,'insert-meters'!A$2:B$24,2)</f>
        <v>101</v>
      </c>
      <c r="D288" s="21" t="str">
        <f>MID(raw!M288,3,4)</f>
        <v>1802</v>
      </c>
      <c r="E288" s="21">
        <f>IF(raw!BE288,2,IF(raw!BG288,1,0))</f>
        <v>1</v>
      </c>
      <c r="F288" s="21">
        <f>raw!T288</f>
        <v>20180318</v>
      </c>
      <c r="G288" s="21">
        <f>IF(E288=0,raw!AN288,raw!U288)</f>
        <v>13760</v>
      </c>
      <c r="H288" s="21">
        <f>IF(E288=0,raw!AO288,0)</f>
        <v>0</v>
      </c>
      <c r="I288" s="21">
        <f>raw!V288</f>
        <v>1997.24</v>
      </c>
      <c r="J288" s="21">
        <f>raw!X288</f>
        <v>716.25</v>
      </c>
      <c r="K288" s="21">
        <f>SUM(raw!Y288:AB288)</f>
        <v>467.34</v>
      </c>
      <c r="L288" s="21">
        <f>SUM(raw!AC288:AD288)</f>
        <v>0</v>
      </c>
      <c r="M288" s="21">
        <f>raw!AE288</f>
        <v>640.24</v>
      </c>
      <c r="N288" s="21">
        <f>raw!AF288</f>
        <v>7989.01</v>
      </c>
      <c r="O288" s="21">
        <f>raw!AL288</f>
        <v>7597.68</v>
      </c>
      <c r="P288" s="21">
        <f>raw!AM288</f>
        <v>8065.02</v>
      </c>
      <c r="Q288" s="21">
        <f>raw!BB288</f>
        <v>1476</v>
      </c>
      <c r="R288" s="21">
        <f>IF(E288=0,raw!AN288,raw!BC288)</f>
        <v>12284</v>
      </c>
      <c r="S288" s="21">
        <f>raw!BE288</f>
        <v>0</v>
      </c>
      <c r="T288" s="21">
        <f>raw!BF288</f>
        <v>0</v>
      </c>
      <c r="U288" s="21">
        <f>raw!BH288</f>
        <v>0</v>
      </c>
      <c r="V288" s="21">
        <f>IF(raw!BI288,raw!BI288,raw!BG288)</f>
        <v>55</v>
      </c>
      <c r="W288" s="21">
        <f>raw!BK288</f>
        <v>0</v>
      </c>
      <c r="X288" s="21">
        <f>raw!BL288</f>
        <v>0</v>
      </c>
      <c r="Y288" s="29">
        <f>TRUNC(raw!BQ288/(1-raw!W288/100),2)</f>
        <v>0</v>
      </c>
      <c r="Z288" s="29">
        <f>TRUNC(raw!BR288/(1-raw!W288/100),2)</f>
        <v>0</v>
      </c>
      <c r="AA288" s="29">
        <f>TRUNC(raw!BY288/(1-raw!W288/100),2)</f>
        <v>0</v>
      </c>
      <c r="AB288" s="29">
        <f>TRUNC(IF(E288=0,0,IF(E288=1,raw!BX288/(1-raw!W288/100),IF(E288=2,raw!BZ288/(1-raw!W288/100),0))),2)</f>
        <v>659.04</v>
      </c>
      <c r="AC288" s="29">
        <f>TRUNC(raw!CB288/(1-raw!W288/100),2)</f>
        <v>0</v>
      </c>
      <c r="AD288" s="29">
        <f>TRUNC(IF(E288=0,0,IF(E288=1,raw!CA288/(1-raw!W288/100),IF(E288=2,raw!CC288/(1-raw!W288/100),0))),2)</f>
        <v>0</v>
      </c>
      <c r="AE288" s="21">
        <f>(IF(E288=0,0,IF(E288=1,0,IF(E288=2,raw!CE288))))</f>
        <v>0</v>
      </c>
      <c r="AF288" s="21">
        <f>(IF(E288=0,0,IF(E288=1,raw!CD288,IF(E288=2,raw!CF288))))</f>
        <v>55</v>
      </c>
    </row>
    <row r="289" spans="1:32" x14ac:dyDescent="0.25">
      <c r="A289" s="21">
        <f>raw!A289</f>
        <v>471550</v>
      </c>
      <c r="C289" s="21">
        <f>VLOOKUP(A289,'insert-meters'!A$2:B$24,2)</f>
        <v>102</v>
      </c>
      <c r="D289" s="21" t="str">
        <f>MID(raw!M289,3,4)</f>
        <v>1802</v>
      </c>
      <c r="E289" s="21">
        <f>IF(raw!BE289,2,IF(raw!BG289,1,0))</f>
        <v>0</v>
      </c>
      <c r="F289" s="21">
        <f>raw!T289</f>
        <v>20180318</v>
      </c>
      <c r="G289" s="21">
        <f>IF(E289=0,raw!AN289,raw!U289)</f>
        <v>689</v>
      </c>
      <c r="H289" s="21">
        <f>IF(E289=0,raw!AO289,0)</f>
        <v>689</v>
      </c>
      <c r="I289" s="21">
        <f>raw!V289</f>
        <v>112.77</v>
      </c>
      <c r="J289" s="21">
        <f>raw!X289</f>
        <v>49.16</v>
      </c>
      <c r="K289" s="21">
        <f>SUM(raw!Y289:AB289)</f>
        <v>26.379999999999995</v>
      </c>
      <c r="L289" s="21">
        <f>SUM(raw!AC289:AD289)</f>
        <v>0</v>
      </c>
      <c r="M289" s="21">
        <f>raw!AE289</f>
        <v>0</v>
      </c>
      <c r="N289" s="21">
        <f>raw!AF289</f>
        <v>451.08</v>
      </c>
      <c r="O289" s="21">
        <f>raw!AL289</f>
        <v>473.86</v>
      </c>
      <c r="P289" s="21">
        <f>raw!AM289</f>
        <v>500.24</v>
      </c>
      <c r="Q289" s="21">
        <f>raw!BB289</f>
        <v>0</v>
      </c>
      <c r="R289" s="21">
        <f>IF(E289=0,raw!AN289,raw!BC289)</f>
        <v>689</v>
      </c>
      <c r="S289" s="21">
        <f>raw!BE289</f>
        <v>0</v>
      </c>
      <c r="T289" s="21">
        <f>raw!BF289</f>
        <v>0</v>
      </c>
      <c r="U289" s="21">
        <f>raw!BH289</f>
        <v>0</v>
      </c>
      <c r="V289" s="21">
        <f>IF(raw!BI289,raw!BI289,raw!BG289)</f>
        <v>0</v>
      </c>
      <c r="W289" s="21">
        <f>raw!BK289</f>
        <v>0</v>
      </c>
      <c r="X289" s="21">
        <f>raw!BL289</f>
        <v>0</v>
      </c>
      <c r="Y289" s="29">
        <f>TRUNC(raw!BQ289/(1-raw!W289/100),2)</f>
        <v>0</v>
      </c>
      <c r="Z289" s="29">
        <f>TRUNC(raw!BR289/(1-raw!W289/100),2)</f>
        <v>0</v>
      </c>
      <c r="AA289" s="29">
        <f>TRUNC(raw!BY289/(1-raw!W289/100),2)</f>
        <v>0</v>
      </c>
      <c r="AB289" s="29">
        <f>TRUNC(IF(E289=0,0,IF(E289=1,raw!BX289/(1-raw!W289/100),IF(E289=2,raw!BZ289/(1-raw!W289/100),0))),2)</f>
        <v>0</v>
      </c>
      <c r="AC289" s="29">
        <f>TRUNC(raw!CB289/(1-raw!W289/100),2)</f>
        <v>0</v>
      </c>
      <c r="AD289" s="29">
        <f>TRUNC(IF(E289=0,0,IF(E289=1,raw!CA289/(1-raw!W289/100),IF(E289=2,raw!CC289/(1-raw!W289/100),0))),2)</f>
        <v>0</v>
      </c>
      <c r="AE289" s="21">
        <f>(IF(E289=0,0,IF(E289=1,0,IF(E289=2,raw!CE289))))</f>
        <v>0</v>
      </c>
      <c r="AF289" s="21">
        <f>(IF(E289=0,0,IF(E289=1,raw!CD289,IF(E289=2,raw!CF289))))</f>
        <v>0</v>
      </c>
    </row>
    <row r="290" spans="1:32" x14ac:dyDescent="0.25">
      <c r="A290" s="21">
        <f>raw!A290</f>
        <v>471551</v>
      </c>
      <c r="C290" s="21">
        <f>VLOOKUP(A290,'insert-meters'!A$2:B$24,2)</f>
        <v>103</v>
      </c>
      <c r="D290" s="21" t="str">
        <f>MID(raw!M290,3,4)</f>
        <v>1802</v>
      </c>
      <c r="E290" s="21">
        <f>IF(raw!BE290,2,IF(raw!BG290,1,0))</f>
        <v>0</v>
      </c>
      <c r="F290" s="21">
        <f>raw!T290</f>
        <v>20180318</v>
      </c>
      <c r="G290" s="21">
        <f>IF(E290=0,raw!AN290,raw!U290)</f>
        <v>6840</v>
      </c>
      <c r="H290" s="21">
        <f>IF(E290=0,raw!AO290,0)</f>
        <v>6840</v>
      </c>
      <c r="I290" s="21">
        <f>raw!V290</f>
        <v>1119.51</v>
      </c>
      <c r="J290" s="21">
        <f>raw!X290</f>
        <v>601.25</v>
      </c>
      <c r="K290" s="21">
        <f>SUM(raw!Y290:AB290)</f>
        <v>261.95</v>
      </c>
      <c r="L290" s="21">
        <f>SUM(raw!AC290:AD290)</f>
        <v>0</v>
      </c>
      <c r="M290" s="21">
        <f>raw!AE290</f>
        <v>0</v>
      </c>
      <c r="N290" s="21">
        <f>raw!AF290</f>
        <v>4478.0600000000004</v>
      </c>
      <c r="O290" s="21">
        <f>raw!AL290</f>
        <v>4817.3599999999997</v>
      </c>
      <c r="P290" s="21">
        <f>raw!AM290</f>
        <v>5079.3100000000004</v>
      </c>
      <c r="Q290" s="21">
        <f>raw!BB290</f>
        <v>0</v>
      </c>
      <c r="R290" s="21">
        <f>IF(E290=0,raw!AN290,raw!BC290)</f>
        <v>6840</v>
      </c>
      <c r="S290" s="21">
        <f>raw!BE290</f>
        <v>0</v>
      </c>
      <c r="T290" s="21">
        <f>raw!BF290</f>
        <v>0</v>
      </c>
      <c r="U290" s="21">
        <f>raw!BH290</f>
        <v>0</v>
      </c>
      <c r="V290" s="21">
        <f>IF(raw!BI290,raw!BI290,raw!BG290)</f>
        <v>0</v>
      </c>
      <c r="W290" s="21">
        <f>raw!BK290</f>
        <v>0</v>
      </c>
      <c r="X290" s="21">
        <f>raw!BL290</f>
        <v>0</v>
      </c>
      <c r="Y290" s="29">
        <f>TRUNC(raw!BQ290/(1-raw!W290/100),2)</f>
        <v>0</v>
      </c>
      <c r="Z290" s="29">
        <f>TRUNC(raw!BR290/(1-raw!W290/100),2)</f>
        <v>0</v>
      </c>
      <c r="AA290" s="29">
        <f>TRUNC(raw!BY290/(1-raw!W290/100),2)</f>
        <v>0</v>
      </c>
      <c r="AB290" s="29">
        <f>TRUNC(IF(E290=0,0,IF(E290=1,raw!BX290/(1-raw!W290/100),IF(E290=2,raw!BZ290/(1-raw!W290/100),0))),2)</f>
        <v>0</v>
      </c>
      <c r="AC290" s="29">
        <f>TRUNC(raw!CB290/(1-raw!W290/100),2)</f>
        <v>0</v>
      </c>
      <c r="AD290" s="29">
        <f>TRUNC(IF(E290=0,0,IF(E290=1,raw!CA290/(1-raw!W290/100),IF(E290=2,raw!CC290/(1-raw!W290/100),0))),2)</f>
        <v>0</v>
      </c>
      <c r="AE290" s="21">
        <f>(IF(E290=0,0,IF(E290=1,0,IF(E290=2,raw!CE290))))</f>
        <v>0</v>
      </c>
      <c r="AF290" s="21">
        <f>(IF(E290=0,0,IF(E290=1,raw!CD290,IF(E290=2,raw!CF290))))</f>
        <v>0</v>
      </c>
    </row>
    <row r="291" spans="1:32" x14ac:dyDescent="0.25">
      <c r="A291" s="21">
        <f>raw!A291</f>
        <v>471552</v>
      </c>
      <c r="C291" s="21">
        <f>VLOOKUP(A291,'insert-meters'!A$2:B$24,2)</f>
        <v>104</v>
      </c>
      <c r="D291" s="21" t="str">
        <f>MID(raw!M291,3,4)</f>
        <v>1802</v>
      </c>
      <c r="E291" s="21">
        <f>IF(raw!BE291,2,IF(raw!BG291,1,0))</f>
        <v>0</v>
      </c>
      <c r="F291" s="21">
        <f>raw!T291</f>
        <v>20180318</v>
      </c>
      <c r="G291" s="21">
        <f>IF(E291=0,raw!AN291,raw!U291)</f>
        <v>559</v>
      </c>
      <c r="H291" s="21">
        <f>IF(E291=0,raw!AO291,0)</f>
        <v>559</v>
      </c>
      <c r="I291" s="21">
        <f>raw!V291</f>
        <v>91.49</v>
      </c>
      <c r="J291" s="21">
        <f>raw!X291</f>
        <v>40.97</v>
      </c>
      <c r="K291" s="21">
        <f>SUM(raw!Y291:AB291)</f>
        <v>21.38</v>
      </c>
      <c r="L291" s="21">
        <f>SUM(raw!AC291:AD291)</f>
        <v>0</v>
      </c>
      <c r="M291" s="21">
        <f>raw!AE291</f>
        <v>0</v>
      </c>
      <c r="N291" s="21">
        <f>raw!AF291</f>
        <v>365.97</v>
      </c>
      <c r="O291" s="21">
        <f>raw!AL291</f>
        <v>385.56</v>
      </c>
      <c r="P291" s="21">
        <f>raw!AM291</f>
        <v>406.94</v>
      </c>
      <c r="Q291" s="21">
        <f>raw!BB291</f>
        <v>0</v>
      </c>
      <c r="R291" s="21">
        <f>IF(E291=0,raw!AN291,raw!BC291)</f>
        <v>559</v>
      </c>
      <c r="S291" s="21">
        <f>raw!BE291</f>
        <v>0</v>
      </c>
      <c r="T291" s="21">
        <f>raw!BF291</f>
        <v>0</v>
      </c>
      <c r="U291" s="21">
        <f>raw!BH291</f>
        <v>0</v>
      </c>
      <c r="V291" s="21">
        <f>IF(raw!BI291,raw!BI291,raw!BG291)</f>
        <v>0</v>
      </c>
      <c r="W291" s="21">
        <f>raw!BK291</f>
        <v>0</v>
      </c>
      <c r="X291" s="21">
        <f>raw!BL291</f>
        <v>0</v>
      </c>
      <c r="Y291" s="29">
        <f>TRUNC(raw!BQ291/(1-raw!W291/100),2)</f>
        <v>0</v>
      </c>
      <c r="Z291" s="29">
        <f>TRUNC(raw!BR291/(1-raw!W291/100),2)</f>
        <v>0</v>
      </c>
      <c r="AA291" s="29">
        <f>TRUNC(raw!BY291/(1-raw!W291/100),2)</f>
        <v>0</v>
      </c>
      <c r="AB291" s="29">
        <f>TRUNC(IF(E291=0,0,IF(E291=1,raw!BX291/(1-raw!W291/100),IF(E291=2,raw!BZ291/(1-raw!W291/100),0))),2)</f>
        <v>0</v>
      </c>
      <c r="AC291" s="29">
        <f>TRUNC(raw!CB291/(1-raw!W291/100),2)</f>
        <v>0</v>
      </c>
      <c r="AD291" s="29">
        <f>TRUNC(IF(E291=0,0,IF(E291=1,raw!CA291/(1-raw!W291/100),IF(E291=2,raw!CC291/(1-raw!W291/100),0))),2)</f>
        <v>0</v>
      </c>
      <c r="AE291" s="21">
        <f>(IF(E291=0,0,IF(E291=1,0,IF(E291=2,raw!CE291))))</f>
        <v>0</v>
      </c>
      <c r="AF291" s="21">
        <f>(IF(E291=0,0,IF(E291=1,raw!CD291,IF(E291=2,raw!CF291))))</f>
        <v>0</v>
      </c>
    </row>
    <row r="292" spans="1:32" x14ac:dyDescent="0.25">
      <c r="A292" s="21">
        <f>raw!A292</f>
        <v>471553</v>
      </c>
      <c r="C292" s="21">
        <f>VLOOKUP(A292,'insert-meters'!A$2:B$24,2)</f>
        <v>105</v>
      </c>
      <c r="D292" s="21" t="str">
        <f>MID(raw!M292,3,4)</f>
        <v>1802</v>
      </c>
      <c r="E292" s="21">
        <f>IF(raw!BE292,2,IF(raw!BG292,1,0))</f>
        <v>0</v>
      </c>
      <c r="F292" s="21">
        <f>raw!T292</f>
        <v>20180318</v>
      </c>
      <c r="G292" s="21">
        <f>IF(E292=0,raw!AN292,raw!U292)</f>
        <v>9720</v>
      </c>
      <c r="H292" s="21">
        <f>IF(E292=0,raw!AO292,0)</f>
        <v>9720</v>
      </c>
      <c r="I292" s="21">
        <f>raw!V292</f>
        <v>1590.89</v>
      </c>
      <c r="J292" s="21">
        <f>raw!X292</f>
        <v>706.62</v>
      </c>
      <c r="K292" s="21">
        <f>SUM(raw!Y292:AB292)</f>
        <v>372.25</v>
      </c>
      <c r="L292" s="21">
        <f>SUM(raw!AC292:AD292)</f>
        <v>0</v>
      </c>
      <c r="M292" s="21">
        <f>raw!AE292</f>
        <v>0</v>
      </c>
      <c r="N292" s="21">
        <f>raw!AF292</f>
        <v>6363.57</v>
      </c>
      <c r="O292" s="21">
        <f>raw!AL292</f>
        <v>6697.94</v>
      </c>
      <c r="P292" s="21">
        <f>raw!AM292</f>
        <v>7070.19</v>
      </c>
      <c r="Q292" s="21">
        <f>raw!BB292</f>
        <v>0</v>
      </c>
      <c r="R292" s="21">
        <f>IF(E292=0,raw!AN292,raw!BC292)</f>
        <v>9720</v>
      </c>
      <c r="S292" s="21">
        <f>raw!BE292</f>
        <v>0</v>
      </c>
      <c r="T292" s="21">
        <f>raw!BF292</f>
        <v>0</v>
      </c>
      <c r="U292" s="21">
        <f>raw!BH292</f>
        <v>0</v>
      </c>
      <c r="V292" s="21">
        <f>IF(raw!BI292,raw!BI292,raw!BG292)</f>
        <v>0</v>
      </c>
      <c r="W292" s="21">
        <f>raw!BK292</f>
        <v>0</v>
      </c>
      <c r="X292" s="21">
        <f>raw!BL292</f>
        <v>0</v>
      </c>
      <c r="Y292" s="29">
        <f>TRUNC(raw!BQ292/(1-raw!W292/100),2)</f>
        <v>0</v>
      </c>
      <c r="Z292" s="29">
        <f>TRUNC(raw!BR292/(1-raw!W292/100),2)</f>
        <v>0</v>
      </c>
      <c r="AA292" s="29">
        <f>TRUNC(raw!BY292/(1-raw!W292/100),2)</f>
        <v>0</v>
      </c>
      <c r="AB292" s="29">
        <f>TRUNC(IF(E292=0,0,IF(E292=1,raw!BX292/(1-raw!W292/100),IF(E292=2,raw!BZ292/(1-raw!W292/100),0))),2)</f>
        <v>0</v>
      </c>
      <c r="AC292" s="29">
        <f>TRUNC(raw!CB292/(1-raw!W292/100),2)</f>
        <v>0</v>
      </c>
      <c r="AD292" s="29">
        <f>TRUNC(IF(E292=0,0,IF(E292=1,raw!CA292/(1-raw!W292/100),IF(E292=2,raw!CC292/(1-raw!W292/100),0))),2)</f>
        <v>0</v>
      </c>
      <c r="AE292" s="21">
        <f>(IF(E292=0,0,IF(E292=1,0,IF(E292=2,raw!CE292))))</f>
        <v>0</v>
      </c>
      <c r="AF292" s="21">
        <f>(IF(E292=0,0,IF(E292=1,raw!CD292,IF(E292=2,raw!CF292))))</f>
        <v>0</v>
      </c>
    </row>
    <row r="293" spans="1:32" x14ac:dyDescent="0.25">
      <c r="A293" s="21">
        <f>raw!A293</f>
        <v>471554</v>
      </c>
      <c r="C293" s="21">
        <f>VLOOKUP(A293,'insert-meters'!A$2:B$24,2)</f>
        <v>106</v>
      </c>
      <c r="D293" s="21" t="str">
        <f>MID(raw!M293,3,4)</f>
        <v>1802</v>
      </c>
      <c r="E293" s="21">
        <f>IF(raw!BE293,2,IF(raw!BG293,1,0))</f>
        <v>0</v>
      </c>
      <c r="F293" s="21">
        <f>raw!T293</f>
        <v>20180318</v>
      </c>
      <c r="G293" s="21">
        <f>IF(E293=0,raw!AN293,raw!U293)</f>
        <v>765</v>
      </c>
      <c r="H293" s="21">
        <f>IF(E293=0,raw!AO293,0)</f>
        <v>765</v>
      </c>
      <c r="I293" s="21">
        <f>raw!V293</f>
        <v>125.2</v>
      </c>
      <c r="J293" s="21">
        <f>raw!X293</f>
        <v>58.34</v>
      </c>
      <c r="K293" s="21">
        <f>SUM(raw!Y293:AB293)</f>
        <v>29.27</v>
      </c>
      <c r="L293" s="21">
        <f>SUM(raw!AC293:AD293)</f>
        <v>0</v>
      </c>
      <c r="M293" s="21">
        <f>raw!AE293</f>
        <v>0</v>
      </c>
      <c r="N293" s="21">
        <f>raw!AF293</f>
        <v>500.83</v>
      </c>
      <c r="O293" s="21">
        <f>raw!AL293</f>
        <v>529.9</v>
      </c>
      <c r="P293" s="21">
        <f>raw!AM293</f>
        <v>559.16999999999996</v>
      </c>
      <c r="Q293" s="21">
        <f>raw!BB293</f>
        <v>0</v>
      </c>
      <c r="R293" s="21">
        <f>IF(E293=0,raw!AN293,raw!BC293)</f>
        <v>765</v>
      </c>
      <c r="S293" s="21">
        <f>raw!BE293</f>
        <v>0</v>
      </c>
      <c r="T293" s="21">
        <f>raw!BF293</f>
        <v>0</v>
      </c>
      <c r="U293" s="21">
        <f>raw!BH293</f>
        <v>0</v>
      </c>
      <c r="V293" s="21">
        <f>IF(raw!BI293,raw!BI293,raw!BG293)</f>
        <v>0</v>
      </c>
      <c r="W293" s="21">
        <f>raw!BK293</f>
        <v>0</v>
      </c>
      <c r="X293" s="21">
        <f>raw!BL293</f>
        <v>0</v>
      </c>
      <c r="Y293" s="29">
        <f>TRUNC(raw!BQ293/(1-raw!W293/100),2)</f>
        <v>0</v>
      </c>
      <c r="Z293" s="29">
        <f>TRUNC(raw!BR293/(1-raw!W293/100),2)</f>
        <v>0</v>
      </c>
      <c r="AA293" s="29">
        <f>TRUNC(raw!BY293/(1-raw!W293/100),2)</f>
        <v>0</v>
      </c>
      <c r="AB293" s="29">
        <f>TRUNC(IF(E293=0,0,IF(E293=1,raw!BX293/(1-raw!W293/100),IF(E293=2,raw!BZ293/(1-raw!W293/100),0))),2)</f>
        <v>0</v>
      </c>
      <c r="AC293" s="29">
        <f>TRUNC(raw!CB293/(1-raw!W293/100),2)</f>
        <v>0</v>
      </c>
      <c r="AD293" s="29">
        <f>TRUNC(IF(E293=0,0,IF(E293=1,raw!CA293/(1-raw!W293/100),IF(E293=2,raw!CC293/(1-raw!W293/100),0))),2)</f>
        <v>0</v>
      </c>
      <c r="AE293" s="21">
        <f>(IF(E293=0,0,IF(E293=1,0,IF(E293=2,raw!CE293))))</f>
        <v>0</v>
      </c>
      <c r="AF293" s="21">
        <f>(IF(E293=0,0,IF(E293=1,raw!CD293,IF(E293=2,raw!CF293))))</f>
        <v>0</v>
      </c>
    </row>
    <row r="294" spans="1:32" x14ac:dyDescent="0.25">
      <c r="A294" s="21">
        <f>raw!A294</f>
        <v>471555</v>
      </c>
      <c r="C294" s="21">
        <f>VLOOKUP(A294,'insert-meters'!A$2:B$24,2)</f>
        <v>107</v>
      </c>
      <c r="D294" s="21" t="str">
        <f>MID(raw!M294,3,4)</f>
        <v>1802</v>
      </c>
      <c r="E294" s="21">
        <f>IF(raw!BE294,2,IF(raw!BG294,1,0))</f>
        <v>0</v>
      </c>
      <c r="F294" s="21">
        <f>raw!T294</f>
        <v>20180318</v>
      </c>
      <c r="G294" s="21">
        <f>IF(E294=0,raw!AN294,raw!U294)</f>
        <v>6300</v>
      </c>
      <c r="H294" s="21">
        <f>IF(E294=0,raw!AO294,0)</f>
        <v>6300</v>
      </c>
      <c r="I294" s="21">
        <f>raw!V294</f>
        <v>1031.1300000000001</v>
      </c>
      <c r="J294" s="21">
        <f>raw!X294</f>
        <v>706.62</v>
      </c>
      <c r="K294" s="21">
        <f>SUM(raw!Y294:AB294)</f>
        <v>241.26000000000002</v>
      </c>
      <c r="L294" s="21">
        <f>SUM(raw!AC294:AD294)</f>
        <v>0</v>
      </c>
      <c r="M294" s="21">
        <f>raw!AE294</f>
        <v>0</v>
      </c>
      <c r="N294" s="21">
        <f>raw!AF294</f>
        <v>4124.53</v>
      </c>
      <c r="O294" s="21">
        <f>raw!AL294</f>
        <v>4589.8900000000003</v>
      </c>
      <c r="P294" s="21">
        <f>raw!AM294</f>
        <v>4831.1499999999996</v>
      </c>
      <c r="Q294" s="21">
        <f>raw!BB294</f>
        <v>0</v>
      </c>
      <c r="R294" s="21">
        <f>IF(E294=0,raw!AN294,raw!BC294)</f>
        <v>6300</v>
      </c>
      <c r="S294" s="21">
        <f>raw!BE294</f>
        <v>0</v>
      </c>
      <c r="T294" s="21">
        <f>raw!BF294</f>
        <v>0</v>
      </c>
      <c r="U294" s="21">
        <f>raw!BH294</f>
        <v>0</v>
      </c>
      <c r="V294" s="21">
        <f>IF(raw!BI294,raw!BI294,raw!BG294)</f>
        <v>0</v>
      </c>
      <c r="W294" s="21">
        <f>raw!BK294</f>
        <v>0</v>
      </c>
      <c r="X294" s="21">
        <f>raw!BL294</f>
        <v>0</v>
      </c>
      <c r="Y294" s="29">
        <f>TRUNC(raw!BQ294/(1-raw!W294/100),2)</f>
        <v>0</v>
      </c>
      <c r="Z294" s="29">
        <f>TRUNC(raw!BR294/(1-raw!W294/100),2)</f>
        <v>0</v>
      </c>
      <c r="AA294" s="29">
        <f>TRUNC(raw!BY294/(1-raw!W294/100),2)</f>
        <v>0</v>
      </c>
      <c r="AB294" s="29">
        <f>TRUNC(IF(E294=0,0,IF(E294=1,raw!BX294/(1-raw!W294/100),IF(E294=2,raw!BZ294/(1-raw!W294/100),0))),2)</f>
        <v>0</v>
      </c>
      <c r="AC294" s="29">
        <f>TRUNC(raw!CB294/(1-raw!W294/100),2)</f>
        <v>0</v>
      </c>
      <c r="AD294" s="29">
        <f>TRUNC(IF(E294=0,0,IF(E294=1,raw!CA294/(1-raw!W294/100),IF(E294=2,raw!CC294/(1-raw!W294/100),0))),2)</f>
        <v>0</v>
      </c>
      <c r="AE294" s="21">
        <f>(IF(E294=0,0,IF(E294=1,0,IF(E294=2,raw!CE294))))</f>
        <v>0</v>
      </c>
      <c r="AF294" s="21">
        <f>(IF(E294=0,0,IF(E294=1,raw!CD294,IF(E294=2,raw!CF294))))</f>
        <v>0</v>
      </c>
    </row>
    <row r="295" spans="1:32" x14ac:dyDescent="0.25">
      <c r="A295" s="21">
        <f>raw!A295</f>
        <v>472913</v>
      </c>
      <c r="C295" s="21">
        <f>VLOOKUP(A295,'insert-meters'!A$2:B$24,2)</f>
        <v>108</v>
      </c>
      <c r="D295" s="21" t="str">
        <f>MID(raw!M295,3,4)</f>
        <v>1802</v>
      </c>
      <c r="E295" s="21">
        <f>IF(raw!BE295,2,IF(raw!BG295,1,0))</f>
        <v>0</v>
      </c>
      <c r="F295" s="21">
        <f>raw!T295</f>
        <v>20180318</v>
      </c>
      <c r="G295" s="21">
        <f>IF(E295=0,raw!AN295,raw!U295)</f>
        <v>7310</v>
      </c>
      <c r="H295" s="21">
        <f>IF(E295=0,raw!AO295,0)</f>
        <v>7310</v>
      </c>
      <c r="I295" s="21">
        <f>raw!V295</f>
        <v>1196.44</v>
      </c>
      <c r="J295" s="21">
        <f>raw!X295</f>
        <v>601.25</v>
      </c>
      <c r="K295" s="21">
        <f>SUM(raw!Y295:AB295)</f>
        <v>279.94</v>
      </c>
      <c r="L295" s="21">
        <f>SUM(raw!AC295:AD295)</f>
        <v>0</v>
      </c>
      <c r="M295" s="21">
        <f>raw!AE295</f>
        <v>0</v>
      </c>
      <c r="N295" s="21">
        <f>raw!AF295</f>
        <v>4785.7700000000004</v>
      </c>
      <c r="O295" s="21">
        <f>raw!AL295</f>
        <v>5107.08</v>
      </c>
      <c r="P295" s="21">
        <f>raw!AM295</f>
        <v>5387.02</v>
      </c>
      <c r="Q295" s="21">
        <f>raw!BB295</f>
        <v>0</v>
      </c>
      <c r="R295" s="21">
        <f>IF(E295=0,raw!AN295,raw!BC295)</f>
        <v>7310</v>
      </c>
      <c r="S295" s="21">
        <f>raw!BE295</f>
        <v>0</v>
      </c>
      <c r="T295" s="21">
        <f>raw!BF295</f>
        <v>0</v>
      </c>
      <c r="U295" s="21">
        <f>raw!BH295</f>
        <v>0</v>
      </c>
      <c r="V295" s="21">
        <f>IF(raw!BI295,raw!BI295,raw!BG295)</f>
        <v>0</v>
      </c>
      <c r="W295" s="21">
        <f>raw!BK295</f>
        <v>0</v>
      </c>
      <c r="X295" s="21">
        <f>raw!BL295</f>
        <v>0</v>
      </c>
      <c r="Y295" s="29">
        <f>TRUNC(raw!BQ295/(1-raw!W295/100),2)</f>
        <v>0</v>
      </c>
      <c r="Z295" s="29">
        <f>TRUNC(raw!BR295/(1-raw!W295/100),2)</f>
        <v>0</v>
      </c>
      <c r="AA295" s="29">
        <f>TRUNC(raw!BY295/(1-raw!W295/100),2)</f>
        <v>0</v>
      </c>
      <c r="AB295" s="29">
        <f>TRUNC(IF(E295=0,0,IF(E295=1,raw!BX295/(1-raw!W295/100),IF(E295=2,raw!BZ295/(1-raw!W295/100),0))),2)</f>
        <v>0</v>
      </c>
      <c r="AC295" s="29">
        <f>TRUNC(raw!CB295/(1-raw!W295/100),2)</f>
        <v>0</v>
      </c>
      <c r="AD295" s="29">
        <f>TRUNC(IF(E295=0,0,IF(E295=1,raw!CA295/(1-raw!W295/100),IF(E295=2,raw!CC295/(1-raw!W295/100),0))),2)</f>
        <v>0</v>
      </c>
      <c r="AE295" s="21">
        <f>(IF(E295=0,0,IF(E295=1,0,IF(E295=2,raw!CE295))))</f>
        <v>0</v>
      </c>
      <c r="AF295" s="21">
        <f>(IF(E295=0,0,IF(E295=1,raw!CD295,IF(E295=2,raw!CF295))))</f>
        <v>0</v>
      </c>
    </row>
    <row r="296" spans="1:32" x14ac:dyDescent="0.25">
      <c r="A296" s="21">
        <f>raw!A296</f>
        <v>491042</v>
      </c>
      <c r="C296" s="21">
        <f>VLOOKUP(A296,'insert-meters'!A$2:B$24,2)</f>
        <v>109</v>
      </c>
      <c r="D296" s="21" t="str">
        <f>MID(raw!M296,3,4)</f>
        <v>1802</v>
      </c>
      <c r="E296" s="21">
        <f>IF(raw!BE296,2,IF(raw!BG296,1,0))</f>
        <v>1</v>
      </c>
      <c r="F296" s="21">
        <f>raw!T296</f>
        <v>20180318</v>
      </c>
      <c r="G296" s="21">
        <f>IF(E296=0,raw!AN296,raw!U296)</f>
        <v>220169</v>
      </c>
      <c r="H296" s="21">
        <f>IF(E296=0,raw!AO296,0)</f>
        <v>0</v>
      </c>
      <c r="I296" s="21">
        <f>raw!V296</f>
        <v>36453.870000000003</v>
      </c>
      <c r="J296" s="21">
        <f>raw!X296</f>
        <v>716.25</v>
      </c>
      <c r="K296" s="21">
        <f>SUM(raw!Y296:AB296)</f>
        <v>8530.1899999999987</v>
      </c>
      <c r="L296" s="21">
        <f>SUM(raw!AC296:AD296)</f>
        <v>0</v>
      </c>
      <c r="M296" s="21">
        <f>raw!AE296</f>
        <v>0</v>
      </c>
      <c r="N296" s="21">
        <f>raw!AF296</f>
        <v>145815.51</v>
      </c>
      <c r="O296" s="21">
        <f>raw!AL296</f>
        <v>138001.57</v>
      </c>
      <c r="P296" s="21">
        <f>raw!AM296</f>
        <v>146531.76</v>
      </c>
      <c r="Q296" s="21">
        <f>raw!BB296</f>
        <v>20516</v>
      </c>
      <c r="R296" s="21">
        <f>IF(E296=0,raw!AN296,raw!BC296)</f>
        <v>199653</v>
      </c>
      <c r="S296" s="21">
        <f>raw!BE296</f>
        <v>0</v>
      </c>
      <c r="T296" s="21">
        <f>raw!BF296</f>
        <v>698</v>
      </c>
      <c r="U296" s="21">
        <f>raw!BH296</f>
        <v>0</v>
      </c>
      <c r="V296" s="21">
        <f>IF(raw!BI296,raw!BI296,raw!BG296)</f>
        <v>755</v>
      </c>
      <c r="W296" s="21">
        <f>raw!BK296</f>
        <v>0</v>
      </c>
      <c r="X296" s="21">
        <f>raw!BL296</f>
        <v>0</v>
      </c>
      <c r="Y296" s="29">
        <f>TRUNC(raw!BQ296/(1-raw!W296/100),2)</f>
        <v>0</v>
      </c>
      <c r="Z296" s="29">
        <f>TRUNC(raw!BR296/(1-raw!W296/100),2)</f>
        <v>0</v>
      </c>
      <c r="AA296" s="29">
        <f>TRUNC(raw!BY296/(1-raw!W296/100),2)</f>
        <v>0</v>
      </c>
      <c r="AB296" s="29">
        <f>TRUNC(IF(E296=0,0,IF(E296=1,raw!BX296/(1-raw!W296/100),IF(E296=2,raw!BZ296/(1-raw!W296/100),0))),2)</f>
        <v>12591.86</v>
      </c>
      <c r="AC296" s="29">
        <f>TRUNC(raw!CB296/(1-raw!W296/100),2)</f>
        <v>0</v>
      </c>
      <c r="AD296" s="29">
        <f>TRUNC(IF(E296=0,0,IF(E296=1,raw!CA296/(1-raw!W296/100),IF(E296=2,raw!CC296/(1-raw!W296/100),0))),2)</f>
        <v>0</v>
      </c>
      <c r="AE296" s="21">
        <f>(IF(E296=0,0,IF(E296=1,0,IF(E296=2,raw!CE296))))</f>
        <v>0</v>
      </c>
      <c r="AF296" s="21">
        <f>(IF(E296=0,0,IF(E296=1,raw!CD296,IF(E296=2,raw!CF296))))</f>
        <v>755</v>
      </c>
    </row>
    <row r="297" spans="1:32" x14ac:dyDescent="0.25">
      <c r="A297" s="21">
        <f>raw!A297</f>
        <v>491747</v>
      </c>
      <c r="C297" s="21">
        <f>VLOOKUP(A297,'insert-meters'!A$2:B$24,2)</f>
        <v>110</v>
      </c>
      <c r="D297" s="21" t="str">
        <f>MID(raw!M297,3,4)</f>
        <v>1802</v>
      </c>
      <c r="E297" s="21">
        <f>IF(raw!BE297,2,IF(raw!BG297,1,0))</f>
        <v>1</v>
      </c>
      <c r="F297" s="21">
        <f>raw!T297</f>
        <v>20180318</v>
      </c>
      <c r="G297" s="21">
        <f>IF(E297=0,raw!AN297,raw!U297)</f>
        <v>98402</v>
      </c>
      <c r="H297" s="21">
        <f>IF(E297=0,raw!AO297,0)</f>
        <v>0</v>
      </c>
      <c r="I297" s="21">
        <f>raw!V297</f>
        <v>16916.169999999998</v>
      </c>
      <c r="J297" s="21">
        <f>raw!X297</f>
        <v>716.25</v>
      </c>
      <c r="K297" s="21">
        <f>SUM(raw!Y297:AB297)</f>
        <v>3958.37</v>
      </c>
      <c r="L297" s="21">
        <f>SUM(raw!AC297:AD297)</f>
        <v>0</v>
      </c>
      <c r="M297" s="21">
        <f>raw!AE297</f>
        <v>0</v>
      </c>
      <c r="N297" s="21">
        <f>raw!AF297</f>
        <v>67664.73</v>
      </c>
      <c r="O297" s="21">
        <f>raw!AL297</f>
        <v>64422.61</v>
      </c>
      <c r="P297" s="21">
        <f>raw!AM297</f>
        <v>68380.98</v>
      </c>
      <c r="Q297" s="21">
        <f>raw!BB297</f>
        <v>9113</v>
      </c>
      <c r="R297" s="21">
        <f>IF(E297=0,raw!AN297,raw!BC297)</f>
        <v>89289</v>
      </c>
      <c r="S297" s="21">
        <f>raw!BE297</f>
        <v>0</v>
      </c>
      <c r="T297" s="21">
        <f>raw!BF297</f>
        <v>333</v>
      </c>
      <c r="U297" s="21">
        <f>raw!BH297</f>
        <v>0</v>
      </c>
      <c r="V297" s="21">
        <f>IF(raw!BI297,raw!BI297,raw!BG297)</f>
        <v>490</v>
      </c>
      <c r="W297" s="21">
        <f>raw!BK297</f>
        <v>39</v>
      </c>
      <c r="X297" s="21">
        <f>raw!BL297</f>
        <v>62</v>
      </c>
      <c r="Y297" s="29">
        <f>TRUNC(raw!BQ297/(1-raw!W297/100),2)</f>
        <v>15.02</v>
      </c>
      <c r="Z297" s="29">
        <f>TRUNC(raw!BR297/(1-raw!W297/100),2)</f>
        <v>23.88</v>
      </c>
      <c r="AA297" s="29">
        <f>TRUNC(raw!BY297/(1-raw!W297/100),2)</f>
        <v>0</v>
      </c>
      <c r="AB297" s="29">
        <f>TRUNC(IF(E297=0,0,IF(E297=1,raw!BX297/(1-raw!W297/100),IF(E297=2,raw!BZ297/(1-raw!W297/100),0))),2)</f>
        <v>8172.2</v>
      </c>
      <c r="AC297" s="29">
        <f>TRUNC(raw!CB297/(1-raw!W297/100),2)</f>
        <v>0</v>
      </c>
      <c r="AD297" s="29">
        <f>TRUNC(IF(E297=0,0,IF(E297=1,raw!CA297/(1-raw!W297/100),IF(E297=2,raw!CC297/(1-raw!W297/100),0))),2)</f>
        <v>0</v>
      </c>
      <c r="AE297" s="21">
        <f>(IF(E297=0,0,IF(E297=1,0,IF(E297=2,raw!CE297))))</f>
        <v>0</v>
      </c>
      <c r="AF297" s="21">
        <f>(IF(E297=0,0,IF(E297=1,raw!CD297,IF(E297=2,raw!CF297))))</f>
        <v>490</v>
      </c>
    </row>
    <row r="298" spans="1:32" x14ac:dyDescent="0.25">
      <c r="A298" s="21">
        <f>raw!A298</f>
        <v>491750</v>
      </c>
      <c r="C298" s="21">
        <f>VLOOKUP(A298,'insert-meters'!A$2:B$24,2)</f>
        <v>111</v>
      </c>
      <c r="D298" s="21" t="str">
        <f>MID(raw!M298,3,4)</f>
        <v>1802</v>
      </c>
      <c r="E298" s="21">
        <f>IF(raw!BE298,2,IF(raw!BG298,1,0))</f>
        <v>2</v>
      </c>
      <c r="F298" s="21">
        <f>raw!T298</f>
        <v>20180318</v>
      </c>
      <c r="G298" s="21">
        <f>IF(E298=0,raw!AN298,raw!U298)</f>
        <v>320791</v>
      </c>
      <c r="H298" s="21">
        <f>IF(E298=0,raw!AO298,0)</f>
        <v>0</v>
      </c>
      <c r="I298" s="21">
        <f>raw!V298</f>
        <v>52954.84</v>
      </c>
      <c r="J298" s="21">
        <f>raw!X298</f>
        <v>716.25</v>
      </c>
      <c r="K298" s="21">
        <f>SUM(raw!Y298:AB298)</f>
        <v>12391.42</v>
      </c>
      <c r="L298" s="21">
        <f>SUM(raw!AC298:AD298)</f>
        <v>0</v>
      </c>
      <c r="M298" s="21">
        <f>raw!AE298</f>
        <v>0</v>
      </c>
      <c r="N298" s="21">
        <f>raw!AF298</f>
        <v>211819.44</v>
      </c>
      <c r="O298" s="21">
        <f>raw!AL298</f>
        <v>200144.27</v>
      </c>
      <c r="P298" s="21">
        <f>raw!AM298</f>
        <v>212535.69</v>
      </c>
      <c r="Q298" s="21">
        <f>raw!BB298</f>
        <v>31138</v>
      </c>
      <c r="R298" s="21">
        <f>IF(E298=0,raw!AN298,raw!BC298)</f>
        <v>289653</v>
      </c>
      <c r="S298" s="21">
        <f>raw!BE298</f>
        <v>732</v>
      </c>
      <c r="T298" s="21">
        <f>raw!BF298</f>
        <v>732</v>
      </c>
      <c r="U298" s="21">
        <f>raw!BH298</f>
        <v>785</v>
      </c>
      <c r="V298" s="21">
        <f>IF(raw!BI298,raw!BI298,raw!BG298)</f>
        <v>845</v>
      </c>
      <c r="W298" s="21">
        <f>raw!BK298</f>
        <v>0</v>
      </c>
      <c r="X298" s="21">
        <f>raw!BL298</f>
        <v>0</v>
      </c>
      <c r="Y298" s="29">
        <f>TRUNC(raw!BQ298/(1-raw!W298/100),2)</f>
        <v>0</v>
      </c>
      <c r="Z298" s="29">
        <f>TRUNC(raw!BR298/(1-raw!W298/100),2)</f>
        <v>0</v>
      </c>
      <c r="AA298" s="29">
        <f>TRUNC(raw!BY298/(1-raw!W298/100),2)</f>
        <v>44294.06</v>
      </c>
      <c r="AB298" s="29">
        <f>TRUNC(IF(E298=0,0,IF(E298=1,raw!BX298/(1-raw!W298/100),IF(E298=2,raw!BZ298/(1-raw!W298/100),0))),2)</f>
        <v>14092.88</v>
      </c>
      <c r="AC298" s="29">
        <f>TRUNC(raw!CB298/(1-raw!W298/100),2)</f>
        <v>0</v>
      </c>
      <c r="AD298" s="29">
        <f>TRUNC(IF(E298=0,0,IF(E298=1,raw!CA298/(1-raw!W298/100),IF(E298=2,raw!CC298/(1-raw!W298/100),0))),2)</f>
        <v>0</v>
      </c>
      <c r="AE298" s="21">
        <f>(IF(E298=0,0,IF(E298=1,0,IF(E298=2,raw!CE298))))</f>
        <v>785</v>
      </c>
      <c r="AF298" s="21">
        <f>(IF(E298=0,0,IF(E298=1,raw!CD298,IF(E298=2,raw!CF298))))</f>
        <v>845</v>
      </c>
    </row>
    <row r="299" spans="1:32" x14ac:dyDescent="0.25">
      <c r="A299" s="21">
        <f>raw!A299</f>
        <v>493169</v>
      </c>
      <c r="C299" s="21">
        <f>VLOOKUP(A299,'insert-meters'!A$2:B$24,2)</f>
        <v>112</v>
      </c>
      <c r="D299" s="21" t="str">
        <f>MID(raw!M299,3,4)</f>
        <v>1802</v>
      </c>
      <c r="E299" s="21">
        <f>IF(raw!BE299,2,IF(raw!BG299,1,0))</f>
        <v>1</v>
      </c>
      <c r="F299" s="21">
        <f>raw!T299</f>
        <v>20180318</v>
      </c>
      <c r="G299" s="21">
        <f>IF(E299=0,raw!AN299,raw!U299)</f>
        <v>163241</v>
      </c>
      <c r="H299" s="21">
        <f>IF(E299=0,raw!AO299,0)</f>
        <v>0</v>
      </c>
      <c r="I299" s="21">
        <f>raw!V299</f>
        <v>27032.93</v>
      </c>
      <c r="J299" s="21">
        <f>raw!X299</f>
        <v>716.25</v>
      </c>
      <c r="K299" s="21">
        <f>SUM(raw!Y299:AB299)</f>
        <v>6325.6900000000005</v>
      </c>
      <c r="L299" s="21">
        <f>SUM(raw!AC299:AD299)</f>
        <v>0</v>
      </c>
      <c r="M299" s="21">
        <f>raw!AE299</f>
        <v>0</v>
      </c>
      <c r="N299" s="21">
        <f>raw!AF299</f>
        <v>108131.77</v>
      </c>
      <c r="O299" s="21">
        <f>raw!AL299</f>
        <v>102522.33</v>
      </c>
      <c r="P299" s="21">
        <f>raw!AM299</f>
        <v>108848.02</v>
      </c>
      <c r="Q299" s="21">
        <f>raw!BB299</f>
        <v>16276</v>
      </c>
      <c r="R299" s="21">
        <f>IF(E299=0,raw!AN299,raw!BC299)</f>
        <v>146965</v>
      </c>
      <c r="S299" s="21">
        <f>raw!BE299</f>
        <v>0</v>
      </c>
      <c r="T299" s="21">
        <f>raw!BF299</f>
        <v>0</v>
      </c>
      <c r="U299" s="21">
        <f>raw!BH299</f>
        <v>0</v>
      </c>
      <c r="V299" s="21">
        <f>IF(raw!BI299,raw!BI299,raw!BG299)</f>
        <v>460</v>
      </c>
      <c r="W299" s="21">
        <f>raw!BK299</f>
        <v>0</v>
      </c>
      <c r="X299" s="21">
        <f>raw!BL299</f>
        <v>0</v>
      </c>
      <c r="Y299" s="29">
        <f>TRUNC(raw!BQ299/(1-raw!W299/100),2)</f>
        <v>0</v>
      </c>
      <c r="Z299" s="29">
        <f>TRUNC(raw!BR299/(1-raw!W299/100),2)</f>
        <v>0</v>
      </c>
      <c r="AA299" s="29">
        <f>TRUNC(raw!BY299/(1-raw!W299/100),2)</f>
        <v>0</v>
      </c>
      <c r="AB299" s="29">
        <f>TRUNC(IF(E299=0,0,IF(E299=1,raw!BX299/(1-raw!W299/100),IF(E299=2,raw!BZ299/(1-raw!W299/100),0))),2)</f>
        <v>7671.86</v>
      </c>
      <c r="AC299" s="29">
        <f>TRUNC(raw!CB299/(1-raw!W299/100),2)</f>
        <v>0</v>
      </c>
      <c r="AD299" s="29">
        <f>TRUNC(IF(E299=0,0,IF(E299=1,raw!CA299/(1-raw!W299/100),IF(E299=2,raw!CC299/(1-raw!W299/100),0))),2)</f>
        <v>0</v>
      </c>
      <c r="AE299" s="21">
        <f>(IF(E299=0,0,IF(E299=1,0,IF(E299=2,raw!CE299))))</f>
        <v>0</v>
      </c>
      <c r="AF299" s="21">
        <f>(IF(E299=0,0,IF(E299=1,raw!CD299,IF(E299=2,raw!CF299))))</f>
        <v>460</v>
      </c>
    </row>
    <row r="300" spans="1:32" x14ac:dyDescent="0.25">
      <c r="A300" s="21">
        <f>raw!A300</f>
        <v>510213</v>
      </c>
      <c r="C300" s="21">
        <f>VLOOKUP(A300,'insert-meters'!A$2:B$24,2)</f>
        <v>113</v>
      </c>
      <c r="D300" s="21" t="str">
        <f>MID(raw!M300,3,4)</f>
        <v>1802</v>
      </c>
      <c r="E300" s="21">
        <f>IF(raw!BE300,2,IF(raw!BG300,1,0))</f>
        <v>0</v>
      </c>
      <c r="F300" s="21">
        <f>raw!T300</f>
        <v>20180318</v>
      </c>
      <c r="G300" s="21">
        <f>IF(E300=0,raw!AN300,raw!U300)</f>
        <v>19943</v>
      </c>
      <c r="H300" s="21">
        <f>IF(E300=0,raw!AO300,0)</f>
        <v>19943</v>
      </c>
      <c r="I300" s="21">
        <f>raw!V300</f>
        <v>3264.11</v>
      </c>
      <c r="J300" s="21">
        <f>raw!X300</f>
        <v>716.25</v>
      </c>
      <c r="K300" s="21">
        <f>SUM(raw!Y300:AB300)</f>
        <v>763.78000000000009</v>
      </c>
      <c r="L300" s="21">
        <f>SUM(raw!AC300:AD300)</f>
        <v>0</v>
      </c>
      <c r="M300" s="21">
        <f>raw!AE300</f>
        <v>0</v>
      </c>
      <c r="N300" s="21">
        <f>raw!AF300</f>
        <v>13056.44</v>
      </c>
      <c r="O300" s="21">
        <f>raw!AL300</f>
        <v>13008.91</v>
      </c>
      <c r="P300" s="21">
        <f>raw!AM300</f>
        <v>13772.69</v>
      </c>
      <c r="Q300" s="21">
        <f>raw!BB300</f>
        <v>0</v>
      </c>
      <c r="R300" s="21">
        <f>IF(E300=0,raw!AN300,raw!BC300)</f>
        <v>19943</v>
      </c>
      <c r="S300" s="21">
        <f>raw!BE300</f>
        <v>0</v>
      </c>
      <c r="T300" s="21">
        <f>raw!BF300</f>
        <v>0</v>
      </c>
      <c r="U300" s="21">
        <f>raw!BH300</f>
        <v>0</v>
      </c>
      <c r="V300" s="21">
        <f>IF(raw!BI300,raw!BI300,raw!BG300)</f>
        <v>0</v>
      </c>
      <c r="W300" s="21">
        <f>raw!BK300</f>
        <v>0</v>
      </c>
      <c r="X300" s="21">
        <f>raw!BL300</f>
        <v>0</v>
      </c>
      <c r="Y300" s="29">
        <f>TRUNC(raw!BQ300/(1-raw!W300/100),2)</f>
        <v>0</v>
      </c>
      <c r="Z300" s="29">
        <f>TRUNC(raw!BR300/(1-raw!W300/100),2)</f>
        <v>0</v>
      </c>
      <c r="AA300" s="29">
        <f>TRUNC(raw!BY300/(1-raw!W300/100),2)</f>
        <v>0</v>
      </c>
      <c r="AB300" s="29">
        <f>TRUNC(IF(E300=0,0,IF(E300=1,raw!BX300/(1-raw!W300/100),IF(E300=2,raw!BZ300/(1-raw!W300/100),0))),2)</f>
        <v>0</v>
      </c>
      <c r="AC300" s="29">
        <f>TRUNC(raw!CB300/(1-raw!W300/100),2)</f>
        <v>0</v>
      </c>
      <c r="AD300" s="29">
        <f>TRUNC(IF(E300=0,0,IF(E300=1,raw!CA300/(1-raw!W300/100),IF(E300=2,raw!CC300/(1-raw!W300/100),0))),2)</f>
        <v>0</v>
      </c>
      <c r="AE300" s="21">
        <f>(IF(E300=0,0,IF(E300=1,0,IF(E300=2,raw!CE300))))</f>
        <v>0</v>
      </c>
      <c r="AF300" s="21">
        <f>(IF(E300=0,0,IF(E300=1,raw!CD300,IF(E300=2,raw!CF300))))</f>
        <v>0</v>
      </c>
    </row>
    <row r="301" spans="1:32" x14ac:dyDescent="0.25">
      <c r="A301" s="21">
        <f>raw!A301</f>
        <v>605120</v>
      </c>
      <c r="C301" s="21">
        <f>VLOOKUP(A301,'insert-meters'!A$2:B$24,2)</f>
        <v>114</v>
      </c>
      <c r="D301" s="21" t="str">
        <f>MID(raw!M301,3,4)</f>
        <v>1802</v>
      </c>
      <c r="E301" s="21">
        <f>IF(raw!BE301,2,IF(raw!BG301,1,0))</f>
        <v>1</v>
      </c>
      <c r="F301" s="21">
        <f>raw!T301</f>
        <v>20180318</v>
      </c>
      <c r="G301" s="21">
        <f>IF(E301=0,raw!AN301,raw!U301)</f>
        <v>323640</v>
      </c>
      <c r="H301" s="21">
        <f>IF(E301=0,raw!AO301,0)</f>
        <v>0</v>
      </c>
      <c r="I301" s="21">
        <f>raw!V301</f>
        <v>44325.52</v>
      </c>
      <c r="J301" s="21">
        <f>raw!X301</f>
        <v>716.25</v>
      </c>
      <c r="K301" s="21">
        <f>SUM(raw!Y301:AB301)</f>
        <v>10372.16</v>
      </c>
      <c r="L301" s="21">
        <f>SUM(raw!AC301:AD301)</f>
        <v>0</v>
      </c>
      <c r="M301" s="21">
        <f>raw!AE301</f>
        <v>11106.06</v>
      </c>
      <c r="N301" s="21">
        <f>raw!AF301</f>
        <v>177302.16</v>
      </c>
      <c r="O301" s="21">
        <f>raw!AL301</f>
        <v>156540.19</v>
      </c>
      <c r="P301" s="21">
        <f>raw!AM301</f>
        <v>166912.35</v>
      </c>
      <c r="Q301" s="21">
        <f>raw!BB301</f>
        <v>27632</v>
      </c>
      <c r="R301" s="21">
        <f>IF(E301=0,raw!AN301,raw!BC301)</f>
        <v>296008</v>
      </c>
      <c r="S301" s="21">
        <f>raw!BE301</f>
        <v>0</v>
      </c>
      <c r="T301" s="21">
        <f>raw!BF301</f>
        <v>966</v>
      </c>
      <c r="U301" s="21">
        <f>raw!BH301</f>
        <v>0</v>
      </c>
      <c r="V301" s="21">
        <f>IF(raw!BI301,raw!BI301,raw!BG301)</f>
        <v>966</v>
      </c>
      <c r="W301" s="21">
        <f>raw!BK301</f>
        <v>0</v>
      </c>
      <c r="X301" s="21">
        <f>raw!BL301</f>
        <v>2</v>
      </c>
      <c r="Y301" s="29">
        <f>TRUNC(raw!BQ301/(1-raw!W301/100),2)</f>
        <v>0</v>
      </c>
      <c r="Z301" s="29">
        <f>TRUNC(raw!BR301/(1-raw!W301/100),2)</f>
        <v>0.77</v>
      </c>
      <c r="AA301" s="29">
        <f>TRUNC(raw!BY301/(1-raw!W301/100),2)</f>
        <v>0</v>
      </c>
      <c r="AB301" s="29">
        <f>TRUNC(IF(E301=0,0,IF(E301=1,raw!BX301/(1-raw!W301/100),IF(E301=2,raw!BZ301/(1-raw!W301/100),0))),2)</f>
        <v>11575.21</v>
      </c>
      <c r="AC301" s="29">
        <f>TRUNC(raw!CB301/(1-raw!W301/100),2)</f>
        <v>0</v>
      </c>
      <c r="AD301" s="29">
        <f>TRUNC(IF(E301=0,0,IF(E301=1,raw!CA301/(1-raw!W301/100),IF(E301=2,raw!CC301/(1-raw!W301/100),0))),2)</f>
        <v>0</v>
      </c>
      <c r="AE301" s="21">
        <f>(IF(E301=0,0,IF(E301=1,0,IF(E301=2,raw!CE301))))</f>
        <v>0</v>
      </c>
      <c r="AF301" s="21">
        <f>(IF(E301=0,0,IF(E301=1,raw!CD301,IF(E301=2,raw!CF301))))</f>
        <v>945</v>
      </c>
    </row>
    <row r="302" spans="1:32" x14ac:dyDescent="0.25">
      <c r="A302" s="21">
        <f>raw!A302</f>
        <v>623849</v>
      </c>
      <c r="C302" s="21">
        <f>VLOOKUP(A302,'insert-meters'!A$2:B$24,2)</f>
        <v>115</v>
      </c>
      <c r="D302" s="21" t="str">
        <f>MID(raw!M302,3,4)</f>
        <v>1802</v>
      </c>
      <c r="E302" s="21">
        <f>IF(raw!BE302,2,IF(raw!BG302,1,0))</f>
        <v>1</v>
      </c>
      <c r="F302" s="21">
        <f>raw!T302</f>
        <v>20180318</v>
      </c>
      <c r="G302" s="21">
        <f>IF(E302=0,raw!AN302,raw!U302)</f>
        <v>180661</v>
      </c>
      <c r="H302" s="21">
        <f>IF(E302=0,raw!AO302,0)</f>
        <v>0</v>
      </c>
      <c r="I302" s="21">
        <f>raw!V302</f>
        <v>32514.9</v>
      </c>
      <c r="J302" s="21">
        <f>raw!X302</f>
        <v>716.25</v>
      </c>
      <c r="K302" s="21">
        <f>SUM(raw!Y302:AB302)</f>
        <v>7608.46</v>
      </c>
      <c r="L302" s="21">
        <f>SUM(raw!AC302:AD302)</f>
        <v>0</v>
      </c>
      <c r="M302" s="21">
        <f>raw!AE302</f>
        <v>0</v>
      </c>
      <c r="N302" s="21">
        <f>raw!AF302</f>
        <v>130059.65</v>
      </c>
      <c r="O302" s="21">
        <f>raw!AL302</f>
        <v>123167.44</v>
      </c>
      <c r="P302" s="21">
        <f>raw!AM302</f>
        <v>130775.9</v>
      </c>
      <c r="Q302" s="21">
        <f>raw!BB302</f>
        <v>20935</v>
      </c>
      <c r="R302" s="21">
        <f>IF(E302=0,raw!AN302,raw!BC302)</f>
        <v>159726</v>
      </c>
      <c r="S302" s="21">
        <f>raw!BE302</f>
        <v>0</v>
      </c>
      <c r="T302" s="21">
        <f>raw!BF302</f>
        <v>827</v>
      </c>
      <c r="U302" s="21">
        <f>raw!BH302</f>
        <v>0</v>
      </c>
      <c r="V302" s="21">
        <f>IF(raw!BI302,raw!BI302,raw!BG302)</f>
        <v>855</v>
      </c>
      <c r="W302" s="21">
        <f>raw!BK302</f>
        <v>0</v>
      </c>
      <c r="X302" s="21">
        <f>raw!BL302</f>
        <v>0</v>
      </c>
      <c r="Y302" s="29">
        <f>TRUNC(raw!BQ302/(1-raw!W302/100),2)</f>
        <v>0</v>
      </c>
      <c r="Z302" s="29">
        <f>TRUNC(raw!BR302/(1-raw!W302/100),2)</f>
        <v>0</v>
      </c>
      <c r="AA302" s="29">
        <f>TRUNC(raw!BY302/(1-raw!W302/100),2)</f>
        <v>0</v>
      </c>
      <c r="AB302" s="29">
        <f>TRUNC(IF(E302=0,0,IF(E302=1,raw!BX302/(1-raw!W302/100),IF(E302=2,raw!BZ302/(1-raw!W302/100),0))),2)</f>
        <v>14259.66</v>
      </c>
      <c r="AC302" s="29">
        <f>TRUNC(raw!CB302/(1-raw!W302/100),2)</f>
        <v>0</v>
      </c>
      <c r="AD302" s="29">
        <f>TRUNC(IF(E302=0,0,IF(E302=1,raw!CA302/(1-raw!W302/100),IF(E302=2,raw!CC302/(1-raw!W302/100),0))),2)</f>
        <v>0</v>
      </c>
      <c r="AE302" s="21">
        <f>(IF(E302=0,0,IF(E302=1,0,IF(E302=2,raw!CE302))))</f>
        <v>0</v>
      </c>
      <c r="AF302" s="21">
        <f>(IF(E302=0,0,IF(E302=1,raw!CD302,IF(E302=2,raw!CF302))))</f>
        <v>855</v>
      </c>
    </row>
    <row r="303" spans="1:32" x14ac:dyDescent="0.25">
      <c r="A303" s="21">
        <f>raw!A303</f>
        <v>675051</v>
      </c>
      <c r="C303" s="21">
        <f>VLOOKUP(A303,'insert-meters'!A$2:B$24,2)</f>
        <v>116</v>
      </c>
      <c r="D303" s="21" t="str">
        <f>MID(raw!M303,3,4)</f>
        <v>1802</v>
      </c>
      <c r="E303" s="21">
        <f>IF(raw!BE303,2,IF(raw!BG303,1,0))</f>
        <v>2</v>
      </c>
      <c r="F303" s="21">
        <f>raw!T303</f>
        <v>20180318</v>
      </c>
      <c r="G303" s="21">
        <f>IF(E303=0,raw!AN303,raw!U303)</f>
        <v>213516</v>
      </c>
      <c r="H303" s="21">
        <f>IF(E303=0,raw!AO303,0)</f>
        <v>0</v>
      </c>
      <c r="I303" s="21">
        <f>raw!V303</f>
        <v>34382.86</v>
      </c>
      <c r="J303" s="21">
        <f>raw!X303</f>
        <v>716.25</v>
      </c>
      <c r="K303" s="21">
        <f>SUM(raw!Y303:AB303)</f>
        <v>8045.5699999999988</v>
      </c>
      <c r="L303" s="21">
        <f>SUM(raw!AC303:AD303)</f>
        <v>0</v>
      </c>
      <c r="M303" s="21">
        <f>raw!AE303</f>
        <v>0</v>
      </c>
      <c r="N303" s="21">
        <f>raw!AF303</f>
        <v>137531.53</v>
      </c>
      <c r="O303" s="21">
        <f>raw!AL303</f>
        <v>130202.21</v>
      </c>
      <c r="P303" s="21">
        <f>raw!AM303</f>
        <v>138247.78</v>
      </c>
      <c r="Q303" s="21">
        <f>raw!BB303</f>
        <v>21092</v>
      </c>
      <c r="R303" s="21">
        <f>IF(E303=0,raw!AN303,raw!BC303)</f>
        <v>192424</v>
      </c>
      <c r="S303" s="21">
        <f>raw!BE303</f>
        <v>424</v>
      </c>
      <c r="T303" s="21">
        <f>raw!BF303</f>
        <v>473</v>
      </c>
      <c r="U303" s="21">
        <f>raw!BH303</f>
        <v>455</v>
      </c>
      <c r="V303" s="21">
        <f>IF(raw!BI303,raw!BI303,raw!BG303)</f>
        <v>473</v>
      </c>
      <c r="W303" s="21">
        <f>raw!BK303</f>
        <v>0</v>
      </c>
      <c r="X303" s="21">
        <f>raw!BL303</f>
        <v>1</v>
      </c>
      <c r="Y303" s="29">
        <f>TRUNC(raw!BQ303/(1-raw!W303/100),2)</f>
        <v>0</v>
      </c>
      <c r="Z303" s="29">
        <f>TRUNC(raw!BR303/(1-raw!W303/100),2)</f>
        <v>0.38</v>
      </c>
      <c r="AA303" s="29">
        <f>TRUNC(raw!BY303/(1-raw!W303/100),2)</f>
        <v>25673.64</v>
      </c>
      <c r="AB303" s="29">
        <f>TRUNC(IF(E303=0,0,IF(E303=1,raw!BX303/(1-raw!W303/100),IF(E303=2,raw!BZ303/(1-raw!W303/100),0))),2)</f>
        <v>7888.68</v>
      </c>
      <c r="AC303" s="29">
        <f>TRUNC(raw!CB303/(1-raw!W303/100),2)</f>
        <v>0</v>
      </c>
      <c r="AD303" s="29">
        <f>TRUNC(IF(E303=0,0,IF(E303=1,raw!CA303/(1-raw!W303/100),IF(E303=2,raw!CC303/(1-raw!W303/100),0))),2)</f>
        <v>1767.86</v>
      </c>
      <c r="AE303" s="21">
        <f>(IF(E303=0,0,IF(E303=1,0,IF(E303=2,raw!CE303))))</f>
        <v>455</v>
      </c>
      <c r="AF303" s="21">
        <f>(IF(E303=0,0,IF(E303=1,raw!CD303,IF(E303=2,raw!CF303))))</f>
        <v>420</v>
      </c>
    </row>
    <row r="304" spans="1:32" x14ac:dyDescent="0.25">
      <c r="A304" s="21">
        <f>raw!A304</f>
        <v>856960</v>
      </c>
      <c r="C304" s="21">
        <f>VLOOKUP(A304,'insert-meters'!A$2:B$24,2)</f>
        <v>117</v>
      </c>
      <c r="D304" s="21" t="str">
        <f>MID(raw!M304,3,4)</f>
        <v>1802</v>
      </c>
      <c r="E304" s="21">
        <f>IF(raw!BE304,2,IF(raw!BG304,1,0))</f>
        <v>0</v>
      </c>
      <c r="F304" s="21">
        <f>raw!T304</f>
        <v>20180318</v>
      </c>
      <c r="G304" s="21">
        <f>IF(E304=0,raw!AN304,raw!U304)</f>
        <v>3</v>
      </c>
      <c r="H304" s="21">
        <f>IF(E304=0,raw!AO304,0)</f>
        <v>100</v>
      </c>
      <c r="I304" s="21">
        <f>raw!V304</f>
        <v>6.67</v>
      </c>
      <c r="J304" s="21">
        <f>raw!X304</f>
        <v>2.4</v>
      </c>
      <c r="K304" s="21">
        <f>SUM(raw!Y304:AB304)</f>
        <v>3.23</v>
      </c>
      <c r="L304" s="21">
        <f>SUM(raw!AC304:AD304)</f>
        <v>0</v>
      </c>
      <c r="M304" s="21">
        <f>raw!AE304</f>
        <v>0</v>
      </c>
      <c r="N304" s="21">
        <f>raw!AF304</f>
        <v>55.65</v>
      </c>
      <c r="O304" s="21">
        <f>raw!AL304</f>
        <v>54.82</v>
      </c>
      <c r="P304" s="21">
        <f>raw!AM304</f>
        <v>58.05</v>
      </c>
      <c r="Q304" s="21">
        <f>raw!BB304</f>
        <v>0</v>
      </c>
      <c r="R304" s="21">
        <f>IF(E304=0,raw!AN304,raw!BC304)</f>
        <v>3</v>
      </c>
      <c r="S304" s="21">
        <f>raw!BE304</f>
        <v>0</v>
      </c>
      <c r="T304" s="21">
        <f>raw!BF304</f>
        <v>0</v>
      </c>
      <c r="U304" s="21">
        <f>raw!BH304</f>
        <v>0</v>
      </c>
      <c r="V304" s="21">
        <f>IF(raw!BI304,raw!BI304,raw!BG304)</f>
        <v>0</v>
      </c>
      <c r="W304" s="21">
        <f>raw!BK304</f>
        <v>0</v>
      </c>
      <c r="X304" s="21">
        <f>raw!BL304</f>
        <v>0</v>
      </c>
      <c r="Y304" s="29">
        <f>TRUNC(raw!BQ304/(1-raw!W304/100),2)</f>
        <v>0</v>
      </c>
      <c r="Z304" s="29">
        <f>TRUNC(raw!BR304/(1-raw!W304/100),2)</f>
        <v>0</v>
      </c>
      <c r="AA304" s="29">
        <f>TRUNC(raw!BY304/(1-raw!W304/100),2)</f>
        <v>0</v>
      </c>
      <c r="AB304" s="29">
        <f>TRUNC(IF(E304=0,0,IF(E304=1,raw!BX304/(1-raw!W304/100),IF(E304=2,raw!BZ304/(1-raw!W304/100),0))),2)</f>
        <v>0</v>
      </c>
      <c r="AC304" s="29">
        <f>TRUNC(raw!CB304/(1-raw!W304/100),2)</f>
        <v>0</v>
      </c>
      <c r="AD304" s="29">
        <f>TRUNC(IF(E304=0,0,IF(E304=1,raw!CA304/(1-raw!W304/100),IF(E304=2,raw!CC304/(1-raw!W304/100),0))),2)</f>
        <v>0</v>
      </c>
      <c r="AE304" s="21">
        <f>(IF(E304=0,0,IF(E304=1,0,IF(E304=2,raw!CE304))))</f>
        <v>0</v>
      </c>
      <c r="AF304" s="21">
        <f>(IF(E304=0,0,IF(E304=1,raw!CD304,IF(E304=2,raw!CF304))))</f>
        <v>0</v>
      </c>
    </row>
    <row r="305" spans="1:32" x14ac:dyDescent="0.25">
      <c r="A305" s="21">
        <f>raw!A305</f>
        <v>856967</v>
      </c>
      <c r="C305" s="21">
        <f>VLOOKUP(A305,'insert-meters'!A$2:B$24,2)</f>
        <v>118</v>
      </c>
      <c r="D305" s="21" t="str">
        <f>MID(raw!M305,3,4)</f>
        <v>1802</v>
      </c>
      <c r="E305" s="21">
        <f>IF(raw!BE305,2,IF(raw!BG305,1,0))</f>
        <v>0</v>
      </c>
      <c r="F305" s="21">
        <f>raw!T305</f>
        <v>20180318</v>
      </c>
      <c r="G305" s="21">
        <f>IF(E305=0,raw!AN305,raw!U305)</f>
        <v>1</v>
      </c>
      <c r="H305" s="21">
        <f>IF(E305=0,raw!AO305,0)</f>
        <v>100</v>
      </c>
      <c r="I305" s="21">
        <f>raw!V305</f>
        <v>6.67</v>
      </c>
      <c r="J305" s="21">
        <f>raw!X305</f>
        <v>2.4</v>
      </c>
      <c r="K305" s="21">
        <f>SUM(raw!Y305:AB305)</f>
        <v>3.23</v>
      </c>
      <c r="L305" s="21">
        <f>SUM(raw!AC305:AD305)</f>
        <v>0</v>
      </c>
      <c r="M305" s="21">
        <f>raw!AE305</f>
        <v>0</v>
      </c>
      <c r="N305" s="21">
        <f>raw!AF305</f>
        <v>55.65</v>
      </c>
      <c r="O305" s="21">
        <f>raw!AL305</f>
        <v>54.82</v>
      </c>
      <c r="P305" s="21">
        <f>raw!AM305</f>
        <v>58.05</v>
      </c>
      <c r="Q305" s="21">
        <f>raw!BB305</f>
        <v>0</v>
      </c>
      <c r="R305" s="21">
        <f>IF(E305=0,raw!AN305,raw!BC305)</f>
        <v>1</v>
      </c>
      <c r="S305" s="21">
        <f>raw!BE305</f>
        <v>0</v>
      </c>
      <c r="T305" s="21">
        <f>raw!BF305</f>
        <v>0</v>
      </c>
      <c r="U305" s="21">
        <f>raw!BH305</f>
        <v>0</v>
      </c>
      <c r="V305" s="21">
        <f>IF(raw!BI305,raw!BI305,raw!BG305)</f>
        <v>0</v>
      </c>
      <c r="W305" s="21">
        <f>raw!BK305</f>
        <v>0</v>
      </c>
      <c r="X305" s="21">
        <f>raw!BL305</f>
        <v>0</v>
      </c>
      <c r="Y305" s="29">
        <f>TRUNC(raw!BQ305/(1-raw!W305/100),2)</f>
        <v>0</v>
      </c>
      <c r="Z305" s="29">
        <f>TRUNC(raw!BR305/(1-raw!W305/100),2)</f>
        <v>0</v>
      </c>
      <c r="AA305" s="29">
        <f>TRUNC(raw!BY305/(1-raw!W305/100),2)</f>
        <v>0</v>
      </c>
      <c r="AB305" s="29">
        <f>TRUNC(IF(E305=0,0,IF(E305=1,raw!BX305/(1-raw!W305/100),IF(E305=2,raw!BZ305/(1-raw!W305/100),0))),2)</f>
        <v>0</v>
      </c>
      <c r="AC305" s="29">
        <f>TRUNC(raw!CB305/(1-raw!W305/100),2)</f>
        <v>0</v>
      </c>
      <c r="AD305" s="29">
        <f>TRUNC(IF(E305=0,0,IF(E305=1,raw!CA305/(1-raw!W305/100),IF(E305=2,raw!CC305/(1-raw!W305/100),0))),2)</f>
        <v>0</v>
      </c>
      <c r="AE305" s="21">
        <f>(IF(E305=0,0,IF(E305=1,0,IF(E305=2,raw!CE305))))</f>
        <v>0</v>
      </c>
      <c r="AF305" s="21">
        <f>(IF(E305=0,0,IF(E305=1,raw!CD305,IF(E305=2,raw!CF305))))</f>
        <v>0</v>
      </c>
    </row>
    <row r="306" spans="1:32" x14ac:dyDescent="0.25">
      <c r="A306" s="21">
        <f>raw!A306</f>
        <v>856969</v>
      </c>
      <c r="C306" s="21">
        <f>VLOOKUP(A306,'insert-meters'!A$2:B$24,2)</f>
        <v>119</v>
      </c>
      <c r="D306" s="21" t="str">
        <f>MID(raw!M306,3,4)</f>
        <v>1802</v>
      </c>
      <c r="E306" s="21">
        <f>IF(raw!BE306,2,IF(raw!BG306,1,0))</f>
        <v>0</v>
      </c>
      <c r="F306" s="21">
        <f>raw!T306</f>
        <v>20180318</v>
      </c>
      <c r="G306" s="21">
        <f>IF(E306=0,raw!AN306,raw!U306)</f>
        <v>0</v>
      </c>
      <c r="H306" s="21">
        <f>IF(E306=0,raw!AO306,0)</f>
        <v>100</v>
      </c>
      <c r="I306" s="21">
        <f>raw!V306</f>
        <v>6.67</v>
      </c>
      <c r="J306" s="21">
        <f>raw!X306</f>
        <v>2.4</v>
      </c>
      <c r="K306" s="21">
        <f>SUM(raw!Y306:AB306)</f>
        <v>3.23</v>
      </c>
      <c r="L306" s="21">
        <f>SUM(raw!AC306:AD306)</f>
        <v>0</v>
      </c>
      <c r="M306" s="21">
        <f>raw!AE306</f>
        <v>0</v>
      </c>
      <c r="N306" s="21">
        <f>raw!AF306</f>
        <v>55.65</v>
      </c>
      <c r="O306" s="21">
        <f>raw!AL306</f>
        <v>54.82</v>
      </c>
      <c r="P306" s="21">
        <f>raw!AM306</f>
        <v>58.05</v>
      </c>
      <c r="Q306" s="21">
        <f>raw!BB306</f>
        <v>0</v>
      </c>
      <c r="R306" s="21">
        <f>IF(E306=0,raw!AN306,raw!BC306)</f>
        <v>0</v>
      </c>
      <c r="S306" s="21">
        <f>raw!BE306</f>
        <v>0</v>
      </c>
      <c r="T306" s="21">
        <f>raw!BF306</f>
        <v>0</v>
      </c>
      <c r="U306" s="21">
        <f>raw!BH306</f>
        <v>0</v>
      </c>
      <c r="V306" s="21">
        <f>IF(raw!BI306,raw!BI306,raw!BG306)</f>
        <v>0</v>
      </c>
      <c r="W306" s="21">
        <f>raw!BK306</f>
        <v>0</v>
      </c>
      <c r="X306" s="21">
        <f>raw!BL306</f>
        <v>0</v>
      </c>
      <c r="Y306" s="29">
        <f>TRUNC(raw!BQ306/(1-raw!W306/100),2)</f>
        <v>0</v>
      </c>
      <c r="Z306" s="29">
        <f>TRUNC(raw!BR306/(1-raw!W306/100),2)</f>
        <v>0</v>
      </c>
      <c r="AA306" s="29">
        <f>TRUNC(raw!BY306/(1-raw!W306/100),2)</f>
        <v>0</v>
      </c>
      <c r="AB306" s="29">
        <f>TRUNC(IF(E306=0,0,IF(E306=1,raw!BX306/(1-raw!W306/100),IF(E306=2,raw!BZ306/(1-raw!W306/100),0))),2)</f>
        <v>0</v>
      </c>
      <c r="AC306" s="29">
        <f>TRUNC(raw!CB306/(1-raw!W306/100),2)</f>
        <v>0</v>
      </c>
      <c r="AD306" s="29">
        <f>TRUNC(IF(E306=0,0,IF(E306=1,raw!CA306/(1-raw!W306/100),IF(E306=2,raw!CC306/(1-raw!W306/100),0))),2)</f>
        <v>0</v>
      </c>
      <c r="AE306" s="21">
        <f>(IF(E306=0,0,IF(E306=1,0,IF(E306=2,raw!CE306))))</f>
        <v>0</v>
      </c>
      <c r="AF306" s="21">
        <f>(IF(E306=0,0,IF(E306=1,raw!CD306,IF(E306=2,raw!CF306))))</f>
        <v>0</v>
      </c>
    </row>
    <row r="307" spans="1:32" x14ac:dyDescent="0.25">
      <c r="A307" s="21">
        <f>raw!A307</f>
        <v>966027</v>
      </c>
      <c r="C307" s="21">
        <f>VLOOKUP(A307,'insert-meters'!A$2:B$24,2)</f>
        <v>120</v>
      </c>
      <c r="D307" s="21" t="str">
        <f>MID(raw!M307,3,4)</f>
        <v>1802</v>
      </c>
      <c r="E307" s="21">
        <f>IF(raw!BE307,2,IF(raw!BG307,1,0))</f>
        <v>2</v>
      </c>
      <c r="F307" s="21">
        <f>raw!T307</f>
        <v>20180318</v>
      </c>
      <c r="G307" s="21">
        <f>IF(E307=0,raw!AN307,raw!U307)</f>
        <v>81892</v>
      </c>
      <c r="H307" s="21">
        <f>IF(E307=0,raw!AO307,0)</f>
        <v>0</v>
      </c>
      <c r="I307" s="21">
        <f>raw!V307</f>
        <v>14594.09</v>
      </c>
      <c r="J307" s="21">
        <f>raw!X307</f>
        <v>716.25</v>
      </c>
      <c r="K307" s="21">
        <f>SUM(raw!Y307:AB307)</f>
        <v>3415.0000000000005</v>
      </c>
      <c r="L307" s="21">
        <f>SUM(raw!AC307:AD307)</f>
        <v>0</v>
      </c>
      <c r="M307" s="21">
        <f>raw!AE307</f>
        <v>0</v>
      </c>
      <c r="N307" s="21">
        <f>raw!AF307</f>
        <v>58376.46</v>
      </c>
      <c r="O307" s="21">
        <f>raw!AL307</f>
        <v>55677.71</v>
      </c>
      <c r="P307" s="21">
        <f>raw!AM307</f>
        <v>59092.71</v>
      </c>
      <c r="Q307" s="21">
        <f>raw!BB307</f>
        <v>9046</v>
      </c>
      <c r="R307" s="21">
        <f>IF(E307=0,raw!AN307,raw!BC307)</f>
        <v>72846</v>
      </c>
      <c r="S307" s="21">
        <f>raw!BE307</f>
        <v>212</v>
      </c>
      <c r="T307" s="21">
        <f>raw!BF307</f>
        <v>254</v>
      </c>
      <c r="U307" s="21">
        <f>raw!BH307</f>
        <v>245</v>
      </c>
      <c r="V307" s="21">
        <f>IF(raw!BI307,raw!BI307,raw!BG307)</f>
        <v>254</v>
      </c>
      <c r="W307" s="21">
        <f>raw!BK307</f>
        <v>24</v>
      </c>
      <c r="X307" s="21">
        <f>raw!BL307</f>
        <v>275</v>
      </c>
      <c r="Y307" s="29">
        <f>TRUNC(raw!BQ307/(1-raw!W307/100),2)</f>
        <v>9.24</v>
      </c>
      <c r="Z307" s="29">
        <f>TRUNC(raw!BR307/(1-raw!W307/100),2)</f>
        <v>105.93</v>
      </c>
      <c r="AA307" s="29">
        <f>TRUNC(raw!BY307/(1-raw!W307/100),2)</f>
        <v>13824.26</v>
      </c>
      <c r="AB307" s="29">
        <f>TRUNC(IF(E307=0,0,IF(E307=1,raw!BX307/(1-raw!W307/100),IF(E307=2,raw!BZ307/(1-raw!W307/100),0))),2)</f>
        <v>4236.2</v>
      </c>
      <c r="AC307" s="29">
        <f>TRUNC(raw!CB307/(1-raw!W307/100),2)</f>
        <v>0</v>
      </c>
      <c r="AD307" s="29">
        <f>TRUNC(IF(E307=0,0,IF(E307=1,raw!CA307/(1-raw!W307/100),IF(E307=2,raw!CC307/(1-raw!W307/100),0))),2)</f>
        <v>800.54</v>
      </c>
      <c r="AE307" s="21">
        <f>(IF(E307=0,0,IF(E307=1,0,IF(E307=2,raw!CE307))))</f>
        <v>245</v>
      </c>
      <c r="AF307" s="21">
        <f>(IF(E307=0,0,IF(E307=1,raw!CD307,IF(E307=2,raw!CF307))))</f>
        <v>230</v>
      </c>
    </row>
    <row r="308" spans="1:32" x14ac:dyDescent="0.25">
      <c r="A308" s="21">
        <f>raw!A308</f>
        <v>1089425</v>
      </c>
      <c r="C308" s="21">
        <f>VLOOKUP(A308,'insert-meters'!A$2:B$24,2)</f>
        <v>121</v>
      </c>
      <c r="D308" s="21" t="str">
        <f>MID(raw!M308,3,4)</f>
        <v>1802</v>
      </c>
      <c r="E308" s="21">
        <f>IF(raw!BE308,2,IF(raw!BG308,1,0))</f>
        <v>2</v>
      </c>
      <c r="F308" s="21">
        <f>raw!T308</f>
        <v>20180318</v>
      </c>
      <c r="G308" s="21">
        <f>IF(E308=0,raw!AN308,raw!U308)</f>
        <v>139140</v>
      </c>
      <c r="H308" s="21">
        <f>IF(E308=0,raw!AO308,0)</f>
        <v>0</v>
      </c>
      <c r="I308" s="21">
        <f>raw!V308</f>
        <v>19335.439999999999</v>
      </c>
      <c r="J308" s="21">
        <f>raw!X308</f>
        <v>716.25</v>
      </c>
      <c r="K308" s="21">
        <f>SUM(raw!Y308:AB308)</f>
        <v>4524.4799999999996</v>
      </c>
      <c r="L308" s="21">
        <f>SUM(raw!AC308:AD308)</f>
        <v>0</v>
      </c>
      <c r="M308" s="21">
        <f>raw!AE308</f>
        <v>0</v>
      </c>
      <c r="N308" s="21">
        <f>raw!AF308</f>
        <v>77341.81</v>
      </c>
      <c r="O308" s="21">
        <f>raw!AL308</f>
        <v>73533.58</v>
      </c>
      <c r="P308" s="21">
        <f>raw!AM308</f>
        <v>78058.06</v>
      </c>
      <c r="Q308" s="21">
        <f>raw!BB308</f>
        <v>12032</v>
      </c>
      <c r="R308" s="21">
        <f>IF(E308=0,raw!AN308,raw!BC308)</f>
        <v>127108</v>
      </c>
      <c r="S308" s="21">
        <f>raw!BE308</f>
        <v>205</v>
      </c>
      <c r="T308" s="21">
        <f>raw!BF308</f>
        <v>205</v>
      </c>
      <c r="U308" s="21">
        <f>raw!BH308</f>
        <v>350</v>
      </c>
      <c r="V308" s="21">
        <f>IF(raw!BI308,raw!BI308,raw!BG308)</f>
        <v>350</v>
      </c>
      <c r="W308" s="21">
        <f>raw!BK308</f>
        <v>0</v>
      </c>
      <c r="X308" s="21">
        <f>raw!BL308</f>
        <v>0</v>
      </c>
      <c r="Y308" s="29">
        <f>TRUNC(raw!BQ308/(1-raw!W308/100),2)</f>
        <v>0</v>
      </c>
      <c r="Z308" s="29">
        <f>TRUNC(raw!BR308/(1-raw!W308/100),2)</f>
        <v>0</v>
      </c>
      <c r="AA308" s="29">
        <f>TRUNC(raw!BY308/(1-raw!W308/100),2)</f>
        <v>10553.66</v>
      </c>
      <c r="AB308" s="29">
        <f>TRUNC(IF(E308=0,0,IF(E308=1,raw!BX308/(1-raw!W308/100),IF(E308=2,raw!BZ308/(1-raw!W308/100),0))),2)</f>
        <v>4193.92</v>
      </c>
      <c r="AC308" s="29">
        <f>TRUNC(raw!CB308/(1-raw!W308/100),2)</f>
        <v>0</v>
      </c>
      <c r="AD308" s="29">
        <f>TRUNC(IF(E308=0,0,IF(E308=1,raw!CA308/(1-raw!W308/100),IF(E308=2,raw!CC308/(1-raw!W308/100),0))),2)</f>
        <v>0</v>
      </c>
      <c r="AE308" s="21">
        <f>(IF(E308=0,0,IF(E308=1,0,IF(E308=2,raw!CE308))))</f>
        <v>350</v>
      </c>
      <c r="AF308" s="21">
        <f>(IF(E308=0,0,IF(E308=1,raw!CD308,IF(E308=2,raw!CF308))))</f>
        <v>350</v>
      </c>
    </row>
    <row r="309" spans="1:32" x14ac:dyDescent="0.25">
      <c r="A309" s="21">
        <f>raw!A309</f>
        <v>1100496</v>
      </c>
      <c r="C309" s="21">
        <f>VLOOKUP(A309,'insert-meters'!A$2:B$24,2)</f>
        <v>122</v>
      </c>
      <c r="D309" s="21" t="str">
        <f>MID(raw!M309,3,4)</f>
        <v>1802</v>
      </c>
      <c r="E309" s="21">
        <f>IF(raw!BE309,2,IF(raw!BG309,1,0))</f>
        <v>0</v>
      </c>
      <c r="F309" s="21">
        <f>raw!T309</f>
        <v>20180318</v>
      </c>
      <c r="G309" s="21">
        <f>IF(E309=0,raw!AN309,raw!U309)</f>
        <v>0</v>
      </c>
      <c r="H309" s="21">
        <f>IF(E309=0,raw!AO309,0)</f>
        <v>30</v>
      </c>
      <c r="I309" s="21">
        <f>raw!V309</f>
        <v>2</v>
      </c>
      <c r="J309" s="21">
        <f>raw!X309</f>
        <v>2.4</v>
      </c>
      <c r="K309" s="21">
        <f>SUM(raw!Y309:AB309)</f>
        <v>0.96</v>
      </c>
      <c r="L309" s="21">
        <f>SUM(raw!AC309:AD309)</f>
        <v>0</v>
      </c>
      <c r="M309" s="21">
        <f>raw!AE309</f>
        <v>0</v>
      </c>
      <c r="N309" s="21">
        <f>raw!AF309</f>
        <v>16.690000000000001</v>
      </c>
      <c r="O309" s="21">
        <f>raw!AL309</f>
        <v>18.13</v>
      </c>
      <c r="P309" s="21">
        <f>raw!AM309</f>
        <v>19.09</v>
      </c>
      <c r="Q309" s="21">
        <f>raw!BB309</f>
        <v>0</v>
      </c>
      <c r="R309" s="21">
        <f>IF(E309=0,raw!AN309,raw!BC309)</f>
        <v>0</v>
      </c>
      <c r="S309" s="21">
        <f>raw!BE309</f>
        <v>0</v>
      </c>
      <c r="T309" s="21">
        <f>raw!BF309</f>
        <v>0</v>
      </c>
      <c r="U309" s="21">
        <f>raw!BH309</f>
        <v>0</v>
      </c>
      <c r="V309" s="21">
        <f>IF(raw!BI309,raw!BI309,raw!BG309)</f>
        <v>0</v>
      </c>
      <c r="W309" s="21">
        <f>raw!BK309</f>
        <v>0</v>
      </c>
      <c r="X309" s="21">
        <f>raw!BL309</f>
        <v>0</v>
      </c>
      <c r="Y309" s="29">
        <f>TRUNC(raw!BQ309/(1-raw!W309/100),2)</f>
        <v>0</v>
      </c>
      <c r="Z309" s="29">
        <f>TRUNC(raw!BR309/(1-raw!W309/100),2)</f>
        <v>0</v>
      </c>
      <c r="AA309" s="29">
        <f>TRUNC(raw!BY309/(1-raw!W309/100),2)</f>
        <v>0</v>
      </c>
      <c r="AB309" s="29">
        <f>TRUNC(IF(E309=0,0,IF(E309=1,raw!BX309/(1-raw!W309/100),IF(E309=2,raw!BZ309/(1-raw!W309/100),0))),2)</f>
        <v>0</v>
      </c>
      <c r="AC309" s="29">
        <f>TRUNC(raw!CB309/(1-raw!W309/100),2)</f>
        <v>0</v>
      </c>
      <c r="AD309" s="29">
        <f>TRUNC(IF(E309=0,0,IF(E309=1,raw!CA309/(1-raw!W309/100),IF(E309=2,raw!CC309/(1-raw!W309/100),0))),2)</f>
        <v>0</v>
      </c>
      <c r="AE309" s="21">
        <f>(IF(E309=0,0,IF(E309=1,0,IF(E309=2,raw!CE309))))</f>
        <v>0</v>
      </c>
      <c r="AF309" s="21">
        <f>(IF(E309=0,0,IF(E309=1,raw!CD309,IF(E309=2,raw!CF309))))</f>
        <v>0</v>
      </c>
    </row>
    <row r="310" spans="1:32" x14ac:dyDescent="0.25">
      <c r="A310" s="21">
        <f>raw!A310</f>
        <v>466453</v>
      </c>
      <c r="C310" s="21">
        <f>VLOOKUP(A310,'insert-meters'!A$2:B$24,2)</f>
        <v>101</v>
      </c>
      <c r="D310" s="21" t="str">
        <f>MID(raw!M310,3,4)</f>
        <v>1803</v>
      </c>
      <c r="E310" s="21">
        <f>IF(raw!BE310,2,IF(raw!BG310,1,0))</f>
        <v>1</v>
      </c>
      <c r="F310" s="21">
        <f>raw!T310</f>
        <v>20180418</v>
      </c>
      <c r="G310" s="21">
        <f>IF(E310=0,raw!AN310,raw!U310)</f>
        <v>16403</v>
      </c>
      <c r="H310" s="21">
        <f>IF(E310=0,raw!AO310,0)</f>
        <v>0</v>
      </c>
      <c r="I310" s="21">
        <f>raw!V310</f>
        <v>2398.9499999999998</v>
      </c>
      <c r="J310" s="21">
        <f>raw!X310</f>
        <v>716.25</v>
      </c>
      <c r="K310" s="21">
        <f>SUM(raw!Y310:AB310)</f>
        <v>561.33999999999992</v>
      </c>
      <c r="L310" s="21">
        <f>SUM(raw!AC310:AD310)</f>
        <v>0</v>
      </c>
      <c r="M310" s="21">
        <f>raw!AE310</f>
        <v>0</v>
      </c>
      <c r="N310" s="21">
        <f>raw!AF310</f>
        <v>9595.85</v>
      </c>
      <c r="O310" s="21">
        <f>raw!AL310</f>
        <v>9750.76</v>
      </c>
      <c r="P310" s="21">
        <f>raw!AM310</f>
        <v>10312.1</v>
      </c>
      <c r="Q310" s="21">
        <f>raw!BB310</f>
        <v>1802</v>
      </c>
      <c r="R310" s="21">
        <f>IF(E310=0,raw!AN310,raw!BC310)</f>
        <v>14601</v>
      </c>
      <c r="S310" s="21">
        <f>raw!BE310</f>
        <v>0</v>
      </c>
      <c r="T310" s="21">
        <f>raw!BF310</f>
        <v>53</v>
      </c>
      <c r="U310" s="21">
        <f>raw!BH310</f>
        <v>0</v>
      </c>
      <c r="V310" s="21">
        <f>IF(raw!BI310,raw!BI310,raw!BG310)</f>
        <v>55</v>
      </c>
      <c r="W310" s="21">
        <f>raw!BK310</f>
        <v>0</v>
      </c>
      <c r="X310" s="21">
        <f>raw!BL310</f>
        <v>0</v>
      </c>
      <c r="Y310" s="29">
        <f>TRUNC(raw!BQ310/(1-raw!W310/100),2)</f>
        <v>0</v>
      </c>
      <c r="Z310" s="29">
        <f>TRUNC(raw!BR310/(1-raw!W310/100),2)</f>
        <v>0</v>
      </c>
      <c r="AA310" s="29">
        <f>TRUNC(raw!BY310/(1-raw!W310/100),2)</f>
        <v>0</v>
      </c>
      <c r="AB310" s="29">
        <f>TRUNC(IF(E310=0,0,IF(E310=1,raw!BX310/(1-raw!W310/100),IF(E310=2,raw!BZ310/(1-raw!W310/100),0))),2)</f>
        <v>670.13</v>
      </c>
      <c r="AC310" s="29">
        <f>TRUNC(raw!CB310/(1-raw!W310/100),2)</f>
        <v>0</v>
      </c>
      <c r="AD310" s="29">
        <f>TRUNC(IF(E310=0,0,IF(E310=1,raw!CA310/(1-raw!W310/100),IF(E310=2,raw!CC310/(1-raw!W310/100),0))),2)</f>
        <v>0</v>
      </c>
      <c r="AE310" s="21">
        <f>(IF(E310=0,0,IF(E310=1,0,IF(E310=2,raw!CE310))))</f>
        <v>0</v>
      </c>
      <c r="AF310" s="21">
        <f>(IF(E310=0,0,IF(E310=1,raw!CD310,IF(E310=2,raw!CF310))))</f>
        <v>55</v>
      </c>
    </row>
    <row r="311" spans="1:32" x14ac:dyDescent="0.25">
      <c r="A311" s="21">
        <f>raw!A311</f>
        <v>471550</v>
      </c>
      <c r="C311" s="21">
        <f>VLOOKUP(A311,'insert-meters'!A$2:B$24,2)</f>
        <v>102</v>
      </c>
      <c r="D311" s="21" t="str">
        <f>MID(raw!M311,3,4)</f>
        <v>1803</v>
      </c>
      <c r="E311" s="21">
        <f>IF(raw!BE311,2,IF(raw!BG311,1,0))</f>
        <v>0</v>
      </c>
      <c r="F311" s="21">
        <f>raw!T311</f>
        <v>20180418</v>
      </c>
      <c r="G311" s="21">
        <f>IF(E311=0,raw!AN311,raw!U311)</f>
        <v>605</v>
      </c>
      <c r="H311" s="21">
        <f>IF(E311=0,raw!AO311,0)</f>
        <v>605</v>
      </c>
      <c r="I311" s="21">
        <f>raw!V311</f>
        <v>100.68</v>
      </c>
      <c r="J311" s="21">
        <f>raw!X311</f>
        <v>49.16</v>
      </c>
      <c r="K311" s="21">
        <f>SUM(raw!Y311:AB311)</f>
        <v>23.54</v>
      </c>
      <c r="L311" s="21">
        <f>SUM(raw!AC311:AD311)</f>
        <v>0</v>
      </c>
      <c r="M311" s="21">
        <f>raw!AE311</f>
        <v>0</v>
      </c>
      <c r="N311" s="21">
        <f>raw!AF311</f>
        <v>402.75</v>
      </c>
      <c r="O311" s="21">
        <f>raw!AL311</f>
        <v>428.37</v>
      </c>
      <c r="P311" s="21">
        <f>raw!AM311</f>
        <v>451.91</v>
      </c>
      <c r="Q311" s="21">
        <f>raw!BB311</f>
        <v>0</v>
      </c>
      <c r="R311" s="21">
        <f>IF(E311=0,raw!AN311,raw!BC311)</f>
        <v>605</v>
      </c>
      <c r="S311" s="21">
        <f>raw!BE311</f>
        <v>0</v>
      </c>
      <c r="T311" s="21">
        <f>raw!BF311</f>
        <v>0</v>
      </c>
      <c r="U311" s="21">
        <f>raw!BH311</f>
        <v>0</v>
      </c>
      <c r="V311" s="21">
        <f>IF(raw!BI311,raw!BI311,raw!BG311)</f>
        <v>0</v>
      </c>
      <c r="W311" s="21">
        <f>raw!BK311</f>
        <v>0</v>
      </c>
      <c r="X311" s="21">
        <f>raw!BL311</f>
        <v>0</v>
      </c>
      <c r="Y311" s="29">
        <f>TRUNC(raw!BQ311/(1-raw!W311/100),2)</f>
        <v>0</v>
      </c>
      <c r="Z311" s="29">
        <f>TRUNC(raw!BR311/(1-raw!W311/100),2)</f>
        <v>0</v>
      </c>
      <c r="AA311" s="29">
        <f>TRUNC(raw!BY311/(1-raw!W311/100),2)</f>
        <v>0</v>
      </c>
      <c r="AB311" s="29">
        <f>TRUNC(IF(E311=0,0,IF(E311=1,raw!BX311/(1-raw!W311/100),IF(E311=2,raw!BZ311/(1-raw!W311/100),0))),2)</f>
        <v>0</v>
      </c>
      <c r="AC311" s="29">
        <f>TRUNC(raw!CB311/(1-raw!W311/100),2)</f>
        <v>0</v>
      </c>
      <c r="AD311" s="29">
        <f>TRUNC(IF(E311=0,0,IF(E311=1,raw!CA311/(1-raw!W311/100),IF(E311=2,raw!CC311/(1-raw!W311/100),0))),2)</f>
        <v>0</v>
      </c>
      <c r="AE311" s="21">
        <f>(IF(E311=0,0,IF(E311=1,0,IF(E311=2,raw!CE311))))</f>
        <v>0</v>
      </c>
      <c r="AF311" s="21">
        <f>(IF(E311=0,0,IF(E311=1,raw!CD311,IF(E311=2,raw!CF311))))</f>
        <v>0</v>
      </c>
    </row>
    <row r="312" spans="1:32" x14ac:dyDescent="0.25">
      <c r="A312" s="21">
        <f>raw!A312</f>
        <v>471551</v>
      </c>
      <c r="C312" s="21">
        <f>VLOOKUP(A312,'insert-meters'!A$2:B$24,2)</f>
        <v>103</v>
      </c>
      <c r="D312" s="21" t="str">
        <f>MID(raw!M312,3,4)</f>
        <v>1803</v>
      </c>
      <c r="E312" s="21">
        <f>IF(raw!BE312,2,IF(raw!BG312,1,0))</f>
        <v>0</v>
      </c>
      <c r="F312" s="21">
        <f>raw!T312</f>
        <v>20180418</v>
      </c>
      <c r="G312" s="21">
        <f>IF(E312=0,raw!AN312,raw!U312)</f>
        <v>6800</v>
      </c>
      <c r="H312" s="21">
        <f>IF(E312=0,raw!AO312,0)</f>
        <v>6800</v>
      </c>
      <c r="I312" s="21">
        <f>raw!V312</f>
        <v>1131.7</v>
      </c>
      <c r="J312" s="21">
        <f>raw!X312</f>
        <v>601.25</v>
      </c>
      <c r="K312" s="21">
        <f>SUM(raw!Y312:AB312)</f>
        <v>264.8</v>
      </c>
      <c r="L312" s="21">
        <f>SUM(raw!AC312:AD312)</f>
        <v>0</v>
      </c>
      <c r="M312" s="21">
        <f>raw!AE312</f>
        <v>0</v>
      </c>
      <c r="N312" s="21">
        <f>raw!AF312</f>
        <v>4526.82</v>
      </c>
      <c r="O312" s="21">
        <f>raw!AL312</f>
        <v>4863.2700000000004</v>
      </c>
      <c r="P312" s="21">
        <f>raw!AM312</f>
        <v>5128.07</v>
      </c>
      <c r="Q312" s="21">
        <f>raw!BB312</f>
        <v>0</v>
      </c>
      <c r="R312" s="21">
        <f>IF(E312=0,raw!AN312,raw!BC312)</f>
        <v>6800</v>
      </c>
      <c r="S312" s="21">
        <f>raw!BE312</f>
        <v>0</v>
      </c>
      <c r="T312" s="21">
        <f>raw!BF312</f>
        <v>0</v>
      </c>
      <c r="U312" s="21">
        <f>raw!BH312</f>
        <v>0</v>
      </c>
      <c r="V312" s="21">
        <f>IF(raw!BI312,raw!BI312,raw!BG312)</f>
        <v>0</v>
      </c>
      <c r="W312" s="21">
        <f>raw!BK312</f>
        <v>0</v>
      </c>
      <c r="X312" s="21">
        <f>raw!BL312</f>
        <v>0</v>
      </c>
      <c r="Y312" s="29">
        <f>TRUNC(raw!BQ312/(1-raw!W312/100),2)</f>
        <v>0</v>
      </c>
      <c r="Z312" s="29">
        <f>TRUNC(raw!BR312/(1-raw!W312/100),2)</f>
        <v>0</v>
      </c>
      <c r="AA312" s="29">
        <f>TRUNC(raw!BY312/(1-raw!W312/100),2)</f>
        <v>0</v>
      </c>
      <c r="AB312" s="29">
        <f>TRUNC(IF(E312=0,0,IF(E312=1,raw!BX312/(1-raw!W312/100),IF(E312=2,raw!BZ312/(1-raw!W312/100),0))),2)</f>
        <v>0</v>
      </c>
      <c r="AC312" s="29">
        <f>TRUNC(raw!CB312/(1-raw!W312/100),2)</f>
        <v>0</v>
      </c>
      <c r="AD312" s="29">
        <f>TRUNC(IF(E312=0,0,IF(E312=1,raw!CA312/(1-raw!W312/100),IF(E312=2,raw!CC312/(1-raw!W312/100),0))),2)</f>
        <v>0</v>
      </c>
      <c r="AE312" s="21">
        <f>(IF(E312=0,0,IF(E312=1,0,IF(E312=2,raw!CE312))))</f>
        <v>0</v>
      </c>
      <c r="AF312" s="21">
        <f>(IF(E312=0,0,IF(E312=1,raw!CD312,IF(E312=2,raw!CF312))))</f>
        <v>0</v>
      </c>
    </row>
    <row r="313" spans="1:32" x14ac:dyDescent="0.25">
      <c r="A313" s="21">
        <f>raw!A313</f>
        <v>471552</v>
      </c>
      <c r="C313" s="21">
        <f>VLOOKUP(A313,'insert-meters'!A$2:B$24,2)</f>
        <v>104</v>
      </c>
      <c r="D313" s="21" t="str">
        <f>MID(raw!M313,3,4)</f>
        <v>1803</v>
      </c>
      <c r="E313" s="21">
        <f>IF(raw!BE313,2,IF(raw!BG313,1,0))</f>
        <v>0</v>
      </c>
      <c r="F313" s="21">
        <f>raw!T313</f>
        <v>20180418</v>
      </c>
      <c r="G313" s="21">
        <f>IF(E313=0,raw!AN313,raw!U313)</f>
        <v>485</v>
      </c>
      <c r="H313" s="21">
        <f>IF(E313=0,raw!AO313,0)</f>
        <v>485</v>
      </c>
      <c r="I313" s="21">
        <f>raw!V313</f>
        <v>52.99</v>
      </c>
      <c r="J313" s="21">
        <f>raw!X313</f>
        <v>40.97</v>
      </c>
      <c r="K313" s="21">
        <f>SUM(raw!Y313:AB313)</f>
        <v>17.209999999999997</v>
      </c>
      <c r="L313" s="21">
        <f>SUM(raw!AC313:AD313)</f>
        <v>0</v>
      </c>
      <c r="M313" s="21">
        <f>raw!AE313</f>
        <v>0</v>
      </c>
      <c r="N313" s="21">
        <f>raw!AF313</f>
        <v>294.42</v>
      </c>
      <c r="O313" s="21">
        <f>raw!AL313</f>
        <v>318.18</v>
      </c>
      <c r="P313" s="21">
        <f>raw!AM313</f>
        <v>335.39</v>
      </c>
      <c r="Q313" s="21">
        <f>raw!BB313</f>
        <v>0</v>
      </c>
      <c r="R313" s="21">
        <f>IF(E313=0,raw!AN313,raw!BC313)</f>
        <v>485</v>
      </c>
      <c r="S313" s="21">
        <f>raw!BE313</f>
        <v>0</v>
      </c>
      <c r="T313" s="21">
        <f>raw!BF313</f>
        <v>0</v>
      </c>
      <c r="U313" s="21">
        <f>raw!BH313</f>
        <v>0</v>
      </c>
      <c r="V313" s="21">
        <f>IF(raw!BI313,raw!BI313,raw!BG313)</f>
        <v>0</v>
      </c>
      <c r="W313" s="21">
        <f>raw!BK313</f>
        <v>0</v>
      </c>
      <c r="X313" s="21">
        <f>raw!BL313</f>
        <v>0</v>
      </c>
      <c r="Y313" s="29">
        <f>TRUNC(raw!BQ313/(1-raw!W313/100),2)</f>
        <v>0</v>
      </c>
      <c r="Z313" s="29">
        <f>TRUNC(raw!BR313/(1-raw!W313/100),2)</f>
        <v>0</v>
      </c>
      <c r="AA313" s="29">
        <f>TRUNC(raw!BY313/(1-raw!W313/100),2)</f>
        <v>0</v>
      </c>
      <c r="AB313" s="29">
        <f>TRUNC(IF(E313=0,0,IF(E313=1,raw!BX313/(1-raw!W313/100),IF(E313=2,raw!BZ313/(1-raw!W313/100),0))),2)</f>
        <v>0</v>
      </c>
      <c r="AC313" s="29">
        <f>TRUNC(raw!CB313/(1-raw!W313/100),2)</f>
        <v>0</v>
      </c>
      <c r="AD313" s="29">
        <f>TRUNC(IF(E313=0,0,IF(E313=1,raw!CA313/(1-raw!W313/100),IF(E313=2,raw!CC313/(1-raw!W313/100),0))),2)</f>
        <v>0</v>
      </c>
      <c r="AE313" s="21">
        <f>(IF(E313=0,0,IF(E313=1,0,IF(E313=2,raw!CE313))))</f>
        <v>0</v>
      </c>
      <c r="AF313" s="21">
        <f>(IF(E313=0,0,IF(E313=1,raw!CD313,IF(E313=2,raw!CF313))))</f>
        <v>0</v>
      </c>
    </row>
    <row r="314" spans="1:32" x14ac:dyDescent="0.25">
      <c r="A314" s="21">
        <f>raw!A314</f>
        <v>471553</v>
      </c>
      <c r="C314" s="21">
        <f>VLOOKUP(A314,'insert-meters'!A$2:B$24,2)</f>
        <v>105</v>
      </c>
      <c r="D314" s="21" t="str">
        <f>MID(raw!M314,3,4)</f>
        <v>1803</v>
      </c>
      <c r="E314" s="21">
        <f>IF(raw!BE314,2,IF(raw!BG314,1,0))</f>
        <v>0</v>
      </c>
      <c r="F314" s="21">
        <f>raw!T314</f>
        <v>20180418</v>
      </c>
      <c r="G314" s="21">
        <f>IF(E314=0,raw!AN314,raw!U314)</f>
        <v>7560</v>
      </c>
      <c r="H314" s="21">
        <f>IF(E314=0,raw!AO314,0)</f>
        <v>7560</v>
      </c>
      <c r="I314" s="21">
        <f>raw!V314</f>
        <v>1258.19</v>
      </c>
      <c r="J314" s="21">
        <f>raw!X314</f>
        <v>706.62</v>
      </c>
      <c r="K314" s="21">
        <f>SUM(raw!Y314:AB314)</f>
        <v>294.39999999999998</v>
      </c>
      <c r="L314" s="21">
        <f>SUM(raw!AC314:AD314)</f>
        <v>0</v>
      </c>
      <c r="M314" s="21">
        <f>raw!AE314</f>
        <v>0</v>
      </c>
      <c r="N314" s="21">
        <f>raw!AF314</f>
        <v>5032.76</v>
      </c>
      <c r="O314" s="21">
        <f>raw!AL314</f>
        <v>5444.98</v>
      </c>
      <c r="P314" s="21">
        <f>raw!AM314</f>
        <v>5739.38</v>
      </c>
      <c r="Q314" s="21">
        <f>raw!BB314</f>
        <v>0</v>
      </c>
      <c r="R314" s="21">
        <f>IF(E314=0,raw!AN314,raw!BC314)</f>
        <v>7560</v>
      </c>
      <c r="S314" s="21">
        <f>raw!BE314</f>
        <v>0</v>
      </c>
      <c r="T314" s="21">
        <f>raw!BF314</f>
        <v>0</v>
      </c>
      <c r="U314" s="21">
        <f>raw!BH314</f>
        <v>0</v>
      </c>
      <c r="V314" s="21">
        <f>IF(raw!BI314,raw!BI314,raw!BG314)</f>
        <v>0</v>
      </c>
      <c r="W314" s="21">
        <f>raw!BK314</f>
        <v>0</v>
      </c>
      <c r="X314" s="21">
        <f>raw!BL314</f>
        <v>0</v>
      </c>
      <c r="Y314" s="29">
        <f>TRUNC(raw!BQ314/(1-raw!W314/100),2)</f>
        <v>0</v>
      </c>
      <c r="Z314" s="29">
        <f>TRUNC(raw!BR314/(1-raw!W314/100),2)</f>
        <v>0</v>
      </c>
      <c r="AA314" s="29">
        <f>TRUNC(raw!BY314/(1-raw!W314/100),2)</f>
        <v>0</v>
      </c>
      <c r="AB314" s="29">
        <f>TRUNC(IF(E314=0,0,IF(E314=1,raw!BX314/(1-raw!W314/100),IF(E314=2,raw!BZ314/(1-raw!W314/100),0))),2)</f>
        <v>0</v>
      </c>
      <c r="AC314" s="29">
        <f>TRUNC(raw!CB314/(1-raw!W314/100),2)</f>
        <v>0</v>
      </c>
      <c r="AD314" s="29">
        <f>TRUNC(IF(E314=0,0,IF(E314=1,raw!CA314/(1-raw!W314/100),IF(E314=2,raw!CC314/(1-raw!W314/100),0))),2)</f>
        <v>0</v>
      </c>
      <c r="AE314" s="21">
        <f>(IF(E314=0,0,IF(E314=1,0,IF(E314=2,raw!CE314))))</f>
        <v>0</v>
      </c>
      <c r="AF314" s="21">
        <f>(IF(E314=0,0,IF(E314=1,raw!CD314,IF(E314=2,raw!CF314))))</f>
        <v>0</v>
      </c>
    </row>
    <row r="315" spans="1:32" x14ac:dyDescent="0.25">
      <c r="A315" s="21">
        <f>raw!A315</f>
        <v>471554</v>
      </c>
      <c r="C315" s="21">
        <f>VLOOKUP(A315,'insert-meters'!A$2:B$24,2)</f>
        <v>106</v>
      </c>
      <c r="D315" s="21" t="str">
        <f>MID(raw!M315,3,4)</f>
        <v>1803</v>
      </c>
      <c r="E315" s="21">
        <f>IF(raw!BE315,2,IF(raw!BG315,1,0))</f>
        <v>0</v>
      </c>
      <c r="F315" s="21">
        <f>raw!T315</f>
        <v>20180418</v>
      </c>
      <c r="G315" s="21">
        <f>IF(E315=0,raw!AN315,raw!U315)</f>
        <v>563</v>
      </c>
      <c r="H315" s="21">
        <f>IF(E315=0,raw!AO315,0)</f>
        <v>563</v>
      </c>
      <c r="I315" s="21">
        <f>raw!V315</f>
        <v>93.69</v>
      </c>
      <c r="J315" s="21">
        <f>raw!X315</f>
        <v>58.34</v>
      </c>
      <c r="K315" s="21">
        <f>SUM(raw!Y315:AB315)</f>
        <v>21.9</v>
      </c>
      <c r="L315" s="21">
        <f>SUM(raw!AC315:AD315)</f>
        <v>0</v>
      </c>
      <c r="M315" s="21">
        <f>raw!AE315</f>
        <v>0</v>
      </c>
      <c r="N315" s="21">
        <f>raw!AF315</f>
        <v>374.79</v>
      </c>
      <c r="O315" s="21">
        <f>raw!AL315</f>
        <v>411.23</v>
      </c>
      <c r="P315" s="21">
        <f>raw!AM315</f>
        <v>433.13</v>
      </c>
      <c r="Q315" s="21">
        <f>raw!BB315</f>
        <v>0</v>
      </c>
      <c r="R315" s="21">
        <f>IF(E315=0,raw!AN315,raw!BC315)</f>
        <v>563</v>
      </c>
      <c r="S315" s="21">
        <f>raw!BE315</f>
        <v>0</v>
      </c>
      <c r="T315" s="21">
        <f>raw!BF315</f>
        <v>0</v>
      </c>
      <c r="U315" s="21">
        <f>raw!BH315</f>
        <v>0</v>
      </c>
      <c r="V315" s="21">
        <f>IF(raw!BI315,raw!BI315,raw!BG315)</f>
        <v>0</v>
      </c>
      <c r="W315" s="21">
        <f>raw!BK315</f>
        <v>0</v>
      </c>
      <c r="X315" s="21">
        <f>raw!BL315</f>
        <v>0</v>
      </c>
      <c r="Y315" s="29">
        <f>TRUNC(raw!BQ315/(1-raw!W315/100),2)</f>
        <v>0</v>
      </c>
      <c r="Z315" s="29">
        <f>TRUNC(raw!BR315/(1-raw!W315/100),2)</f>
        <v>0</v>
      </c>
      <c r="AA315" s="29">
        <f>TRUNC(raw!BY315/(1-raw!W315/100),2)</f>
        <v>0</v>
      </c>
      <c r="AB315" s="29">
        <f>TRUNC(IF(E315=0,0,IF(E315=1,raw!BX315/(1-raw!W315/100),IF(E315=2,raw!BZ315/(1-raw!W315/100),0))),2)</f>
        <v>0</v>
      </c>
      <c r="AC315" s="29">
        <f>TRUNC(raw!CB315/(1-raw!W315/100),2)</f>
        <v>0</v>
      </c>
      <c r="AD315" s="29">
        <f>TRUNC(IF(E315=0,0,IF(E315=1,raw!CA315/(1-raw!W315/100),IF(E315=2,raw!CC315/(1-raw!W315/100),0))),2)</f>
        <v>0</v>
      </c>
      <c r="AE315" s="21">
        <f>(IF(E315=0,0,IF(E315=1,0,IF(E315=2,raw!CE315))))</f>
        <v>0</v>
      </c>
      <c r="AF315" s="21">
        <f>(IF(E315=0,0,IF(E315=1,raw!CD315,IF(E315=2,raw!CF315))))</f>
        <v>0</v>
      </c>
    </row>
    <row r="316" spans="1:32" x14ac:dyDescent="0.25">
      <c r="A316" s="21">
        <f>raw!A316</f>
        <v>471555</v>
      </c>
      <c r="C316" s="21">
        <f>VLOOKUP(A316,'insert-meters'!A$2:B$24,2)</f>
        <v>107</v>
      </c>
      <c r="D316" s="21" t="str">
        <f>MID(raw!M316,3,4)</f>
        <v>1803</v>
      </c>
      <c r="E316" s="21">
        <f>IF(raw!BE316,2,IF(raw!BG316,1,0))</f>
        <v>0</v>
      </c>
      <c r="F316" s="21">
        <f>raw!T316</f>
        <v>20180418</v>
      </c>
      <c r="G316" s="21">
        <f>IF(E316=0,raw!AN316,raw!U316)</f>
        <v>6480</v>
      </c>
      <c r="H316" s="21">
        <f>IF(E316=0,raw!AO316,0)</f>
        <v>6480</v>
      </c>
      <c r="I316" s="21">
        <f>raw!V316</f>
        <v>1078.44</v>
      </c>
      <c r="J316" s="21">
        <f>raw!X316</f>
        <v>706.62</v>
      </c>
      <c r="K316" s="21">
        <f>SUM(raw!Y316:AB316)</f>
        <v>252.32999999999998</v>
      </c>
      <c r="L316" s="21">
        <f>SUM(raw!AC316:AD316)</f>
        <v>0</v>
      </c>
      <c r="M316" s="21">
        <f>raw!AE316</f>
        <v>0</v>
      </c>
      <c r="N316" s="21">
        <f>raw!AF316</f>
        <v>4313.79</v>
      </c>
      <c r="O316" s="21">
        <f>raw!AL316</f>
        <v>4768.08</v>
      </c>
      <c r="P316" s="21">
        <f>raw!AM316</f>
        <v>5020.41</v>
      </c>
      <c r="Q316" s="21">
        <f>raw!BB316</f>
        <v>0</v>
      </c>
      <c r="R316" s="21">
        <f>IF(E316=0,raw!AN316,raw!BC316)</f>
        <v>6480</v>
      </c>
      <c r="S316" s="21">
        <f>raw!BE316</f>
        <v>0</v>
      </c>
      <c r="T316" s="21">
        <f>raw!BF316</f>
        <v>0</v>
      </c>
      <c r="U316" s="21">
        <f>raw!BH316</f>
        <v>0</v>
      </c>
      <c r="V316" s="21">
        <f>IF(raw!BI316,raw!BI316,raw!BG316)</f>
        <v>0</v>
      </c>
      <c r="W316" s="21">
        <f>raw!BK316</f>
        <v>0</v>
      </c>
      <c r="X316" s="21">
        <f>raw!BL316</f>
        <v>0</v>
      </c>
      <c r="Y316" s="29">
        <f>TRUNC(raw!BQ316/(1-raw!W316/100),2)</f>
        <v>0</v>
      </c>
      <c r="Z316" s="29">
        <f>TRUNC(raw!BR316/(1-raw!W316/100),2)</f>
        <v>0</v>
      </c>
      <c r="AA316" s="29">
        <f>TRUNC(raw!BY316/(1-raw!W316/100),2)</f>
        <v>0</v>
      </c>
      <c r="AB316" s="29">
        <f>TRUNC(IF(E316=0,0,IF(E316=1,raw!BX316/(1-raw!W316/100),IF(E316=2,raw!BZ316/(1-raw!W316/100),0))),2)</f>
        <v>0</v>
      </c>
      <c r="AC316" s="29">
        <f>TRUNC(raw!CB316/(1-raw!W316/100),2)</f>
        <v>0</v>
      </c>
      <c r="AD316" s="29">
        <f>TRUNC(IF(E316=0,0,IF(E316=1,raw!CA316/(1-raw!W316/100),IF(E316=2,raw!CC316/(1-raw!W316/100),0))),2)</f>
        <v>0</v>
      </c>
      <c r="AE316" s="21">
        <f>(IF(E316=0,0,IF(E316=1,0,IF(E316=2,raw!CE316))))</f>
        <v>0</v>
      </c>
      <c r="AF316" s="21">
        <f>(IF(E316=0,0,IF(E316=1,raw!CD316,IF(E316=2,raw!CF316))))</f>
        <v>0</v>
      </c>
    </row>
    <row r="317" spans="1:32" x14ac:dyDescent="0.25">
      <c r="A317" s="21">
        <f>raw!A317</f>
        <v>472913</v>
      </c>
      <c r="C317" s="21">
        <f>VLOOKUP(A317,'insert-meters'!A$2:B$24,2)</f>
        <v>108</v>
      </c>
      <c r="D317" s="21" t="str">
        <f>MID(raw!M317,3,4)</f>
        <v>1803</v>
      </c>
      <c r="E317" s="21">
        <f>IF(raw!BE317,2,IF(raw!BG317,1,0))</f>
        <v>0</v>
      </c>
      <c r="F317" s="21">
        <f>raw!T317</f>
        <v>20180418</v>
      </c>
      <c r="G317" s="21">
        <f>IF(E317=0,raw!AN317,raw!U317)</f>
        <v>6680</v>
      </c>
      <c r="H317" s="21">
        <f>IF(E317=0,raw!AO317,0)</f>
        <v>6680</v>
      </c>
      <c r="I317" s="21">
        <f>raw!V317</f>
        <v>1111.73</v>
      </c>
      <c r="J317" s="21">
        <f>raw!X317</f>
        <v>601.25</v>
      </c>
      <c r="K317" s="21">
        <f>SUM(raw!Y317:AB317)</f>
        <v>260.12</v>
      </c>
      <c r="L317" s="21">
        <f>SUM(raw!AC317:AD317)</f>
        <v>0</v>
      </c>
      <c r="M317" s="21">
        <f>raw!AE317</f>
        <v>0</v>
      </c>
      <c r="N317" s="21">
        <f>raw!AF317</f>
        <v>4446.9399999999996</v>
      </c>
      <c r="O317" s="21">
        <f>raw!AL317</f>
        <v>4788.07</v>
      </c>
      <c r="P317" s="21">
        <f>raw!AM317</f>
        <v>5048.1899999999996</v>
      </c>
      <c r="Q317" s="21">
        <f>raw!BB317</f>
        <v>0</v>
      </c>
      <c r="R317" s="21">
        <f>IF(E317=0,raw!AN317,raw!BC317)</f>
        <v>6680</v>
      </c>
      <c r="S317" s="21">
        <f>raw!BE317</f>
        <v>0</v>
      </c>
      <c r="T317" s="21">
        <f>raw!BF317</f>
        <v>0</v>
      </c>
      <c r="U317" s="21">
        <f>raw!BH317</f>
        <v>0</v>
      </c>
      <c r="V317" s="21">
        <f>IF(raw!BI317,raw!BI317,raw!BG317)</f>
        <v>0</v>
      </c>
      <c r="W317" s="21">
        <f>raw!BK317</f>
        <v>0</v>
      </c>
      <c r="X317" s="21">
        <f>raw!BL317</f>
        <v>0</v>
      </c>
      <c r="Y317" s="29">
        <f>TRUNC(raw!BQ317/(1-raw!W317/100),2)</f>
        <v>0</v>
      </c>
      <c r="Z317" s="29">
        <f>TRUNC(raw!BR317/(1-raw!W317/100),2)</f>
        <v>0</v>
      </c>
      <c r="AA317" s="29">
        <f>TRUNC(raw!BY317/(1-raw!W317/100),2)</f>
        <v>0</v>
      </c>
      <c r="AB317" s="29">
        <f>TRUNC(IF(E317=0,0,IF(E317=1,raw!BX317/(1-raw!W317/100),IF(E317=2,raw!BZ317/(1-raw!W317/100),0))),2)</f>
        <v>0</v>
      </c>
      <c r="AC317" s="29">
        <f>TRUNC(raw!CB317/(1-raw!W317/100),2)</f>
        <v>0</v>
      </c>
      <c r="AD317" s="29">
        <f>TRUNC(IF(E317=0,0,IF(E317=1,raw!CA317/(1-raw!W317/100),IF(E317=2,raw!CC317/(1-raw!W317/100),0))),2)</f>
        <v>0</v>
      </c>
      <c r="AE317" s="21">
        <f>(IF(E317=0,0,IF(E317=1,0,IF(E317=2,raw!CE317))))</f>
        <v>0</v>
      </c>
      <c r="AF317" s="21">
        <f>(IF(E317=0,0,IF(E317=1,raw!CD317,IF(E317=2,raw!CF317))))</f>
        <v>0</v>
      </c>
    </row>
    <row r="318" spans="1:32" x14ac:dyDescent="0.25">
      <c r="A318" s="21">
        <f>raw!A318</f>
        <v>491042</v>
      </c>
      <c r="C318" s="21">
        <f>VLOOKUP(A318,'insert-meters'!A$2:B$24,2)</f>
        <v>109</v>
      </c>
      <c r="D318" s="21" t="str">
        <f>MID(raw!M318,3,4)</f>
        <v>1803</v>
      </c>
      <c r="E318" s="21">
        <f>IF(raw!BE318,2,IF(raw!BG318,1,0))</f>
        <v>1</v>
      </c>
      <c r="F318" s="21">
        <f>raw!T318</f>
        <v>20180418</v>
      </c>
      <c r="G318" s="21">
        <f>IF(E318=0,raw!AN318,raw!U318)</f>
        <v>208125</v>
      </c>
      <c r="H318" s="21">
        <f>IF(E318=0,raw!AO318,0)</f>
        <v>0</v>
      </c>
      <c r="I318" s="21">
        <f>raw!V318</f>
        <v>37962.730000000003</v>
      </c>
      <c r="J318" s="21">
        <f>raw!X318</f>
        <v>716.25</v>
      </c>
      <c r="K318" s="21">
        <f>SUM(raw!Y318:AB318)</f>
        <v>8883.26</v>
      </c>
      <c r="L318" s="21">
        <f>SUM(raw!AC318:AD318)</f>
        <v>0</v>
      </c>
      <c r="M318" s="21">
        <f>raw!AE318</f>
        <v>0</v>
      </c>
      <c r="N318" s="21">
        <f>raw!AF318</f>
        <v>151850.95000000001</v>
      </c>
      <c r="O318" s="21">
        <f>raw!AL318</f>
        <v>143683.94</v>
      </c>
      <c r="P318" s="21">
        <f>raw!AM318</f>
        <v>152567.20000000001</v>
      </c>
      <c r="Q318" s="21">
        <f>raw!BB318</f>
        <v>26231</v>
      </c>
      <c r="R318" s="21">
        <f>IF(E318=0,raw!AN318,raw!BC318)</f>
        <v>181894</v>
      </c>
      <c r="S318" s="21">
        <f>raw!BE318</f>
        <v>0</v>
      </c>
      <c r="T318" s="21">
        <f>raw!BF318</f>
        <v>727</v>
      </c>
      <c r="U318" s="21">
        <f>raw!BH318</f>
        <v>0</v>
      </c>
      <c r="V318" s="21">
        <f>IF(raw!BI318,raw!BI318,raw!BG318)</f>
        <v>755</v>
      </c>
      <c r="W318" s="21">
        <f>raw!BK318</f>
        <v>0</v>
      </c>
      <c r="X318" s="21">
        <f>raw!BL318</f>
        <v>0</v>
      </c>
      <c r="Y318" s="29">
        <f>TRUNC(raw!BQ318/(1-raw!W318/100),2)</f>
        <v>0</v>
      </c>
      <c r="Z318" s="29">
        <f>TRUNC(raw!BR318/(1-raw!W318/100),2)</f>
        <v>0</v>
      </c>
      <c r="AA318" s="29">
        <f>TRUNC(raw!BY318/(1-raw!W318/100),2)</f>
        <v>0</v>
      </c>
      <c r="AB318" s="29">
        <f>TRUNC(IF(E318=0,0,IF(E318=1,raw!BX318/(1-raw!W318/100),IF(E318=2,raw!BZ318/(1-raw!W318/100),0))),2)</f>
        <v>12803.84</v>
      </c>
      <c r="AC318" s="29">
        <f>TRUNC(raw!CB318/(1-raw!W318/100),2)</f>
        <v>0</v>
      </c>
      <c r="AD318" s="29">
        <f>TRUNC(IF(E318=0,0,IF(E318=1,raw!CA318/(1-raw!W318/100),IF(E318=2,raw!CC318/(1-raw!W318/100),0))),2)</f>
        <v>0</v>
      </c>
      <c r="AE318" s="21">
        <f>(IF(E318=0,0,IF(E318=1,0,IF(E318=2,raw!CE318))))</f>
        <v>0</v>
      </c>
      <c r="AF318" s="21">
        <f>(IF(E318=0,0,IF(E318=1,raw!CD318,IF(E318=2,raw!CF318))))</f>
        <v>755</v>
      </c>
    </row>
    <row r="319" spans="1:32" x14ac:dyDescent="0.25">
      <c r="A319" s="21">
        <f>raw!A319</f>
        <v>491747</v>
      </c>
      <c r="C319" s="21">
        <f>VLOOKUP(A319,'insert-meters'!A$2:B$24,2)</f>
        <v>110</v>
      </c>
      <c r="D319" s="21" t="str">
        <f>MID(raw!M319,3,4)</f>
        <v>1803</v>
      </c>
      <c r="E319" s="21">
        <f>IF(raw!BE319,2,IF(raw!BG319,1,0))</f>
        <v>1</v>
      </c>
      <c r="F319" s="21">
        <f>raw!T319</f>
        <v>20180418</v>
      </c>
      <c r="G319" s="21">
        <f>IF(E319=0,raw!AN319,raw!U319)</f>
        <v>94522</v>
      </c>
      <c r="H319" s="21">
        <f>IF(E319=0,raw!AO319,0)</f>
        <v>0</v>
      </c>
      <c r="I319" s="21">
        <f>raw!V319</f>
        <v>17337.93</v>
      </c>
      <c r="J319" s="21">
        <f>raw!X319</f>
        <v>716.25</v>
      </c>
      <c r="K319" s="21">
        <f>SUM(raw!Y319:AB319)</f>
        <v>4057.0600000000004</v>
      </c>
      <c r="L319" s="21">
        <f>SUM(raw!AC319:AD319)</f>
        <v>0</v>
      </c>
      <c r="M319" s="21">
        <f>raw!AE319</f>
        <v>0</v>
      </c>
      <c r="N319" s="21">
        <f>raw!AF319</f>
        <v>69351.789999999994</v>
      </c>
      <c r="O319" s="21">
        <f>raw!AL319</f>
        <v>66010.98</v>
      </c>
      <c r="P319" s="21">
        <f>raw!AM319</f>
        <v>70068.039999999994</v>
      </c>
      <c r="Q319" s="21">
        <f>raw!BB319</f>
        <v>10602</v>
      </c>
      <c r="R319" s="21">
        <f>IF(E319=0,raw!AN319,raw!BC319)</f>
        <v>83920</v>
      </c>
      <c r="S319" s="21">
        <f>raw!BE319</f>
        <v>0</v>
      </c>
      <c r="T319" s="21">
        <f>raw!BF319</f>
        <v>386</v>
      </c>
      <c r="U319" s="21">
        <f>raw!BH319</f>
        <v>0</v>
      </c>
      <c r="V319" s="21">
        <f>IF(raw!BI319,raw!BI319,raw!BG319)</f>
        <v>490</v>
      </c>
      <c r="W319" s="21">
        <f>raw!BK319</f>
        <v>0</v>
      </c>
      <c r="X319" s="21">
        <f>raw!BL319</f>
        <v>0</v>
      </c>
      <c r="Y319" s="29">
        <f>TRUNC(raw!BQ319/(1-raw!W319/100),2)</f>
        <v>0</v>
      </c>
      <c r="Z319" s="29">
        <f>TRUNC(raw!BR319/(1-raw!W319/100),2)</f>
        <v>0</v>
      </c>
      <c r="AA319" s="29">
        <f>TRUNC(raw!BY319/(1-raw!W319/100),2)</f>
        <v>0</v>
      </c>
      <c r="AB319" s="29">
        <f>TRUNC(IF(E319=0,0,IF(E319=1,raw!BX319/(1-raw!W319/100),IF(E319=2,raw!BZ319/(1-raw!W319/100),0))),2)</f>
        <v>8309.7800000000007</v>
      </c>
      <c r="AC319" s="29">
        <f>TRUNC(raw!CB319/(1-raw!W319/100),2)</f>
        <v>0</v>
      </c>
      <c r="AD319" s="29">
        <f>TRUNC(IF(E319=0,0,IF(E319=1,raw!CA319/(1-raw!W319/100),IF(E319=2,raw!CC319/(1-raw!W319/100),0))),2)</f>
        <v>0</v>
      </c>
      <c r="AE319" s="21">
        <f>(IF(E319=0,0,IF(E319=1,0,IF(E319=2,raw!CE319))))</f>
        <v>0</v>
      </c>
      <c r="AF319" s="21">
        <f>(IF(E319=0,0,IF(E319=1,raw!CD319,IF(E319=2,raw!CF319))))</f>
        <v>490</v>
      </c>
    </row>
    <row r="320" spans="1:32" x14ac:dyDescent="0.25">
      <c r="A320" s="21">
        <f>raw!A320</f>
        <v>491750</v>
      </c>
      <c r="C320" s="21">
        <f>VLOOKUP(A320,'insert-meters'!A$2:B$24,2)</f>
        <v>111</v>
      </c>
      <c r="D320" s="21" t="str">
        <f>MID(raw!M320,3,4)</f>
        <v>1803</v>
      </c>
      <c r="E320" s="21">
        <f>IF(raw!BE320,2,IF(raw!BG320,1,0))</f>
        <v>2</v>
      </c>
      <c r="F320" s="21">
        <f>raw!T320</f>
        <v>20180418</v>
      </c>
      <c r="G320" s="21">
        <f>IF(E320=0,raw!AN320,raw!U320)</f>
        <v>335829</v>
      </c>
      <c r="H320" s="21">
        <f>IF(E320=0,raw!AO320,0)</f>
        <v>0</v>
      </c>
      <c r="I320" s="21">
        <f>raw!V320</f>
        <v>55687.6</v>
      </c>
      <c r="J320" s="21">
        <f>raw!X320</f>
        <v>716.25</v>
      </c>
      <c r="K320" s="21">
        <f>SUM(raw!Y320:AB320)</f>
        <v>13030.880000000001</v>
      </c>
      <c r="L320" s="21">
        <f>SUM(raw!AC320:AD320)</f>
        <v>0</v>
      </c>
      <c r="M320" s="21">
        <f>raw!AE320</f>
        <v>0</v>
      </c>
      <c r="N320" s="21">
        <f>raw!AF320</f>
        <v>222750.47</v>
      </c>
      <c r="O320" s="21">
        <f>raw!AL320</f>
        <v>210435.84</v>
      </c>
      <c r="P320" s="21">
        <f>raw!AM320</f>
        <v>223466.72</v>
      </c>
      <c r="Q320" s="21">
        <f>raw!BB320</f>
        <v>32818</v>
      </c>
      <c r="R320" s="21">
        <f>IF(E320=0,raw!AN320,raw!BC320)</f>
        <v>303011</v>
      </c>
      <c r="S320" s="21">
        <f>raw!BE320</f>
        <v>732</v>
      </c>
      <c r="T320" s="21">
        <f>raw!BF320</f>
        <v>732</v>
      </c>
      <c r="U320" s="21">
        <f>raw!BH320</f>
        <v>785</v>
      </c>
      <c r="V320" s="21">
        <f>IF(raw!BI320,raw!BI320,raw!BG320)</f>
        <v>845</v>
      </c>
      <c r="W320" s="21">
        <f>raw!BK320</f>
        <v>0</v>
      </c>
      <c r="X320" s="21">
        <f>raw!BL320</f>
        <v>0</v>
      </c>
      <c r="Y320" s="29">
        <f>TRUNC(raw!BQ320/(1-raw!W320/100),2)</f>
        <v>0</v>
      </c>
      <c r="Z320" s="29">
        <f>TRUNC(raw!BR320/(1-raw!W320/100),2)</f>
        <v>0</v>
      </c>
      <c r="AA320" s="29">
        <f>TRUNC(raw!BY320/(1-raw!W320/100),2)</f>
        <v>45039.73</v>
      </c>
      <c r="AB320" s="29">
        <f>TRUNC(IF(E320=0,0,IF(E320=1,raw!BX320/(1-raw!W320/100),IF(E320=2,raw!BZ320/(1-raw!W320/100),0))),2)</f>
        <v>14330.13</v>
      </c>
      <c r="AC320" s="29">
        <f>TRUNC(raw!CB320/(1-raw!W320/100),2)</f>
        <v>0</v>
      </c>
      <c r="AD320" s="29">
        <f>TRUNC(IF(E320=0,0,IF(E320=1,raw!CA320/(1-raw!W320/100),IF(E320=2,raw!CC320/(1-raw!W320/100),0))),2)</f>
        <v>0</v>
      </c>
      <c r="AE320" s="21">
        <f>(IF(E320=0,0,IF(E320=1,0,IF(E320=2,raw!CE320))))</f>
        <v>785</v>
      </c>
      <c r="AF320" s="21">
        <f>(IF(E320=0,0,IF(E320=1,raw!CD320,IF(E320=2,raw!CF320))))</f>
        <v>845</v>
      </c>
    </row>
    <row r="321" spans="1:32" x14ac:dyDescent="0.25">
      <c r="A321" s="21">
        <f>raw!A321</f>
        <v>493169</v>
      </c>
      <c r="C321" s="21">
        <f>VLOOKUP(A321,'insert-meters'!A$2:B$24,2)</f>
        <v>112</v>
      </c>
      <c r="D321" s="21" t="str">
        <f>MID(raw!M321,3,4)</f>
        <v>1803</v>
      </c>
      <c r="E321" s="21">
        <f>IF(raw!BE321,2,IF(raw!BG321,1,0))</f>
        <v>1</v>
      </c>
      <c r="F321" s="21">
        <f>raw!T321</f>
        <v>20180418</v>
      </c>
      <c r="G321" s="21">
        <f>IF(E321=0,raw!AN321,raw!U321)</f>
        <v>163381</v>
      </c>
      <c r="H321" s="21">
        <f>IF(E321=0,raw!AO321,0)</f>
        <v>0</v>
      </c>
      <c r="I321" s="21">
        <f>raw!V321</f>
        <v>27571.03</v>
      </c>
      <c r="J321" s="21">
        <f>raw!X321</f>
        <v>716.25</v>
      </c>
      <c r="K321" s="21">
        <f>SUM(raw!Y321:AB321)</f>
        <v>6451.6</v>
      </c>
      <c r="L321" s="21">
        <f>SUM(raw!AC321:AD321)</f>
        <v>0</v>
      </c>
      <c r="M321" s="21">
        <f>raw!AE321</f>
        <v>0</v>
      </c>
      <c r="N321" s="21">
        <f>raw!AF321</f>
        <v>110284.14</v>
      </c>
      <c r="O321" s="21">
        <f>raw!AL321</f>
        <v>104548.79</v>
      </c>
      <c r="P321" s="21">
        <f>raw!AM321</f>
        <v>111000.39</v>
      </c>
      <c r="Q321" s="21">
        <f>raw!BB321</f>
        <v>16442</v>
      </c>
      <c r="R321" s="21">
        <f>IF(E321=0,raw!AN321,raw!BC321)</f>
        <v>146939</v>
      </c>
      <c r="S321" s="21">
        <f>raw!BE321</f>
        <v>0</v>
      </c>
      <c r="T321" s="21">
        <f>raw!BF321</f>
        <v>0</v>
      </c>
      <c r="U321" s="21">
        <f>raw!BH321</f>
        <v>0</v>
      </c>
      <c r="V321" s="21">
        <f>IF(raw!BI321,raw!BI321,raw!BG321)</f>
        <v>460</v>
      </c>
      <c r="W321" s="21">
        <f>raw!BK321</f>
        <v>0</v>
      </c>
      <c r="X321" s="21">
        <f>raw!BL321</f>
        <v>0</v>
      </c>
      <c r="Y321" s="29">
        <f>TRUNC(raw!BQ321/(1-raw!W321/100),2)</f>
        <v>0</v>
      </c>
      <c r="Z321" s="29">
        <f>TRUNC(raw!BR321/(1-raw!W321/100),2)</f>
        <v>0</v>
      </c>
      <c r="AA321" s="29">
        <f>TRUNC(raw!BY321/(1-raw!W321/100),2)</f>
        <v>0</v>
      </c>
      <c r="AB321" s="29">
        <f>TRUNC(IF(E321=0,0,IF(E321=1,raw!BX321/(1-raw!W321/100),IF(E321=2,raw!BZ321/(1-raw!W321/100),0))),2)</f>
        <v>7801.02</v>
      </c>
      <c r="AC321" s="29">
        <f>TRUNC(raw!CB321/(1-raw!W321/100),2)</f>
        <v>0</v>
      </c>
      <c r="AD321" s="29">
        <f>TRUNC(IF(E321=0,0,IF(E321=1,raw!CA321/(1-raw!W321/100),IF(E321=2,raw!CC321/(1-raw!W321/100),0))),2)</f>
        <v>0</v>
      </c>
      <c r="AE321" s="21">
        <f>(IF(E321=0,0,IF(E321=1,0,IF(E321=2,raw!CE321))))</f>
        <v>0</v>
      </c>
      <c r="AF321" s="21">
        <f>(IF(E321=0,0,IF(E321=1,raw!CD321,IF(E321=2,raw!CF321))))</f>
        <v>460</v>
      </c>
    </row>
    <row r="322" spans="1:32" x14ac:dyDescent="0.25">
      <c r="A322" s="21">
        <f>raw!A322</f>
        <v>510213</v>
      </c>
      <c r="C322" s="21">
        <f>VLOOKUP(A322,'insert-meters'!A$2:B$24,2)</f>
        <v>113</v>
      </c>
      <c r="D322" s="21" t="str">
        <f>MID(raw!M322,3,4)</f>
        <v>1803</v>
      </c>
      <c r="E322" s="21">
        <f>IF(raw!BE322,2,IF(raw!BG322,1,0))</f>
        <v>0</v>
      </c>
      <c r="F322" s="21">
        <f>raw!T322</f>
        <v>20180418</v>
      </c>
      <c r="G322" s="21">
        <f>IF(E322=0,raw!AN322,raw!U322)</f>
        <v>17989</v>
      </c>
      <c r="H322" s="21">
        <f>IF(E322=0,raw!AO322,0)</f>
        <v>17989</v>
      </c>
      <c r="I322" s="21">
        <f>raw!V322</f>
        <v>2993.86</v>
      </c>
      <c r="J322" s="21">
        <f>raw!X322</f>
        <v>716.25</v>
      </c>
      <c r="K322" s="21">
        <f>SUM(raw!Y322:AB322)</f>
        <v>700.55000000000007</v>
      </c>
      <c r="L322" s="21">
        <f>SUM(raw!AC322:AD322)</f>
        <v>0</v>
      </c>
      <c r="M322" s="21">
        <f>raw!AE322</f>
        <v>0</v>
      </c>
      <c r="N322" s="21">
        <f>raw!AF322</f>
        <v>11975.45</v>
      </c>
      <c r="O322" s="21">
        <f>raw!AL322</f>
        <v>11991.15</v>
      </c>
      <c r="P322" s="21">
        <f>raw!AM322</f>
        <v>12691.7</v>
      </c>
      <c r="Q322" s="21">
        <f>raw!BB322</f>
        <v>0</v>
      </c>
      <c r="R322" s="21">
        <f>IF(E322=0,raw!AN322,raw!BC322)</f>
        <v>17989</v>
      </c>
      <c r="S322" s="21">
        <f>raw!BE322</f>
        <v>0</v>
      </c>
      <c r="T322" s="21">
        <f>raw!BF322</f>
        <v>0</v>
      </c>
      <c r="U322" s="21">
        <f>raw!BH322</f>
        <v>0</v>
      </c>
      <c r="V322" s="21">
        <f>IF(raw!BI322,raw!BI322,raw!BG322)</f>
        <v>0</v>
      </c>
      <c r="W322" s="21">
        <f>raw!BK322</f>
        <v>0</v>
      </c>
      <c r="X322" s="21">
        <f>raw!BL322</f>
        <v>0</v>
      </c>
      <c r="Y322" s="29">
        <f>TRUNC(raw!BQ322/(1-raw!W322/100),2)</f>
        <v>0</v>
      </c>
      <c r="Z322" s="29">
        <f>TRUNC(raw!BR322/(1-raw!W322/100),2)</f>
        <v>0</v>
      </c>
      <c r="AA322" s="29">
        <f>TRUNC(raw!BY322/(1-raw!W322/100),2)</f>
        <v>0</v>
      </c>
      <c r="AB322" s="29">
        <f>TRUNC(IF(E322=0,0,IF(E322=1,raw!BX322/(1-raw!W322/100),IF(E322=2,raw!BZ322/(1-raw!W322/100),0))),2)</f>
        <v>0</v>
      </c>
      <c r="AC322" s="29">
        <f>TRUNC(raw!CB322/(1-raw!W322/100),2)</f>
        <v>0</v>
      </c>
      <c r="AD322" s="29">
        <f>TRUNC(IF(E322=0,0,IF(E322=1,raw!CA322/(1-raw!W322/100),IF(E322=2,raw!CC322/(1-raw!W322/100),0))),2)</f>
        <v>0</v>
      </c>
      <c r="AE322" s="21">
        <f>(IF(E322=0,0,IF(E322=1,0,IF(E322=2,raw!CE322))))</f>
        <v>0</v>
      </c>
      <c r="AF322" s="21">
        <f>(IF(E322=0,0,IF(E322=1,raw!CD322,IF(E322=2,raw!CF322))))</f>
        <v>0</v>
      </c>
    </row>
    <row r="323" spans="1:32" x14ac:dyDescent="0.25">
      <c r="A323" s="21">
        <f>raw!A323</f>
        <v>605120</v>
      </c>
      <c r="C323" s="21">
        <f>VLOOKUP(A323,'insert-meters'!A$2:B$24,2)</f>
        <v>114</v>
      </c>
      <c r="D323" s="21" t="str">
        <f>MID(raw!M323,3,4)</f>
        <v>1803</v>
      </c>
      <c r="E323" s="21">
        <f>IF(raw!BE323,2,IF(raw!BG323,1,0))</f>
        <v>1</v>
      </c>
      <c r="F323" s="21">
        <f>raw!T323</f>
        <v>20180418</v>
      </c>
      <c r="G323" s="21">
        <f>IF(E323=0,raw!AN323,raw!U323)</f>
        <v>281373</v>
      </c>
      <c r="H323" s="21">
        <f>IF(E323=0,raw!AO323,0)</f>
        <v>0</v>
      </c>
      <c r="I323" s="21">
        <f>raw!V323</f>
        <v>40216</v>
      </c>
      <c r="J323" s="21">
        <f>raw!X323</f>
        <v>716.25</v>
      </c>
      <c r="K323" s="21">
        <f>SUM(raw!Y323:AB323)</f>
        <v>9410.5300000000007</v>
      </c>
      <c r="L323" s="21">
        <f>SUM(raw!AC323:AD323)</f>
        <v>0</v>
      </c>
      <c r="M323" s="21">
        <f>raw!AE323</f>
        <v>0</v>
      </c>
      <c r="N323" s="21">
        <f>raw!AF323</f>
        <v>160864.01999999999</v>
      </c>
      <c r="O323" s="21">
        <f>raw!AL323</f>
        <v>152169.74</v>
      </c>
      <c r="P323" s="21">
        <f>raw!AM323</f>
        <v>161580.26999999999</v>
      </c>
      <c r="Q323" s="21">
        <f>raw!BB323</f>
        <v>26369</v>
      </c>
      <c r="R323" s="21">
        <f>IF(E323=0,raw!AN323,raw!BC323)</f>
        <v>255004</v>
      </c>
      <c r="S323" s="21">
        <f>raw!BE323</f>
        <v>0</v>
      </c>
      <c r="T323" s="21">
        <f>raw!BF323</f>
        <v>986</v>
      </c>
      <c r="U323" s="21">
        <f>raw!BH323</f>
        <v>0</v>
      </c>
      <c r="V323" s="21">
        <f>IF(raw!BI323,raw!BI323,raw!BG323)</f>
        <v>986</v>
      </c>
      <c r="W323" s="21">
        <f>raw!BK323</f>
        <v>0</v>
      </c>
      <c r="X323" s="21">
        <f>raw!BL323</f>
        <v>22</v>
      </c>
      <c r="Y323" s="29">
        <f>TRUNC(raw!BQ323/(1-raw!W323/100),2)</f>
        <v>0</v>
      </c>
      <c r="Z323" s="29">
        <f>TRUNC(raw!BR323/(1-raw!W323/100),2)</f>
        <v>8.61</v>
      </c>
      <c r="AA323" s="29">
        <f>TRUNC(raw!BY323/(1-raw!W323/100),2)</f>
        <v>0</v>
      </c>
      <c r="AB323" s="29">
        <f>TRUNC(IF(E323=0,0,IF(E323=1,raw!BX323/(1-raw!W323/100),IF(E323=2,raw!BZ323/(1-raw!W323/100),0))),2)</f>
        <v>12013.76</v>
      </c>
      <c r="AC323" s="29">
        <f>TRUNC(raw!CB323/(1-raw!W323/100),2)</f>
        <v>0</v>
      </c>
      <c r="AD323" s="29">
        <f>TRUNC(IF(E323=0,0,IF(E323=1,raw!CA323/(1-raw!W323/100),IF(E323=2,raw!CC323/(1-raw!W323/100),0))),2)</f>
        <v>0</v>
      </c>
      <c r="AE323" s="21">
        <f>(IF(E323=0,0,IF(E323=1,0,IF(E323=2,raw!CE323))))</f>
        <v>0</v>
      </c>
      <c r="AF323" s="21">
        <f>(IF(E323=0,0,IF(E323=1,raw!CD323,IF(E323=2,raw!CF323))))</f>
        <v>945</v>
      </c>
    </row>
    <row r="324" spans="1:32" x14ac:dyDescent="0.25">
      <c r="A324" s="21">
        <f>raw!A324</f>
        <v>623849</v>
      </c>
      <c r="C324" s="21">
        <f>VLOOKUP(A324,'insert-meters'!A$2:B$24,2)</f>
        <v>115</v>
      </c>
      <c r="D324" s="21" t="str">
        <f>MID(raw!M324,3,4)</f>
        <v>1803</v>
      </c>
      <c r="E324" s="21">
        <f>IF(raw!BE324,2,IF(raw!BG324,1,0))</f>
        <v>1</v>
      </c>
      <c r="F324" s="21">
        <f>raw!T324</f>
        <v>20180418</v>
      </c>
      <c r="G324" s="21">
        <f>IF(E324=0,raw!AN324,raw!U324)</f>
        <v>148728</v>
      </c>
      <c r="H324" s="21">
        <f>IF(E324=0,raw!AO324,0)</f>
        <v>0</v>
      </c>
      <c r="I324" s="21">
        <f>raw!V324</f>
        <v>31089.93</v>
      </c>
      <c r="J324" s="21">
        <f>raw!X324</f>
        <v>716.25</v>
      </c>
      <c r="K324" s="21">
        <f>SUM(raw!Y324:AB324)</f>
        <v>7275.02</v>
      </c>
      <c r="L324" s="21">
        <f>SUM(raw!AC324:AD324)</f>
        <v>0</v>
      </c>
      <c r="M324" s="21">
        <f>raw!AE324</f>
        <v>0</v>
      </c>
      <c r="N324" s="21">
        <f>raw!AF324</f>
        <v>124359.77</v>
      </c>
      <c r="O324" s="21">
        <f>raw!AL324</f>
        <v>117801</v>
      </c>
      <c r="P324" s="21">
        <f>raw!AM324</f>
        <v>125076.02</v>
      </c>
      <c r="Q324" s="21">
        <f>raw!BB324</f>
        <v>25274</v>
      </c>
      <c r="R324" s="21">
        <f>IF(E324=0,raw!AN324,raw!BC324)</f>
        <v>123454</v>
      </c>
      <c r="S324" s="21">
        <f>raw!BE324</f>
        <v>0</v>
      </c>
      <c r="T324" s="21">
        <f>raw!BF324</f>
        <v>841</v>
      </c>
      <c r="U324" s="21">
        <f>raw!BH324</f>
        <v>0</v>
      </c>
      <c r="V324" s="21">
        <f>IF(raw!BI324,raw!BI324,raw!BG324)</f>
        <v>855</v>
      </c>
      <c r="W324" s="21">
        <f>raw!BK324</f>
        <v>0</v>
      </c>
      <c r="X324" s="21">
        <f>raw!BL324</f>
        <v>0</v>
      </c>
      <c r="Y324" s="29">
        <f>TRUNC(raw!BQ324/(1-raw!W324/100),2)</f>
        <v>0</v>
      </c>
      <c r="Z324" s="29">
        <f>TRUNC(raw!BR324/(1-raw!W324/100),2)</f>
        <v>0</v>
      </c>
      <c r="AA324" s="29">
        <f>TRUNC(raw!BY324/(1-raw!W324/100),2)</f>
        <v>0</v>
      </c>
      <c r="AB324" s="29">
        <f>TRUNC(IF(E324=0,0,IF(E324=1,raw!BX324/(1-raw!W324/100),IF(E324=2,raw!BZ324/(1-raw!W324/100),0))),2)</f>
        <v>14499.72</v>
      </c>
      <c r="AC324" s="29">
        <f>TRUNC(raw!CB324/(1-raw!W324/100),2)</f>
        <v>0</v>
      </c>
      <c r="AD324" s="29">
        <f>TRUNC(IF(E324=0,0,IF(E324=1,raw!CA324/(1-raw!W324/100),IF(E324=2,raw!CC324/(1-raw!W324/100),0))),2)</f>
        <v>0</v>
      </c>
      <c r="AE324" s="21">
        <f>(IF(E324=0,0,IF(E324=1,0,IF(E324=2,raw!CE324))))</f>
        <v>0</v>
      </c>
      <c r="AF324" s="21">
        <f>(IF(E324=0,0,IF(E324=1,raw!CD324,IF(E324=2,raw!CF324))))</f>
        <v>855</v>
      </c>
    </row>
    <row r="325" spans="1:32" x14ac:dyDescent="0.25">
      <c r="A325" s="21">
        <f>raw!A325</f>
        <v>675051</v>
      </c>
      <c r="C325" s="21">
        <f>VLOOKUP(A325,'insert-meters'!A$2:B$24,2)</f>
        <v>116</v>
      </c>
      <c r="D325" s="21" t="str">
        <f>MID(raw!M325,3,4)</f>
        <v>1803</v>
      </c>
      <c r="E325" s="21">
        <f>IF(raw!BE325,2,IF(raw!BG325,1,0))</f>
        <v>2</v>
      </c>
      <c r="F325" s="21">
        <f>raw!T325</f>
        <v>20180418</v>
      </c>
      <c r="G325" s="21">
        <f>IF(E325=0,raw!AN325,raw!U325)</f>
        <v>190003</v>
      </c>
      <c r="H325" s="21">
        <f>IF(E325=0,raw!AO325,0)</f>
        <v>0</v>
      </c>
      <c r="I325" s="21">
        <f>raw!V325</f>
        <v>31728.400000000001</v>
      </c>
      <c r="J325" s="21">
        <f>raw!X325</f>
        <v>716.25</v>
      </c>
      <c r="K325" s="21">
        <f>SUM(raw!Y325:AB325)</f>
        <v>7424.43</v>
      </c>
      <c r="L325" s="21">
        <f>SUM(raw!AC325:AD325)</f>
        <v>0</v>
      </c>
      <c r="M325" s="21">
        <f>raw!AE325</f>
        <v>0</v>
      </c>
      <c r="N325" s="21">
        <f>raw!AF325</f>
        <v>126913.67</v>
      </c>
      <c r="O325" s="21">
        <f>raw!AL325</f>
        <v>120205.49</v>
      </c>
      <c r="P325" s="21">
        <f>raw!AM325</f>
        <v>127629.92</v>
      </c>
      <c r="Q325" s="21">
        <f>raw!BB325</f>
        <v>17513</v>
      </c>
      <c r="R325" s="21">
        <f>IF(E325=0,raw!AN325,raw!BC325)</f>
        <v>172490</v>
      </c>
      <c r="S325" s="21">
        <f>raw!BE325</f>
        <v>434</v>
      </c>
      <c r="T325" s="21">
        <f>raw!BF325</f>
        <v>449</v>
      </c>
      <c r="U325" s="21">
        <f>raw!BH325</f>
        <v>455</v>
      </c>
      <c r="V325" s="21">
        <f>IF(raw!BI325,raw!BI325,raw!BG325)</f>
        <v>449</v>
      </c>
      <c r="W325" s="21">
        <f>raw!BK325</f>
        <v>0</v>
      </c>
      <c r="X325" s="21">
        <f>raw!BL325</f>
        <v>0</v>
      </c>
      <c r="Y325" s="29">
        <f>TRUNC(raw!BQ325/(1-raw!W325/100),2)</f>
        <v>0</v>
      </c>
      <c r="Z325" s="29">
        <f>TRUNC(raw!BR325/(1-raw!W325/100),2)</f>
        <v>0</v>
      </c>
      <c r="AA325" s="29">
        <f>TRUNC(raw!BY325/(1-raw!W325/100),2)</f>
        <v>26105.84</v>
      </c>
      <c r="AB325" s="29">
        <f>TRUNC(IF(E325=0,0,IF(E325=1,raw!BX325/(1-raw!W325/100),IF(E325=2,raw!BZ325/(1-raw!W325/100),0))),2)</f>
        <v>7614.48</v>
      </c>
      <c r="AC325" s="29">
        <f>TRUNC(raw!CB325/(1-raw!W325/100),2)</f>
        <v>0</v>
      </c>
      <c r="AD325" s="29">
        <f>TRUNC(IF(E325=0,0,IF(E325=1,raw!CA325/(1-raw!W325/100),IF(E325=2,raw!CC325/(1-raw!W325/100),0))),2)</f>
        <v>983.6</v>
      </c>
      <c r="AE325" s="21">
        <f>(IF(E325=0,0,IF(E325=1,0,IF(E325=2,raw!CE325))))</f>
        <v>455</v>
      </c>
      <c r="AF325" s="21">
        <f>(IF(E325=0,0,IF(E325=1,raw!CD325,IF(E325=2,raw!CF325))))</f>
        <v>420</v>
      </c>
    </row>
    <row r="326" spans="1:32" x14ac:dyDescent="0.25">
      <c r="A326" s="21">
        <f>raw!A326</f>
        <v>856960</v>
      </c>
      <c r="C326" s="21">
        <f>VLOOKUP(A326,'insert-meters'!A$2:B$24,2)</f>
        <v>117</v>
      </c>
      <c r="D326" s="21" t="str">
        <f>MID(raw!M326,3,4)</f>
        <v>1803</v>
      </c>
      <c r="E326" s="21">
        <f>IF(raw!BE326,2,IF(raw!BG326,1,0))</f>
        <v>0</v>
      </c>
      <c r="F326" s="21">
        <f>raw!T326</f>
        <v>20180418</v>
      </c>
      <c r="G326" s="21">
        <f>IF(E326=0,raw!AN326,raw!U326)</f>
        <v>1</v>
      </c>
      <c r="H326" s="21">
        <f>IF(E326=0,raw!AO326,0)</f>
        <v>100</v>
      </c>
      <c r="I326" s="21">
        <f>raw!V326</f>
        <v>6.77</v>
      </c>
      <c r="J326" s="21">
        <f>raw!X326</f>
        <v>2.4</v>
      </c>
      <c r="K326" s="21">
        <f>SUM(raw!Y326:AB326)</f>
        <v>3.28</v>
      </c>
      <c r="L326" s="21">
        <f>SUM(raw!AC326:AD326)</f>
        <v>0</v>
      </c>
      <c r="M326" s="21">
        <f>raw!AE326</f>
        <v>0</v>
      </c>
      <c r="N326" s="21">
        <f>raw!AF326</f>
        <v>56.44</v>
      </c>
      <c r="O326" s="21">
        <f>raw!AL326</f>
        <v>55.56</v>
      </c>
      <c r="P326" s="21">
        <f>raw!AM326</f>
        <v>58.84</v>
      </c>
      <c r="Q326" s="21">
        <f>raw!BB326</f>
        <v>0</v>
      </c>
      <c r="R326" s="21">
        <f>IF(E326=0,raw!AN326,raw!BC326)</f>
        <v>1</v>
      </c>
      <c r="S326" s="21">
        <f>raw!BE326</f>
        <v>0</v>
      </c>
      <c r="T326" s="21">
        <f>raw!BF326</f>
        <v>0</v>
      </c>
      <c r="U326" s="21">
        <f>raw!BH326</f>
        <v>0</v>
      </c>
      <c r="V326" s="21">
        <f>IF(raw!BI326,raw!BI326,raw!BG326)</f>
        <v>0</v>
      </c>
      <c r="W326" s="21">
        <f>raw!BK326</f>
        <v>0</v>
      </c>
      <c r="X326" s="21">
        <f>raw!BL326</f>
        <v>0</v>
      </c>
      <c r="Y326" s="29">
        <f>TRUNC(raw!BQ326/(1-raw!W326/100),2)</f>
        <v>0</v>
      </c>
      <c r="Z326" s="29">
        <f>TRUNC(raw!BR326/(1-raw!W326/100),2)</f>
        <v>0</v>
      </c>
      <c r="AA326" s="29">
        <f>TRUNC(raw!BY326/(1-raw!W326/100),2)</f>
        <v>0</v>
      </c>
      <c r="AB326" s="29">
        <f>TRUNC(IF(E326=0,0,IF(E326=1,raw!BX326/(1-raw!W326/100),IF(E326=2,raw!BZ326/(1-raw!W326/100),0))),2)</f>
        <v>0</v>
      </c>
      <c r="AC326" s="29">
        <f>TRUNC(raw!CB326/(1-raw!W326/100),2)</f>
        <v>0</v>
      </c>
      <c r="AD326" s="29">
        <f>TRUNC(IF(E326=0,0,IF(E326=1,raw!CA326/(1-raw!W326/100),IF(E326=2,raw!CC326/(1-raw!W326/100),0))),2)</f>
        <v>0</v>
      </c>
      <c r="AE326" s="21">
        <f>(IF(E326=0,0,IF(E326=1,0,IF(E326=2,raw!CE326))))</f>
        <v>0</v>
      </c>
      <c r="AF326" s="21">
        <f>(IF(E326=0,0,IF(E326=1,raw!CD326,IF(E326=2,raw!CF326))))</f>
        <v>0</v>
      </c>
    </row>
    <row r="327" spans="1:32" x14ac:dyDescent="0.25">
      <c r="A327" s="21">
        <f>raw!A327</f>
        <v>856967</v>
      </c>
      <c r="C327" s="21">
        <f>VLOOKUP(A327,'insert-meters'!A$2:B$24,2)</f>
        <v>118</v>
      </c>
      <c r="D327" s="21" t="str">
        <f>MID(raw!M327,3,4)</f>
        <v>1803</v>
      </c>
      <c r="E327" s="21">
        <f>IF(raw!BE327,2,IF(raw!BG327,1,0))</f>
        <v>0</v>
      </c>
      <c r="F327" s="21">
        <f>raw!T327</f>
        <v>20180418</v>
      </c>
      <c r="G327" s="21">
        <f>IF(E327=0,raw!AN327,raw!U327)</f>
        <v>1</v>
      </c>
      <c r="H327" s="21">
        <f>IF(E327=0,raw!AO327,0)</f>
        <v>100</v>
      </c>
      <c r="I327" s="21">
        <f>raw!V327</f>
        <v>6.77</v>
      </c>
      <c r="J327" s="21">
        <f>raw!X327</f>
        <v>2.4</v>
      </c>
      <c r="K327" s="21">
        <f>SUM(raw!Y327:AB327)</f>
        <v>3.28</v>
      </c>
      <c r="L327" s="21">
        <f>SUM(raw!AC327:AD327)</f>
        <v>0</v>
      </c>
      <c r="M327" s="21">
        <f>raw!AE327</f>
        <v>0</v>
      </c>
      <c r="N327" s="21">
        <f>raw!AF327</f>
        <v>56.44</v>
      </c>
      <c r="O327" s="21">
        <f>raw!AL327</f>
        <v>55.56</v>
      </c>
      <c r="P327" s="21">
        <f>raw!AM327</f>
        <v>58.84</v>
      </c>
      <c r="Q327" s="21">
        <f>raw!BB327</f>
        <v>0</v>
      </c>
      <c r="R327" s="21">
        <f>IF(E327=0,raw!AN327,raw!BC327)</f>
        <v>1</v>
      </c>
      <c r="S327" s="21">
        <f>raw!BE327</f>
        <v>0</v>
      </c>
      <c r="T327" s="21">
        <f>raw!BF327</f>
        <v>0</v>
      </c>
      <c r="U327" s="21">
        <f>raw!BH327</f>
        <v>0</v>
      </c>
      <c r="V327" s="21">
        <f>IF(raw!BI327,raw!BI327,raw!BG327)</f>
        <v>0</v>
      </c>
      <c r="W327" s="21">
        <f>raw!BK327</f>
        <v>0</v>
      </c>
      <c r="X327" s="21">
        <f>raw!BL327</f>
        <v>0</v>
      </c>
      <c r="Y327" s="29">
        <f>TRUNC(raw!BQ327/(1-raw!W327/100),2)</f>
        <v>0</v>
      </c>
      <c r="Z327" s="29">
        <f>TRUNC(raw!BR327/(1-raw!W327/100),2)</f>
        <v>0</v>
      </c>
      <c r="AA327" s="29">
        <f>TRUNC(raw!BY327/(1-raw!W327/100),2)</f>
        <v>0</v>
      </c>
      <c r="AB327" s="29">
        <f>TRUNC(IF(E327=0,0,IF(E327=1,raw!BX327/(1-raw!W327/100),IF(E327=2,raw!BZ327/(1-raw!W327/100),0))),2)</f>
        <v>0</v>
      </c>
      <c r="AC327" s="29">
        <f>TRUNC(raw!CB327/(1-raw!W327/100),2)</f>
        <v>0</v>
      </c>
      <c r="AD327" s="29">
        <f>TRUNC(IF(E327=0,0,IF(E327=1,raw!CA327/(1-raw!W327/100),IF(E327=2,raw!CC327/(1-raw!W327/100),0))),2)</f>
        <v>0</v>
      </c>
      <c r="AE327" s="21">
        <f>(IF(E327=0,0,IF(E327=1,0,IF(E327=2,raw!CE327))))</f>
        <v>0</v>
      </c>
      <c r="AF327" s="21">
        <f>(IF(E327=0,0,IF(E327=1,raw!CD327,IF(E327=2,raw!CF327))))</f>
        <v>0</v>
      </c>
    </row>
    <row r="328" spans="1:32" x14ac:dyDescent="0.25">
      <c r="A328" s="21">
        <f>raw!A328</f>
        <v>856969</v>
      </c>
      <c r="C328" s="21">
        <f>VLOOKUP(A328,'insert-meters'!A$2:B$24,2)</f>
        <v>119</v>
      </c>
      <c r="D328" s="21" t="str">
        <f>MID(raw!M328,3,4)</f>
        <v>1803</v>
      </c>
      <c r="E328" s="21">
        <f>IF(raw!BE328,2,IF(raw!BG328,1,0))</f>
        <v>0</v>
      </c>
      <c r="F328" s="21">
        <f>raw!T328</f>
        <v>20180418</v>
      </c>
      <c r="G328" s="21">
        <f>IF(E328=0,raw!AN328,raw!U328)</f>
        <v>0</v>
      </c>
      <c r="H328" s="21">
        <f>IF(E328=0,raw!AO328,0)</f>
        <v>100</v>
      </c>
      <c r="I328" s="21">
        <f>raw!V328</f>
        <v>6.77</v>
      </c>
      <c r="J328" s="21">
        <f>raw!X328</f>
        <v>2.4</v>
      </c>
      <c r="K328" s="21">
        <f>SUM(raw!Y328:AB328)</f>
        <v>3.28</v>
      </c>
      <c r="L328" s="21">
        <f>SUM(raw!AC328:AD328)</f>
        <v>0</v>
      </c>
      <c r="M328" s="21">
        <f>raw!AE328</f>
        <v>0</v>
      </c>
      <c r="N328" s="21">
        <f>raw!AF328</f>
        <v>56.44</v>
      </c>
      <c r="O328" s="21">
        <f>raw!AL328</f>
        <v>55.56</v>
      </c>
      <c r="P328" s="21">
        <f>raw!AM328</f>
        <v>58.84</v>
      </c>
      <c r="Q328" s="21">
        <f>raw!BB328</f>
        <v>0</v>
      </c>
      <c r="R328" s="21">
        <f>IF(E328=0,raw!AN328,raw!BC328)</f>
        <v>0</v>
      </c>
      <c r="S328" s="21">
        <f>raw!BE328</f>
        <v>0</v>
      </c>
      <c r="T328" s="21">
        <f>raw!BF328</f>
        <v>0</v>
      </c>
      <c r="U328" s="21">
        <f>raw!BH328</f>
        <v>0</v>
      </c>
      <c r="V328" s="21">
        <f>IF(raw!BI328,raw!BI328,raw!BG328)</f>
        <v>0</v>
      </c>
      <c r="W328" s="21">
        <f>raw!BK328</f>
        <v>0</v>
      </c>
      <c r="X328" s="21">
        <f>raw!BL328</f>
        <v>0</v>
      </c>
      <c r="Y328" s="29">
        <f>TRUNC(raw!BQ328/(1-raw!W328/100),2)</f>
        <v>0</v>
      </c>
      <c r="Z328" s="29">
        <f>TRUNC(raw!BR328/(1-raw!W328/100),2)</f>
        <v>0</v>
      </c>
      <c r="AA328" s="29">
        <f>TRUNC(raw!BY328/(1-raw!W328/100),2)</f>
        <v>0</v>
      </c>
      <c r="AB328" s="29">
        <f>TRUNC(IF(E328=0,0,IF(E328=1,raw!BX328/(1-raw!W328/100),IF(E328=2,raw!BZ328/(1-raw!W328/100),0))),2)</f>
        <v>0</v>
      </c>
      <c r="AC328" s="29">
        <f>TRUNC(raw!CB328/(1-raw!W328/100),2)</f>
        <v>0</v>
      </c>
      <c r="AD328" s="29">
        <f>TRUNC(IF(E328=0,0,IF(E328=1,raw!CA328/(1-raw!W328/100),IF(E328=2,raw!CC328/(1-raw!W328/100),0))),2)</f>
        <v>0</v>
      </c>
      <c r="AE328" s="21">
        <f>(IF(E328=0,0,IF(E328=1,0,IF(E328=2,raw!CE328))))</f>
        <v>0</v>
      </c>
      <c r="AF328" s="21">
        <f>(IF(E328=0,0,IF(E328=1,raw!CD328,IF(E328=2,raw!CF328))))</f>
        <v>0</v>
      </c>
    </row>
    <row r="329" spans="1:32" x14ac:dyDescent="0.25">
      <c r="A329" s="21">
        <f>raw!A329</f>
        <v>966027</v>
      </c>
      <c r="C329" s="21">
        <f>VLOOKUP(A329,'insert-meters'!A$2:B$24,2)</f>
        <v>120</v>
      </c>
      <c r="D329" s="21" t="str">
        <f>MID(raw!M329,3,4)</f>
        <v>1803</v>
      </c>
      <c r="E329" s="21">
        <f>IF(raw!BE329,2,IF(raw!BG329,1,0))</f>
        <v>2</v>
      </c>
      <c r="F329" s="21">
        <f>raw!T329</f>
        <v>20180418</v>
      </c>
      <c r="G329" s="21">
        <f>IF(E329=0,raw!AN329,raw!U329)</f>
        <v>78281</v>
      </c>
      <c r="H329" s="21">
        <f>IF(E329=0,raw!AO329,0)</f>
        <v>0</v>
      </c>
      <c r="I329" s="21">
        <f>raw!V329</f>
        <v>14491.45</v>
      </c>
      <c r="J329" s="21">
        <f>raw!X329</f>
        <v>716.25</v>
      </c>
      <c r="K329" s="21">
        <f>SUM(raw!Y329:AB329)</f>
        <v>3390.98</v>
      </c>
      <c r="L329" s="21">
        <f>SUM(raw!AC329:AD329)</f>
        <v>0</v>
      </c>
      <c r="M329" s="21">
        <f>raw!AE329</f>
        <v>0</v>
      </c>
      <c r="N329" s="21">
        <f>raw!AF329</f>
        <v>57965.91</v>
      </c>
      <c r="O329" s="21">
        <f>raw!AL329</f>
        <v>55291.18</v>
      </c>
      <c r="P329" s="21">
        <f>raw!AM329</f>
        <v>58682.16</v>
      </c>
      <c r="Q329" s="21">
        <f>raw!BB329</f>
        <v>9978</v>
      </c>
      <c r="R329" s="21">
        <f>IF(E329=0,raw!AN329,raw!BC329)</f>
        <v>68303</v>
      </c>
      <c r="S329" s="21">
        <f>raw!BE329</f>
        <v>240</v>
      </c>
      <c r="T329" s="21">
        <f>raw!BF329</f>
        <v>258</v>
      </c>
      <c r="U329" s="21">
        <f>raw!BH329</f>
        <v>245</v>
      </c>
      <c r="V329" s="21">
        <f>IF(raw!BI329,raw!BI329,raw!BG329)</f>
        <v>258</v>
      </c>
      <c r="W329" s="21">
        <f>raw!BK329</f>
        <v>0</v>
      </c>
      <c r="X329" s="21">
        <f>raw!BL329</f>
        <v>0</v>
      </c>
      <c r="Y329" s="29">
        <f>TRUNC(raw!BQ329/(1-raw!W329/100),2)</f>
        <v>0</v>
      </c>
      <c r="Z329" s="29">
        <f>TRUNC(raw!BR329/(1-raw!W329/100),2)</f>
        <v>0</v>
      </c>
      <c r="AA329" s="29">
        <f>TRUNC(raw!BY329/(1-raw!W329/100),2)</f>
        <v>14056.98</v>
      </c>
      <c r="AB329" s="29">
        <f>TRUNC(IF(E329=0,0,IF(E329=1,raw!BX329/(1-raw!W329/100),IF(E329=2,raw!BZ329/(1-raw!W329/100),0))),2)</f>
        <v>4375.3599999999997</v>
      </c>
      <c r="AC329" s="29">
        <f>TRUNC(raw!CB329/(1-raw!W329/100),2)</f>
        <v>0</v>
      </c>
      <c r="AD329" s="29">
        <f>TRUNC(IF(E329=0,0,IF(E329=1,raw!CA329/(1-raw!W329/100),IF(E329=2,raw!CC329/(1-raw!W329/100),0))),2)</f>
        <v>949.68</v>
      </c>
      <c r="AE329" s="21">
        <f>(IF(E329=0,0,IF(E329=1,0,IF(E329=2,raw!CE329))))</f>
        <v>245</v>
      </c>
      <c r="AF329" s="21">
        <f>(IF(E329=0,0,IF(E329=1,raw!CD329,IF(E329=2,raw!CF329))))</f>
        <v>230</v>
      </c>
    </row>
    <row r="330" spans="1:32" x14ac:dyDescent="0.25">
      <c r="A330" s="21">
        <f>raw!A330</f>
        <v>1089425</v>
      </c>
      <c r="C330" s="21">
        <f>VLOOKUP(A330,'insert-meters'!A$2:B$24,2)</f>
        <v>121</v>
      </c>
      <c r="D330" s="21" t="str">
        <f>MID(raw!M330,3,4)</f>
        <v>1803</v>
      </c>
      <c r="E330" s="21">
        <f>IF(raw!BE330,2,IF(raw!BG330,1,0))</f>
        <v>2</v>
      </c>
      <c r="F330" s="21">
        <f>raw!T330</f>
        <v>20180418</v>
      </c>
      <c r="G330" s="21">
        <f>IF(E330=0,raw!AN330,raw!U330)</f>
        <v>122609</v>
      </c>
      <c r="H330" s="21">
        <f>IF(E330=0,raw!AO330,0)</f>
        <v>0</v>
      </c>
      <c r="I330" s="21">
        <f>raw!V330</f>
        <v>17805.349999999999</v>
      </c>
      <c r="J330" s="21">
        <f>raw!X330</f>
        <v>716.25</v>
      </c>
      <c r="K330" s="21">
        <f>SUM(raw!Y330:AB330)</f>
        <v>4166.43</v>
      </c>
      <c r="L330" s="21">
        <f>SUM(raw!AC330:AD330)</f>
        <v>0</v>
      </c>
      <c r="M330" s="21">
        <f>raw!AE330</f>
        <v>0</v>
      </c>
      <c r="N330" s="21">
        <f>raw!AF330</f>
        <v>71221.47</v>
      </c>
      <c r="O330" s="21">
        <f>raw!AL330</f>
        <v>67771.289999999994</v>
      </c>
      <c r="P330" s="21">
        <f>raw!AM330</f>
        <v>71937.72</v>
      </c>
      <c r="Q330" s="21">
        <f>raw!BB330</f>
        <v>11252</v>
      </c>
      <c r="R330" s="21">
        <f>IF(E330=0,raw!AN330,raw!BC330)</f>
        <v>111357</v>
      </c>
      <c r="S330" s="21">
        <f>raw!BE330</f>
        <v>208</v>
      </c>
      <c r="T330" s="21">
        <f>raw!BF330</f>
        <v>205</v>
      </c>
      <c r="U330" s="21">
        <f>raw!BH330</f>
        <v>350</v>
      </c>
      <c r="V330" s="21">
        <f>IF(raw!BI330,raw!BI330,raw!BG330)</f>
        <v>350</v>
      </c>
      <c r="W330" s="21">
        <f>raw!BK330</f>
        <v>0</v>
      </c>
      <c r="X330" s="21">
        <f>raw!BL330</f>
        <v>0</v>
      </c>
      <c r="Y330" s="29">
        <f>TRUNC(raw!BQ330/(1-raw!W330/100),2)</f>
        <v>0</v>
      </c>
      <c r="Z330" s="29">
        <f>TRUNC(raw!BR330/(1-raw!W330/100),2)</f>
        <v>0</v>
      </c>
      <c r="AA330" s="29">
        <f>TRUNC(raw!BY330/(1-raw!W330/100),2)</f>
        <v>10731.33</v>
      </c>
      <c r="AB330" s="29">
        <f>TRUNC(IF(E330=0,0,IF(E330=1,raw!BX330/(1-raw!W330/100),IF(E330=2,raw!BZ330/(1-raw!W330/100),0))),2)</f>
        <v>4264.5200000000004</v>
      </c>
      <c r="AC330" s="29">
        <f>TRUNC(raw!CB330/(1-raw!W330/100),2)</f>
        <v>0</v>
      </c>
      <c r="AD330" s="29">
        <f>TRUNC(IF(E330=0,0,IF(E330=1,raw!CA330/(1-raw!W330/100),IF(E330=2,raw!CC330/(1-raw!W330/100),0))),2)</f>
        <v>0</v>
      </c>
      <c r="AE330" s="21">
        <f>(IF(E330=0,0,IF(E330=1,0,IF(E330=2,raw!CE330))))</f>
        <v>350</v>
      </c>
      <c r="AF330" s="21">
        <f>(IF(E330=0,0,IF(E330=1,raw!CD330,IF(E330=2,raw!CF330))))</f>
        <v>350</v>
      </c>
    </row>
    <row r="331" spans="1:32" x14ac:dyDescent="0.25">
      <c r="A331" s="21">
        <f>raw!A331</f>
        <v>1100496</v>
      </c>
      <c r="C331" s="21">
        <f>VLOOKUP(A331,'insert-meters'!A$2:B$24,2)</f>
        <v>122</v>
      </c>
      <c r="D331" s="21" t="str">
        <f>MID(raw!M331,3,4)</f>
        <v>1803</v>
      </c>
      <c r="E331" s="21">
        <f>IF(raw!BE331,2,IF(raw!BG331,1,0))</f>
        <v>0</v>
      </c>
      <c r="F331" s="21">
        <f>raw!T331</f>
        <v>20180418</v>
      </c>
      <c r="G331" s="21">
        <f>IF(E331=0,raw!AN331,raw!U331)</f>
        <v>0</v>
      </c>
      <c r="H331" s="21">
        <f>IF(E331=0,raw!AO331,0)</f>
        <v>30</v>
      </c>
      <c r="I331" s="21">
        <f>raw!V331</f>
        <v>2.0299999999999998</v>
      </c>
      <c r="J331" s="21">
        <f>raw!X331</f>
        <v>2.4</v>
      </c>
      <c r="K331" s="21">
        <f>SUM(raw!Y331:AB331)</f>
        <v>0.97</v>
      </c>
      <c r="L331" s="21">
        <f>SUM(raw!AC331:AD331)</f>
        <v>0</v>
      </c>
      <c r="M331" s="21">
        <f>raw!AE331</f>
        <v>0</v>
      </c>
      <c r="N331" s="21">
        <f>raw!AF331</f>
        <v>16.93</v>
      </c>
      <c r="O331" s="21">
        <f>raw!AL331</f>
        <v>18.36</v>
      </c>
      <c r="P331" s="21">
        <f>raw!AM331</f>
        <v>19.329999999999998</v>
      </c>
      <c r="Q331" s="21">
        <f>raw!BB331</f>
        <v>0</v>
      </c>
      <c r="R331" s="21">
        <f>IF(E331=0,raw!AN331,raw!BC331)</f>
        <v>0</v>
      </c>
      <c r="S331" s="21">
        <f>raw!BE331</f>
        <v>0</v>
      </c>
      <c r="T331" s="21">
        <f>raw!BF331</f>
        <v>0</v>
      </c>
      <c r="U331" s="21">
        <f>raw!BH331</f>
        <v>0</v>
      </c>
      <c r="V331" s="21">
        <f>IF(raw!BI331,raw!BI331,raw!BG331)</f>
        <v>0</v>
      </c>
      <c r="W331" s="21">
        <f>raw!BK331</f>
        <v>0</v>
      </c>
      <c r="X331" s="21">
        <f>raw!BL331</f>
        <v>0</v>
      </c>
      <c r="Y331" s="29">
        <f>TRUNC(raw!BQ331/(1-raw!W331/100),2)</f>
        <v>0</v>
      </c>
      <c r="Z331" s="29">
        <f>TRUNC(raw!BR331/(1-raw!W331/100),2)</f>
        <v>0</v>
      </c>
      <c r="AA331" s="29">
        <f>TRUNC(raw!BY331/(1-raw!W331/100),2)</f>
        <v>0</v>
      </c>
      <c r="AB331" s="29">
        <f>TRUNC(IF(E331=0,0,IF(E331=1,raw!BX331/(1-raw!W331/100),IF(E331=2,raw!BZ331/(1-raw!W331/100),0))),2)</f>
        <v>0</v>
      </c>
      <c r="AC331" s="29">
        <f>TRUNC(raw!CB331/(1-raw!W331/100),2)</f>
        <v>0</v>
      </c>
      <c r="AD331" s="29">
        <f>TRUNC(IF(E331=0,0,IF(E331=1,raw!CA331/(1-raw!W331/100),IF(E331=2,raw!CC331/(1-raw!W331/100),0))),2)</f>
        <v>0</v>
      </c>
      <c r="AE331" s="21">
        <f>(IF(E331=0,0,IF(E331=1,0,IF(E331=2,raw!CE331))))</f>
        <v>0</v>
      </c>
      <c r="AF331" s="21">
        <f>(IF(E331=0,0,IF(E331=1,raw!CD331,IF(E331=2,raw!CF331))))</f>
        <v>0</v>
      </c>
    </row>
    <row r="332" spans="1:32" x14ac:dyDescent="0.25">
      <c r="A332" s="21">
        <f>raw!A332</f>
        <v>466453</v>
      </c>
      <c r="C332" s="21">
        <f>VLOOKUP(A332,'insert-meters'!A$2:B$24,2)</f>
        <v>101</v>
      </c>
      <c r="D332" s="21" t="str">
        <f>MID(raw!M332,3,4)</f>
        <v>1804</v>
      </c>
      <c r="E332" s="21">
        <f>IF(raw!BE332,2,IF(raw!BG332,1,0))</f>
        <v>1</v>
      </c>
      <c r="F332" s="21">
        <f>raw!T332</f>
        <v>20180518</v>
      </c>
      <c r="G332" s="21">
        <f>IF(E332=0,raw!AN332,raw!U332)</f>
        <v>15007</v>
      </c>
      <c r="H332" s="21">
        <f>IF(E332=0,raw!AO332,0)</f>
        <v>0</v>
      </c>
      <c r="I332" s="21">
        <f>raw!V332</f>
        <v>2226.0100000000002</v>
      </c>
      <c r="J332" s="21">
        <f>raw!X332</f>
        <v>716.25</v>
      </c>
      <c r="K332" s="21">
        <f>SUM(raw!Y332:AB332)</f>
        <v>520.87</v>
      </c>
      <c r="L332" s="21">
        <f>SUM(raw!AC332:AD332)</f>
        <v>0</v>
      </c>
      <c r="M332" s="21">
        <f>raw!AE332</f>
        <v>0</v>
      </c>
      <c r="N332" s="21">
        <f>raw!AF332</f>
        <v>8904.06</v>
      </c>
      <c r="O332" s="21">
        <f>raw!AL332</f>
        <v>9099.44</v>
      </c>
      <c r="P332" s="21">
        <f>raw!AM332</f>
        <v>9620.31</v>
      </c>
      <c r="Q332" s="21">
        <f>raw!BB332</f>
        <v>1813</v>
      </c>
      <c r="R332" s="21">
        <f>IF(E332=0,raw!AN332,raw!BC332)</f>
        <v>13194</v>
      </c>
      <c r="S332" s="21">
        <f>raw!BE332</f>
        <v>0</v>
      </c>
      <c r="T332" s="21">
        <f>raw!BF332</f>
        <v>49</v>
      </c>
      <c r="U332" s="21">
        <f>raw!BH332</f>
        <v>0</v>
      </c>
      <c r="V332" s="21">
        <f>IF(raw!BI332,raw!BI332,raw!BG332)</f>
        <v>55</v>
      </c>
      <c r="W332" s="21">
        <f>raw!BK332</f>
        <v>0</v>
      </c>
      <c r="X332" s="21">
        <f>raw!BL332</f>
        <v>0</v>
      </c>
      <c r="Y332" s="29">
        <f>TRUNC(raw!BQ332/(1-raw!W332/100),2)</f>
        <v>0</v>
      </c>
      <c r="Z332" s="29">
        <f>TRUNC(raw!BR332/(1-raw!W332/100),2)</f>
        <v>0</v>
      </c>
      <c r="AA332" s="29">
        <f>TRUNC(raw!BY332/(1-raw!W332/100),2)</f>
        <v>0</v>
      </c>
      <c r="AB332" s="29">
        <f>TRUNC(IF(E332=0,0,IF(E332=1,raw!BX332/(1-raw!W332/100),IF(E332=2,raw!BZ332/(1-raw!W332/100),0))),2)</f>
        <v>663.45</v>
      </c>
      <c r="AC332" s="29">
        <f>TRUNC(raw!CB332/(1-raw!W332/100),2)</f>
        <v>0</v>
      </c>
      <c r="AD332" s="29">
        <f>TRUNC(IF(E332=0,0,IF(E332=1,raw!CA332/(1-raw!W332/100),IF(E332=2,raw!CC332/(1-raw!W332/100),0))),2)</f>
        <v>0</v>
      </c>
      <c r="AE332" s="21">
        <f>(IF(E332=0,0,IF(E332=1,0,IF(E332=2,raw!CE332))))</f>
        <v>0</v>
      </c>
      <c r="AF332" s="21">
        <f>(IF(E332=0,0,IF(E332=1,raw!CD332,IF(E332=2,raw!CF332))))</f>
        <v>55</v>
      </c>
    </row>
    <row r="333" spans="1:32" x14ac:dyDescent="0.25">
      <c r="A333" s="21">
        <f>raw!A333</f>
        <v>471550</v>
      </c>
      <c r="C333" s="21">
        <f>VLOOKUP(A333,'insert-meters'!A$2:B$24,2)</f>
        <v>102</v>
      </c>
      <c r="D333" s="21" t="str">
        <f>MID(raw!M333,3,4)</f>
        <v>1804</v>
      </c>
      <c r="E333" s="21">
        <f>IF(raw!BE333,2,IF(raw!BG333,1,0))</f>
        <v>0</v>
      </c>
      <c r="F333" s="21">
        <f>raw!T333</f>
        <v>20180518</v>
      </c>
      <c r="G333" s="21">
        <f>IF(E333=0,raw!AN333,raw!U333)</f>
        <v>749</v>
      </c>
      <c r="H333" s="21">
        <f>IF(E333=0,raw!AO333,0)</f>
        <v>749</v>
      </c>
      <c r="I333" s="21">
        <f>raw!V333</f>
        <v>123.41</v>
      </c>
      <c r="J333" s="21">
        <f>raw!X333</f>
        <v>49.16</v>
      </c>
      <c r="K333" s="21">
        <f>SUM(raw!Y333:AB333)</f>
        <v>28.849999999999998</v>
      </c>
      <c r="L333" s="21">
        <f>SUM(raw!AC333:AD333)</f>
        <v>0</v>
      </c>
      <c r="M333" s="21">
        <f>raw!AE333</f>
        <v>0</v>
      </c>
      <c r="N333" s="21">
        <f>raw!AF333</f>
        <v>493.64</v>
      </c>
      <c r="O333" s="21">
        <f>raw!AL333</f>
        <v>513.95000000000005</v>
      </c>
      <c r="P333" s="21">
        <f>raw!AM333</f>
        <v>542.79999999999995</v>
      </c>
      <c r="Q333" s="21">
        <f>raw!BB333</f>
        <v>0</v>
      </c>
      <c r="R333" s="21">
        <f>IF(E333=0,raw!AN333,raw!BC333)</f>
        <v>749</v>
      </c>
      <c r="S333" s="21">
        <f>raw!BE333</f>
        <v>0</v>
      </c>
      <c r="T333" s="21">
        <f>raw!BF333</f>
        <v>0</v>
      </c>
      <c r="U333" s="21">
        <f>raw!BH333</f>
        <v>0</v>
      </c>
      <c r="V333" s="21">
        <f>IF(raw!BI333,raw!BI333,raw!BG333)</f>
        <v>0</v>
      </c>
      <c r="W333" s="21">
        <f>raw!BK333</f>
        <v>0</v>
      </c>
      <c r="X333" s="21">
        <f>raw!BL333</f>
        <v>0</v>
      </c>
      <c r="Y333" s="29">
        <f>TRUNC(raw!BQ333/(1-raw!W333/100),2)</f>
        <v>0</v>
      </c>
      <c r="Z333" s="29">
        <f>TRUNC(raw!BR333/(1-raw!W333/100),2)</f>
        <v>0</v>
      </c>
      <c r="AA333" s="29">
        <f>TRUNC(raw!BY333/(1-raw!W333/100),2)</f>
        <v>0</v>
      </c>
      <c r="AB333" s="29">
        <f>TRUNC(IF(E333=0,0,IF(E333=1,raw!BX333/(1-raw!W333/100),IF(E333=2,raw!BZ333/(1-raw!W333/100),0))),2)</f>
        <v>0</v>
      </c>
      <c r="AC333" s="29">
        <f>TRUNC(raw!CB333/(1-raw!W333/100),2)</f>
        <v>0</v>
      </c>
      <c r="AD333" s="29">
        <f>TRUNC(IF(E333=0,0,IF(E333=1,raw!CA333/(1-raw!W333/100),IF(E333=2,raw!CC333/(1-raw!W333/100),0))),2)</f>
        <v>0</v>
      </c>
      <c r="AE333" s="21">
        <f>(IF(E333=0,0,IF(E333=1,0,IF(E333=2,raw!CE333))))</f>
        <v>0</v>
      </c>
      <c r="AF333" s="21">
        <f>(IF(E333=0,0,IF(E333=1,raw!CD333,IF(E333=2,raw!CF333))))</f>
        <v>0</v>
      </c>
    </row>
    <row r="334" spans="1:32" x14ac:dyDescent="0.25">
      <c r="A334" s="21">
        <f>raw!A334</f>
        <v>471551</v>
      </c>
      <c r="C334" s="21">
        <f>VLOOKUP(A334,'insert-meters'!A$2:B$24,2)</f>
        <v>103</v>
      </c>
      <c r="D334" s="21" t="str">
        <f>MID(raw!M334,3,4)</f>
        <v>1804</v>
      </c>
      <c r="E334" s="21">
        <f>IF(raw!BE334,2,IF(raw!BG334,1,0))</f>
        <v>0</v>
      </c>
      <c r="F334" s="21">
        <f>raw!T334</f>
        <v>20180518</v>
      </c>
      <c r="G334" s="21">
        <f>IF(E334=0,raw!AN334,raw!U334)</f>
        <v>7880</v>
      </c>
      <c r="H334" s="21">
        <f>IF(E334=0,raw!AO334,0)</f>
        <v>7880</v>
      </c>
      <c r="I334" s="21">
        <f>raw!V334</f>
        <v>1298.3599999999999</v>
      </c>
      <c r="J334" s="21">
        <f>raw!X334</f>
        <v>601.25</v>
      </c>
      <c r="K334" s="21">
        <f>SUM(raw!Y334:AB334)</f>
        <v>303.8</v>
      </c>
      <c r="L334" s="21">
        <f>SUM(raw!AC334:AD334)</f>
        <v>0</v>
      </c>
      <c r="M334" s="21">
        <f>raw!AE334</f>
        <v>0</v>
      </c>
      <c r="N334" s="21">
        <f>raw!AF334</f>
        <v>5193.47</v>
      </c>
      <c r="O334" s="21">
        <f>raw!AL334</f>
        <v>5490.92</v>
      </c>
      <c r="P334" s="21">
        <f>raw!AM334</f>
        <v>5794.72</v>
      </c>
      <c r="Q334" s="21">
        <f>raw!BB334</f>
        <v>0</v>
      </c>
      <c r="R334" s="21">
        <f>IF(E334=0,raw!AN334,raw!BC334)</f>
        <v>7880</v>
      </c>
      <c r="S334" s="21">
        <f>raw!BE334</f>
        <v>0</v>
      </c>
      <c r="T334" s="21">
        <f>raw!BF334</f>
        <v>0</v>
      </c>
      <c r="U334" s="21">
        <f>raw!BH334</f>
        <v>0</v>
      </c>
      <c r="V334" s="21">
        <f>IF(raw!BI334,raw!BI334,raw!BG334)</f>
        <v>0</v>
      </c>
      <c r="W334" s="21">
        <f>raw!BK334</f>
        <v>0</v>
      </c>
      <c r="X334" s="21">
        <f>raw!BL334</f>
        <v>0</v>
      </c>
      <c r="Y334" s="29">
        <f>TRUNC(raw!BQ334/(1-raw!W334/100),2)</f>
        <v>0</v>
      </c>
      <c r="Z334" s="29">
        <f>TRUNC(raw!BR334/(1-raw!W334/100),2)</f>
        <v>0</v>
      </c>
      <c r="AA334" s="29">
        <f>TRUNC(raw!BY334/(1-raw!W334/100),2)</f>
        <v>0</v>
      </c>
      <c r="AB334" s="29">
        <f>TRUNC(IF(E334=0,0,IF(E334=1,raw!BX334/(1-raw!W334/100),IF(E334=2,raw!BZ334/(1-raw!W334/100),0))),2)</f>
        <v>0</v>
      </c>
      <c r="AC334" s="29">
        <f>TRUNC(raw!CB334/(1-raw!W334/100),2)</f>
        <v>0</v>
      </c>
      <c r="AD334" s="29">
        <f>TRUNC(IF(E334=0,0,IF(E334=1,raw!CA334/(1-raw!W334/100),IF(E334=2,raw!CC334/(1-raw!W334/100),0))),2)</f>
        <v>0</v>
      </c>
      <c r="AE334" s="21">
        <f>(IF(E334=0,0,IF(E334=1,0,IF(E334=2,raw!CE334))))</f>
        <v>0</v>
      </c>
      <c r="AF334" s="21">
        <f>(IF(E334=0,0,IF(E334=1,raw!CD334,IF(E334=2,raw!CF334))))</f>
        <v>0</v>
      </c>
    </row>
    <row r="335" spans="1:32" x14ac:dyDescent="0.25">
      <c r="A335" s="21">
        <f>raw!A335</f>
        <v>471552</v>
      </c>
      <c r="C335" s="21">
        <f>VLOOKUP(A335,'insert-meters'!A$2:B$24,2)</f>
        <v>104</v>
      </c>
      <c r="D335" s="21" t="str">
        <f>MID(raw!M335,3,4)</f>
        <v>1804</v>
      </c>
      <c r="E335" s="21">
        <f>IF(raw!BE335,2,IF(raw!BG335,1,0))</f>
        <v>0</v>
      </c>
      <c r="F335" s="21">
        <f>raw!T335</f>
        <v>20180518</v>
      </c>
      <c r="G335" s="21">
        <f>IF(E335=0,raw!AN335,raw!U335)</f>
        <v>616</v>
      </c>
      <c r="H335" s="21">
        <f>IF(E335=0,raw!AO335,0)</f>
        <v>616</v>
      </c>
      <c r="I335" s="21">
        <f>raw!V335</f>
        <v>101.49</v>
      </c>
      <c r="J335" s="21">
        <f>raw!X335</f>
        <v>40.97</v>
      </c>
      <c r="K335" s="21">
        <f>SUM(raw!Y335:AB335)</f>
        <v>23.72</v>
      </c>
      <c r="L335" s="21">
        <f>SUM(raw!AC335:AD335)</f>
        <v>0</v>
      </c>
      <c r="M335" s="21">
        <f>raw!AE335</f>
        <v>0</v>
      </c>
      <c r="N335" s="21">
        <f>raw!AF335</f>
        <v>405.98</v>
      </c>
      <c r="O335" s="21">
        <f>raw!AL335</f>
        <v>423.23</v>
      </c>
      <c r="P335" s="21">
        <f>raw!AM335</f>
        <v>446.95</v>
      </c>
      <c r="Q335" s="21">
        <f>raw!BB335</f>
        <v>0</v>
      </c>
      <c r="R335" s="21">
        <f>IF(E335=0,raw!AN335,raw!BC335)</f>
        <v>616</v>
      </c>
      <c r="S335" s="21">
        <f>raw!BE335</f>
        <v>0</v>
      </c>
      <c r="T335" s="21">
        <f>raw!BF335</f>
        <v>0</v>
      </c>
      <c r="U335" s="21">
        <f>raw!BH335</f>
        <v>0</v>
      </c>
      <c r="V335" s="21">
        <f>IF(raw!BI335,raw!BI335,raw!BG335)</f>
        <v>0</v>
      </c>
      <c r="W335" s="21">
        <f>raw!BK335</f>
        <v>0</v>
      </c>
      <c r="X335" s="21">
        <f>raw!BL335</f>
        <v>0</v>
      </c>
      <c r="Y335" s="29">
        <f>TRUNC(raw!BQ335/(1-raw!W335/100),2)</f>
        <v>0</v>
      </c>
      <c r="Z335" s="29">
        <f>TRUNC(raw!BR335/(1-raw!W335/100),2)</f>
        <v>0</v>
      </c>
      <c r="AA335" s="29">
        <f>TRUNC(raw!BY335/(1-raw!W335/100),2)</f>
        <v>0</v>
      </c>
      <c r="AB335" s="29">
        <f>TRUNC(IF(E335=0,0,IF(E335=1,raw!BX335/(1-raw!W335/100),IF(E335=2,raw!BZ335/(1-raw!W335/100),0))),2)</f>
        <v>0</v>
      </c>
      <c r="AC335" s="29">
        <f>TRUNC(raw!CB335/(1-raw!W335/100),2)</f>
        <v>0</v>
      </c>
      <c r="AD335" s="29">
        <f>TRUNC(IF(E335=0,0,IF(E335=1,raw!CA335/(1-raw!W335/100),IF(E335=2,raw!CC335/(1-raw!W335/100),0))),2)</f>
        <v>0</v>
      </c>
      <c r="AE335" s="21">
        <f>(IF(E335=0,0,IF(E335=1,0,IF(E335=2,raw!CE335))))</f>
        <v>0</v>
      </c>
      <c r="AF335" s="21">
        <f>(IF(E335=0,0,IF(E335=1,raw!CD335,IF(E335=2,raw!CF335))))</f>
        <v>0</v>
      </c>
    </row>
    <row r="336" spans="1:32" x14ac:dyDescent="0.25">
      <c r="A336" s="21">
        <f>raw!A336</f>
        <v>471553</v>
      </c>
      <c r="C336" s="21">
        <f>VLOOKUP(A336,'insert-meters'!A$2:B$24,2)</f>
        <v>105</v>
      </c>
      <c r="D336" s="21" t="str">
        <f>MID(raw!M336,3,4)</f>
        <v>1804</v>
      </c>
      <c r="E336" s="21">
        <f>IF(raw!BE336,2,IF(raw!BG336,1,0))</f>
        <v>0</v>
      </c>
      <c r="F336" s="21">
        <f>raw!T336</f>
        <v>20180518</v>
      </c>
      <c r="G336" s="21">
        <f>IF(E336=0,raw!AN336,raw!U336)</f>
        <v>7600</v>
      </c>
      <c r="H336" s="21">
        <f>IF(E336=0,raw!AO336,0)</f>
        <v>7600</v>
      </c>
      <c r="I336" s="21">
        <f>raw!V336</f>
        <v>1252.23</v>
      </c>
      <c r="J336" s="21">
        <f>raw!X336</f>
        <v>706.62</v>
      </c>
      <c r="K336" s="21">
        <f>SUM(raw!Y336:AB336)</f>
        <v>292.99</v>
      </c>
      <c r="L336" s="21">
        <f>SUM(raw!AC336:AD336)</f>
        <v>0</v>
      </c>
      <c r="M336" s="21">
        <f>raw!AE336</f>
        <v>0</v>
      </c>
      <c r="N336" s="21">
        <f>raw!AF336</f>
        <v>5008.93</v>
      </c>
      <c r="O336" s="21">
        <f>raw!AL336</f>
        <v>5422.56</v>
      </c>
      <c r="P336" s="21">
        <f>raw!AM336</f>
        <v>5715.55</v>
      </c>
      <c r="Q336" s="21">
        <f>raw!BB336</f>
        <v>0</v>
      </c>
      <c r="R336" s="21">
        <f>IF(E336=0,raw!AN336,raw!BC336)</f>
        <v>7600</v>
      </c>
      <c r="S336" s="21">
        <f>raw!BE336</f>
        <v>0</v>
      </c>
      <c r="T336" s="21">
        <f>raw!BF336</f>
        <v>0</v>
      </c>
      <c r="U336" s="21">
        <f>raw!BH336</f>
        <v>0</v>
      </c>
      <c r="V336" s="21">
        <f>IF(raw!BI336,raw!BI336,raw!BG336)</f>
        <v>0</v>
      </c>
      <c r="W336" s="21">
        <f>raw!BK336</f>
        <v>0</v>
      </c>
      <c r="X336" s="21">
        <f>raw!BL336</f>
        <v>0</v>
      </c>
      <c r="Y336" s="29">
        <f>TRUNC(raw!BQ336/(1-raw!W336/100),2)</f>
        <v>0</v>
      </c>
      <c r="Z336" s="29">
        <f>TRUNC(raw!BR336/(1-raw!W336/100),2)</f>
        <v>0</v>
      </c>
      <c r="AA336" s="29">
        <f>TRUNC(raw!BY336/(1-raw!W336/100),2)</f>
        <v>0</v>
      </c>
      <c r="AB336" s="29">
        <f>TRUNC(IF(E336=0,0,IF(E336=1,raw!BX336/(1-raw!W336/100),IF(E336=2,raw!BZ336/(1-raw!W336/100),0))),2)</f>
        <v>0</v>
      </c>
      <c r="AC336" s="29">
        <f>TRUNC(raw!CB336/(1-raw!W336/100),2)</f>
        <v>0</v>
      </c>
      <c r="AD336" s="29">
        <f>TRUNC(IF(E336=0,0,IF(E336=1,raw!CA336/(1-raw!W336/100),IF(E336=2,raw!CC336/(1-raw!W336/100),0))),2)</f>
        <v>0</v>
      </c>
      <c r="AE336" s="21">
        <f>(IF(E336=0,0,IF(E336=1,0,IF(E336=2,raw!CE336))))</f>
        <v>0</v>
      </c>
      <c r="AF336" s="21">
        <f>(IF(E336=0,0,IF(E336=1,raw!CD336,IF(E336=2,raw!CF336))))</f>
        <v>0</v>
      </c>
    </row>
    <row r="337" spans="1:32" x14ac:dyDescent="0.25">
      <c r="A337" s="21">
        <f>raw!A337</f>
        <v>471554</v>
      </c>
      <c r="C337" s="21">
        <f>VLOOKUP(A337,'insert-meters'!A$2:B$24,2)</f>
        <v>106</v>
      </c>
      <c r="D337" s="21" t="str">
        <f>MID(raw!M337,3,4)</f>
        <v>1804</v>
      </c>
      <c r="E337" s="21">
        <f>IF(raw!BE337,2,IF(raw!BG337,1,0))</f>
        <v>0</v>
      </c>
      <c r="F337" s="21">
        <f>raw!T337</f>
        <v>20180518</v>
      </c>
      <c r="G337" s="21">
        <f>IF(E337=0,raw!AN337,raw!U337)</f>
        <v>857</v>
      </c>
      <c r="H337" s="21">
        <f>IF(E337=0,raw!AO337,0)</f>
        <v>857</v>
      </c>
      <c r="I337" s="21">
        <f>raw!V337</f>
        <v>141.19999999999999</v>
      </c>
      <c r="J337" s="21">
        <f>raw!X337</f>
        <v>58.34</v>
      </c>
      <c r="K337" s="21">
        <f>SUM(raw!Y337:AB337)</f>
        <v>33.020000000000003</v>
      </c>
      <c r="L337" s="21">
        <f>SUM(raw!AC337:AD337)</f>
        <v>0</v>
      </c>
      <c r="M337" s="21">
        <f>raw!AE337</f>
        <v>0</v>
      </c>
      <c r="N337" s="21">
        <f>raw!AF337</f>
        <v>564.82000000000005</v>
      </c>
      <c r="O337" s="21">
        <f>raw!AL337</f>
        <v>590.14</v>
      </c>
      <c r="P337" s="21">
        <f>raw!AM337</f>
        <v>623.16</v>
      </c>
      <c r="Q337" s="21">
        <f>raw!BB337</f>
        <v>0</v>
      </c>
      <c r="R337" s="21">
        <f>IF(E337=0,raw!AN337,raw!BC337)</f>
        <v>857</v>
      </c>
      <c r="S337" s="21">
        <f>raw!BE337</f>
        <v>0</v>
      </c>
      <c r="T337" s="21">
        <f>raw!BF337</f>
        <v>0</v>
      </c>
      <c r="U337" s="21">
        <f>raw!BH337</f>
        <v>0</v>
      </c>
      <c r="V337" s="21">
        <f>IF(raw!BI337,raw!BI337,raw!BG337)</f>
        <v>0</v>
      </c>
      <c r="W337" s="21">
        <f>raw!BK337</f>
        <v>0</v>
      </c>
      <c r="X337" s="21">
        <f>raw!BL337</f>
        <v>0</v>
      </c>
      <c r="Y337" s="29">
        <f>TRUNC(raw!BQ337/(1-raw!W337/100),2)</f>
        <v>0</v>
      </c>
      <c r="Z337" s="29">
        <f>TRUNC(raw!BR337/(1-raw!W337/100),2)</f>
        <v>0</v>
      </c>
      <c r="AA337" s="29">
        <f>TRUNC(raw!BY337/(1-raw!W337/100),2)</f>
        <v>0</v>
      </c>
      <c r="AB337" s="29">
        <f>TRUNC(IF(E337=0,0,IF(E337=1,raw!BX337/(1-raw!W337/100),IF(E337=2,raw!BZ337/(1-raw!W337/100),0))),2)</f>
        <v>0</v>
      </c>
      <c r="AC337" s="29">
        <f>TRUNC(raw!CB337/(1-raw!W337/100),2)</f>
        <v>0</v>
      </c>
      <c r="AD337" s="29">
        <f>TRUNC(IF(E337=0,0,IF(E337=1,raw!CA337/(1-raw!W337/100),IF(E337=2,raw!CC337/(1-raw!W337/100),0))),2)</f>
        <v>0</v>
      </c>
      <c r="AE337" s="21">
        <f>(IF(E337=0,0,IF(E337=1,0,IF(E337=2,raw!CE337))))</f>
        <v>0</v>
      </c>
      <c r="AF337" s="21">
        <f>(IF(E337=0,0,IF(E337=1,raw!CD337,IF(E337=2,raw!CF337))))</f>
        <v>0</v>
      </c>
    </row>
    <row r="338" spans="1:32" x14ac:dyDescent="0.25">
      <c r="A338" s="21">
        <f>raw!A338</f>
        <v>471555</v>
      </c>
      <c r="C338" s="21">
        <f>VLOOKUP(A338,'insert-meters'!A$2:B$24,2)</f>
        <v>107</v>
      </c>
      <c r="D338" s="21" t="str">
        <f>MID(raw!M338,3,4)</f>
        <v>1804</v>
      </c>
      <c r="E338" s="21">
        <f>IF(raw!BE338,2,IF(raw!BG338,1,0))</f>
        <v>0</v>
      </c>
      <c r="F338" s="21">
        <f>raw!T338</f>
        <v>20180518</v>
      </c>
      <c r="G338" s="21">
        <f>IF(E338=0,raw!AN338,raw!U338)</f>
        <v>6900</v>
      </c>
      <c r="H338" s="21">
        <f>IF(E338=0,raw!AO338,0)</f>
        <v>6900</v>
      </c>
      <c r="I338" s="21">
        <f>raw!V338</f>
        <v>1136.8900000000001</v>
      </c>
      <c r="J338" s="21">
        <f>raw!X338</f>
        <v>706.62</v>
      </c>
      <c r="K338" s="21">
        <f>SUM(raw!Y338:AB338)</f>
        <v>266.01</v>
      </c>
      <c r="L338" s="21">
        <f>SUM(raw!AC338:AD338)</f>
        <v>0</v>
      </c>
      <c r="M338" s="21">
        <f>raw!AE338</f>
        <v>0</v>
      </c>
      <c r="N338" s="21">
        <f>raw!AF338</f>
        <v>4547.58</v>
      </c>
      <c r="O338" s="21">
        <f>raw!AL338</f>
        <v>4988.1899999999996</v>
      </c>
      <c r="P338" s="21">
        <f>raw!AM338</f>
        <v>5254.2</v>
      </c>
      <c r="Q338" s="21">
        <f>raw!BB338</f>
        <v>0</v>
      </c>
      <c r="R338" s="21">
        <f>IF(E338=0,raw!AN338,raw!BC338)</f>
        <v>6900</v>
      </c>
      <c r="S338" s="21">
        <f>raw!BE338</f>
        <v>0</v>
      </c>
      <c r="T338" s="21">
        <f>raw!BF338</f>
        <v>0</v>
      </c>
      <c r="U338" s="21">
        <f>raw!BH338</f>
        <v>0</v>
      </c>
      <c r="V338" s="21">
        <f>IF(raw!BI338,raw!BI338,raw!BG338)</f>
        <v>0</v>
      </c>
      <c r="W338" s="21">
        <f>raw!BK338</f>
        <v>0</v>
      </c>
      <c r="X338" s="21">
        <f>raw!BL338</f>
        <v>0</v>
      </c>
      <c r="Y338" s="29">
        <f>TRUNC(raw!BQ338/(1-raw!W338/100),2)</f>
        <v>0</v>
      </c>
      <c r="Z338" s="29">
        <f>TRUNC(raw!BR338/(1-raw!W338/100),2)</f>
        <v>0</v>
      </c>
      <c r="AA338" s="29">
        <f>TRUNC(raw!BY338/(1-raw!W338/100),2)</f>
        <v>0</v>
      </c>
      <c r="AB338" s="29">
        <f>TRUNC(IF(E338=0,0,IF(E338=1,raw!BX338/(1-raw!W338/100),IF(E338=2,raw!BZ338/(1-raw!W338/100),0))),2)</f>
        <v>0</v>
      </c>
      <c r="AC338" s="29">
        <f>TRUNC(raw!CB338/(1-raw!W338/100),2)</f>
        <v>0</v>
      </c>
      <c r="AD338" s="29">
        <f>TRUNC(IF(E338=0,0,IF(E338=1,raw!CA338/(1-raw!W338/100),IF(E338=2,raw!CC338/(1-raw!W338/100),0))),2)</f>
        <v>0</v>
      </c>
      <c r="AE338" s="21">
        <f>(IF(E338=0,0,IF(E338=1,0,IF(E338=2,raw!CE338))))</f>
        <v>0</v>
      </c>
      <c r="AF338" s="21">
        <f>(IF(E338=0,0,IF(E338=1,raw!CD338,IF(E338=2,raw!CF338))))</f>
        <v>0</v>
      </c>
    </row>
    <row r="339" spans="1:32" x14ac:dyDescent="0.25">
      <c r="A339" s="21">
        <f>raw!A339</f>
        <v>472913</v>
      </c>
      <c r="C339" s="21">
        <f>VLOOKUP(A339,'insert-meters'!A$2:B$24,2)</f>
        <v>108</v>
      </c>
      <c r="D339" s="21" t="str">
        <f>MID(raw!M339,3,4)</f>
        <v>1804</v>
      </c>
      <c r="E339" s="21">
        <f>IF(raw!BE339,2,IF(raw!BG339,1,0))</f>
        <v>0</v>
      </c>
      <c r="F339" s="21">
        <f>raw!T339</f>
        <v>20180518</v>
      </c>
      <c r="G339" s="21">
        <f>IF(E339=0,raw!AN339,raw!U339)</f>
        <v>5840</v>
      </c>
      <c r="H339" s="21">
        <f>IF(E339=0,raw!AO339,0)</f>
        <v>5840</v>
      </c>
      <c r="I339" s="21">
        <f>raw!V339</f>
        <v>962.24</v>
      </c>
      <c r="J339" s="21">
        <f>raw!X339</f>
        <v>601.25</v>
      </c>
      <c r="K339" s="21">
        <f>SUM(raw!Y339:AB339)</f>
        <v>225.12999999999997</v>
      </c>
      <c r="L339" s="21">
        <f>SUM(raw!AC339:AD339)</f>
        <v>0</v>
      </c>
      <c r="M339" s="21">
        <f>raw!AE339</f>
        <v>0</v>
      </c>
      <c r="N339" s="21">
        <f>raw!AF339</f>
        <v>3848.97</v>
      </c>
      <c r="O339" s="21">
        <f>raw!AL339</f>
        <v>4225.09</v>
      </c>
      <c r="P339" s="21">
        <f>raw!AM339</f>
        <v>4450.22</v>
      </c>
      <c r="Q339" s="21">
        <f>raw!BB339</f>
        <v>0</v>
      </c>
      <c r="R339" s="21">
        <f>IF(E339=0,raw!AN339,raw!BC339)</f>
        <v>5840</v>
      </c>
      <c r="S339" s="21">
        <f>raw!BE339</f>
        <v>0</v>
      </c>
      <c r="T339" s="21">
        <f>raw!BF339</f>
        <v>0</v>
      </c>
      <c r="U339" s="21">
        <f>raw!BH339</f>
        <v>0</v>
      </c>
      <c r="V339" s="21">
        <f>IF(raw!BI339,raw!BI339,raw!BG339)</f>
        <v>0</v>
      </c>
      <c r="W339" s="21">
        <f>raw!BK339</f>
        <v>0</v>
      </c>
      <c r="X339" s="21">
        <f>raw!BL339</f>
        <v>0</v>
      </c>
      <c r="Y339" s="29">
        <f>TRUNC(raw!BQ339/(1-raw!W339/100),2)</f>
        <v>0</v>
      </c>
      <c r="Z339" s="29">
        <f>TRUNC(raw!BR339/(1-raw!W339/100),2)</f>
        <v>0</v>
      </c>
      <c r="AA339" s="29">
        <f>TRUNC(raw!BY339/(1-raw!W339/100),2)</f>
        <v>0</v>
      </c>
      <c r="AB339" s="29">
        <f>TRUNC(IF(E339=0,0,IF(E339=1,raw!BX339/(1-raw!W339/100),IF(E339=2,raw!BZ339/(1-raw!W339/100),0))),2)</f>
        <v>0</v>
      </c>
      <c r="AC339" s="29">
        <f>TRUNC(raw!CB339/(1-raw!W339/100),2)</f>
        <v>0</v>
      </c>
      <c r="AD339" s="29">
        <f>TRUNC(IF(E339=0,0,IF(E339=1,raw!CA339/(1-raw!W339/100),IF(E339=2,raw!CC339/(1-raw!W339/100),0))),2)</f>
        <v>0</v>
      </c>
      <c r="AE339" s="21">
        <f>(IF(E339=0,0,IF(E339=1,0,IF(E339=2,raw!CE339))))</f>
        <v>0</v>
      </c>
      <c r="AF339" s="21">
        <f>(IF(E339=0,0,IF(E339=1,raw!CD339,IF(E339=2,raw!CF339))))</f>
        <v>0</v>
      </c>
    </row>
    <row r="340" spans="1:32" x14ac:dyDescent="0.25">
      <c r="A340" s="21">
        <f>raw!A340</f>
        <v>491042</v>
      </c>
      <c r="C340" s="21">
        <f>VLOOKUP(A340,'insert-meters'!A$2:B$24,2)</f>
        <v>109</v>
      </c>
      <c r="D340" s="21" t="str">
        <f>MID(raw!M340,3,4)</f>
        <v>1804</v>
      </c>
      <c r="E340" s="21">
        <f>IF(raw!BE340,2,IF(raw!BG340,1,0))</f>
        <v>1</v>
      </c>
      <c r="F340" s="21">
        <f>raw!T340</f>
        <v>20180518</v>
      </c>
      <c r="G340" s="21">
        <f>IF(E340=0,raw!AN340,raw!U340)</f>
        <v>241233</v>
      </c>
      <c r="H340" s="21">
        <f>IF(E340=0,raw!AO340,0)</f>
        <v>0</v>
      </c>
      <c r="I340" s="21">
        <f>raw!V340</f>
        <v>43453.08</v>
      </c>
      <c r="J340" s="21">
        <f>raw!X340</f>
        <v>716.25</v>
      </c>
      <c r="K340" s="21">
        <f>SUM(raw!Y340:AB340)</f>
        <v>10168.01</v>
      </c>
      <c r="L340" s="21">
        <f>SUM(raw!AC340:AD340)</f>
        <v>0</v>
      </c>
      <c r="M340" s="21">
        <f>raw!AE340</f>
        <v>0</v>
      </c>
      <c r="N340" s="21">
        <f>raw!AF340</f>
        <v>173812.38</v>
      </c>
      <c r="O340" s="21">
        <f>raw!AL340</f>
        <v>164360.62</v>
      </c>
      <c r="P340" s="21">
        <f>raw!AM340</f>
        <v>174528.63</v>
      </c>
      <c r="Q340" s="21">
        <f>raw!BB340</f>
        <v>31393</v>
      </c>
      <c r="R340" s="21">
        <f>IF(E340=0,raw!AN340,raw!BC340)</f>
        <v>209840</v>
      </c>
      <c r="S340" s="21">
        <f>raw!BE340</f>
        <v>0</v>
      </c>
      <c r="T340" s="21">
        <f>raw!BF340</f>
        <v>730</v>
      </c>
      <c r="U340" s="21">
        <f>raw!BH340</f>
        <v>0</v>
      </c>
      <c r="V340" s="21">
        <f>IF(raw!BI340,raw!BI340,raw!BG340)</f>
        <v>755</v>
      </c>
      <c r="W340" s="21">
        <f>raw!BK340</f>
        <v>3</v>
      </c>
      <c r="X340" s="21">
        <f>raw!BL340</f>
        <v>4</v>
      </c>
      <c r="Y340" s="29">
        <f>TRUNC(raw!BQ340/(1-raw!W340/100),2)</f>
        <v>1.1599999999999999</v>
      </c>
      <c r="Z340" s="29">
        <f>TRUNC(raw!BR340/(1-raw!W340/100),2)</f>
        <v>1.56</v>
      </c>
      <c r="AA340" s="29">
        <f>TRUNC(raw!BY340/(1-raw!W340/100),2)</f>
        <v>0</v>
      </c>
      <c r="AB340" s="29">
        <f>TRUNC(IF(E340=0,0,IF(E340=1,raw!BX340/(1-raw!W340/100),IF(E340=2,raw!BZ340/(1-raw!W340/100),0))),2)</f>
        <v>12676.16</v>
      </c>
      <c r="AC340" s="29">
        <f>TRUNC(raw!CB340/(1-raw!W340/100),2)</f>
        <v>0</v>
      </c>
      <c r="AD340" s="29">
        <f>TRUNC(IF(E340=0,0,IF(E340=1,raw!CA340/(1-raw!W340/100),IF(E340=2,raw!CC340/(1-raw!W340/100),0))),2)</f>
        <v>0</v>
      </c>
      <c r="AE340" s="21">
        <f>(IF(E340=0,0,IF(E340=1,0,IF(E340=2,raw!CE340))))</f>
        <v>0</v>
      </c>
      <c r="AF340" s="21">
        <f>(IF(E340=0,0,IF(E340=1,raw!CD340,IF(E340=2,raw!CF340))))</f>
        <v>755</v>
      </c>
    </row>
    <row r="341" spans="1:32" x14ac:dyDescent="0.25">
      <c r="A341" s="21">
        <f>raw!A341</f>
        <v>491747</v>
      </c>
      <c r="C341" s="21">
        <f>VLOOKUP(A341,'insert-meters'!A$2:B$24,2)</f>
        <v>110</v>
      </c>
      <c r="D341" s="21" t="str">
        <f>MID(raw!M341,3,4)</f>
        <v>1804</v>
      </c>
      <c r="E341" s="21">
        <f>IF(raw!BE341,2,IF(raw!BG341,1,0))</f>
        <v>1</v>
      </c>
      <c r="F341" s="21">
        <f>raw!T341</f>
        <v>20180518</v>
      </c>
      <c r="G341" s="21">
        <f>IF(E341=0,raw!AN341,raw!U341)</f>
        <v>105265</v>
      </c>
      <c r="H341" s="21">
        <f>IF(E341=0,raw!AO341,0)</f>
        <v>0</v>
      </c>
      <c r="I341" s="21">
        <f>raw!V341</f>
        <v>18950.04</v>
      </c>
      <c r="J341" s="21">
        <f>raw!X341</f>
        <v>716.25</v>
      </c>
      <c r="K341" s="21">
        <f>SUM(raw!Y341:AB341)</f>
        <v>4434.3</v>
      </c>
      <c r="L341" s="21">
        <f>SUM(raw!AC341:AD341)</f>
        <v>0</v>
      </c>
      <c r="M341" s="21">
        <f>raw!AE341</f>
        <v>0</v>
      </c>
      <c r="N341" s="21">
        <f>raw!AF341</f>
        <v>75800.25</v>
      </c>
      <c r="O341" s="21">
        <f>raw!AL341</f>
        <v>72082.2</v>
      </c>
      <c r="P341" s="21">
        <f>raw!AM341</f>
        <v>76516.5</v>
      </c>
      <c r="Q341" s="21">
        <f>raw!BB341</f>
        <v>11816</v>
      </c>
      <c r="R341" s="21">
        <f>IF(E341=0,raw!AN341,raw!BC341)</f>
        <v>93449</v>
      </c>
      <c r="S341" s="21">
        <f>raw!BE341</f>
        <v>0</v>
      </c>
      <c r="T341" s="21">
        <f>raw!BF341</f>
        <v>387</v>
      </c>
      <c r="U341" s="21">
        <f>raw!BH341</f>
        <v>0</v>
      </c>
      <c r="V341" s="21">
        <f>IF(raw!BI341,raw!BI341,raw!BG341)</f>
        <v>490</v>
      </c>
      <c r="W341" s="21">
        <f>raw!BK341</f>
        <v>112</v>
      </c>
      <c r="X341" s="21">
        <f>raw!BL341</f>
        <v>551</v>
      </c>
      <c r="Y341" s="29">
        <f>TRUNC(raw!BQ341/(1-raw!W341/100),2)</f>
        <v>43.44</v>
      </c>
      <c r="Z341" s="29">
        <f>TRUNC(raw!BR341/(1-raw!W341/100),2)</f>
        <v>213.68</v>
      </c>
      <c r="AA341" s="29">
        <f>TRUNC(raw!BY341/(1-raw!W341/100),2)</f>
        <v>0</v>
      </c>
      <c r="AB341" s="29">
        <f>TRUNC(IF(E341=0,0,IF(E341=1,raw!BX341/(1-raw!W341/100),IF(E341=2,raw!BZ341/(1-raw!W341/100),0))),2)</f>
        <v>8226.92</v>
      </c>
      <c r="AC341" s="29">
        <f>TRUNC(raw!CB341/(1-raw!W341/100),2)</f>
        <v>0</v>
      </c>
      <c r="AD341" s="29">
        <f>TRUNC(IF(E341=0,0,IF(E341=1,raw!CA341/(1-raw!W341/100),IF(E341=2,raw!CC341/(1-raw!W341/100),0))),2)</f>
        <v>0</v>
      </c>
      <c r="AE341" s="21">
        <f>(IF(E341=0,0,IF(E341=1,0,IF(E341=2,raw!CE341))))</f>
        <v>0</v>
      </c>
      <c r="AF341" s="21">
        <f>(IF(E341=0,0,IF(E341=1,raw!CD341,IF(E341=2,raw!CF341))))</f>
        <v>490</v>
      </c>
    </row>
    <row r="342" spans="1:32" x14ac:dyDescent="0.25">
      <c r="A342" s="21">
        <f>raw!A342</f>
        <v>491750</v>
      </c>
      <c r="C342" s="21">
        <f>VLOOKUP(A342,'insert-meters'!A$2:B$24,2)</f>
        <v>111</v>
      </c>
      <c r="D342" s="21" t="str">
        <f>MID(raw!M342,3,4)</f>
        <v>1804</v>
      </c>
      <c r="E342" s="21">
        <f>IF(raw!BE342,2,IF(raw!BG342,1,0))</f>
        <v>2</v>
      </c>
      <c r="F342" s="21">
        <f>raw!T342</f>
        <v>20180518</v>
      </c>
      <c r="G342" s="21">
        <f>IF(E342=0,raw!AN342,raw!U342)</f>
        <v>335840</v>
      </c>
      <c r="H342" s="21">
        <f>IF(E342=0,raw!AO342,0)</f>
        <v>0</v>
      </c>
      <c r="I342" s="21">
        <f>raw!V342</f>
        <v>55142.04</v>
      </c>
      <c r="J342" s="21">
        <f>raw!X342</f>
        <v>716.25</v>
      </c>
      <c r="K342" s="21">
        <f>SUM(raw!Y342:AB342)</f>
        <v>12903.220000000001</v>
      </c>
      <c r="L342" s="21">
        <f>SUM(raw!AC342:AD342)</f>
        <v>0</v>
      </c>
      <c r="M342" s="21">
        <f>raw!AE342</f>
        <v>0</v>
      </c>
      <c r="N342" s="21">
        <f>raw!AF342</f>
        <v>220568.19</v>
      </c>
      <c r="O342" s="21">
        <f>raw!AL342</f>
        <v>208381.22</v>
      </c>
      <c r="P342" s="21">
        <f>raw!AM342</f>
        <v>221284.44</v>
      </c>
      <c r="Q342" s="21">
        <f>raw!BB342</f>
        <v>32978</v>
      </c>
      <c r="R342" s="21">
        <f>IF(E342=0,raw!AN342,raw!BC342)</f>
        <v>302862</v>
      </c>
      <c r="S342" s="21">
        <f>raw!BE342</f>
        <v>734</v>
      </c>
      <c r="T342" s="21">
        <f>raw!BF342</f>
        <v>734</v>
      </c>
      <c r="U342" s="21">
        <f>raw!BH342</f>
        <v>785</v>
      </c>
      <c r="V342" s="21">
        <f>IF(raw!BI342,raw!BI342,raw!BG342)</f>
        <v>845</v>
      </c>
      <c r="W342" s="21">
        <f>raw!BK342</f>
        <v>0</v>
      </c>
      <c r="X342" s="21">
        <f>raw!BL342</f>
        <v>0</v>
      </c>
      <c r="Y342" s="29">
        <f>TRUNC(raw!BQ342/(1-raw!W342/100),2)</f>
        <v>0</v>
      </c>
      <c r="Z342" s="29">
        <f>TRUNC(raw!BR342/(1-raw!W342/100),2)</f>
        <v>0</v>
      </c>
      <c r="AA342" s="29">
        <f>TRUNC(raw!BY342/(1-raw!W342/100),2)</f>
        <v>44590.559999999998</v>
      </c>
      <c r="AB342" s="29">
        <f>TRUNC(IF(E342=0,0,IF(E342=1,raw!BX342/(1-raw!W342/100),IF(E342=2,raw!BZ342/(1-raw!W342/100),0))),2)</f>
        <v>14187.22</v>
      </c>
      <c r="AC342" s="29">
        <f>TRUNC(raw!CB342/(1-raw!W342/100),2)</f>
        <v>0</v>
      </c>
      <c r="AD342" s="29">
        <f>TRUNC(IF(E342=0,0,IF(E342=1,raw!CA342/(1-raw!W342/100),IF(E342=2,raw!CC342/(1-raw!W342/100),0))),2)</f>
        <v>0</v>
      </c>
      <c r="AE342" s="21">
        <f>(IF(E342=0,0,IF(E342=1,0,IF(E342=2,raw!CE342))))</f>
        <v>785</v>
      </c>
      <c r="AF342" s="21">
        <f>(IF(E342=0,0,IF(E342=1,raw!CD342,IF(E342=2,raw!CF342))))</f>
        <v>845</v>
      </c>
    </row>
    <row r="343" spans="1:32" x14ac:dyDescent="0.25">
      <c r="A343" s="21">
        <f>raw!A343</f>
        <v>493169</v>
      </c>
      <c r="C343" s="21">
        <f>VLOOKUP(A343,'insert-meters'!A$2:B$24,2)</f>
        <v>112</v>
      </c>
      <c r="D343" s="21" t="str">
        <f>MID(raw!M343,3,4)</f>
        <v>1804</v>
      </c>
      <c r="E343" s="21">
        <f>IF(raw!BE343,2,IF(raw!BG343,1,0))</f>
        <v>1</v>
      </c>
      <c r="F343" s="21">
        <f>raw!T343</f>
        <v>20180518</v>
      </c>
      <c r="G343" s="21">
        <f>IF(E343=0,raw!AN343,raw!U343)</f>
        <v>164101</v>
      </c>
      <c r="H343" s="21">
        <f>IF(E343=0,raw!AO343,0)</f>
        <v>0</v>
      </c>
      <c r="I343" s="21">
        <f>raw!V343</f>
        <v>27426.36</v>
      </c>
      <c r="J343" s="21">
        <f>raw!X343</f>
        <v>716.25</v>
      </c>
      <c r="K343" s="21">
        <f>SUM(raw!Y343:AB343)</f>
        <v>6417.75</v>
      </c>
      <c r="L343" s="21">
        <f>SUM(raw!AC343:AD343)</f>
        <v>0</v>
      </c>
      <c r="M343" s="21">
        <f>raw!AE343</f>
        <v>0</v>
      </c>
      <c r="N343" s="21">
        <f>raw!AF343</f>
        <v>109705.52</v>
      </c>
      <c r="O343" s="21">
        <f>raw!AL343</f>
        <v>104004.02</v>
      </c>
      <c r="P343" s="21">
        <f>raw!AM343</f>
        <v>110421.77</v>
      </c>
      <c r="Q343" s="21">
        <f>raw!BB343</f>
        <v>16561</v>
      </c>
      <c r="R343" s="21">
        <f>IF(E343=0,raw!AN343,raw!BC343)</f>
        <v>147540</v>
      </c>
      <c r="S343" s="21">
        <f>raw!BE343</f>
        <v>0</v>
      </c>
      <c r="T343" s="21">
        <f>raw!BF343</f>
        <v>0</v>
      </c>
      <c r="U343" s="21">
        <f>raw!BH343</f>
        <v>0</v>
      </c>
      <c r="V343" s="21">
        <f>IF(raw!BI343,raw!BI343,raw!BG343)</f>
        <v>460</v>
      </c>
      <c r="W343" s="21">
        <f>raw!BK343</f>
        <v>0</v>
      </c>
      <c r="X343" s="21">
        <f>raw!BL343</f>
        <v>0</v>
      </c>
      <c r="Y343" s="29">
        <f>TRUNC(raw!BQ343/(1-raw!W343/100),2)</f>
        <v>0</v>
      </c>
      <c r="Z343" s="29">
        <f>TRUNC(raw!BR343/(1-raw!W343/100),2)</f>
        <v>0</v>
      </c>
      <c r="AA343" s="29">
        <f>TRUNC(raw!BY343/(1-raw!W343/100),2)</f>
        <v>0</v>
      </c>
      <c r="AB343" s="29">
        <f>TRUNC(IF(E343=0,0,IF(E343=1,raw!BX343/(1-raw!W343/100),IF(E343=2,raw!BZ343/(1-raw!W343/100),0))),2)</f>
        <v>7723.22</v>
      </c>
      <c r="AC343" s="29">
        <f>TRUNC(raw!CB343/(1-raw!W343/100),2)</f>
        <v>0</v>
      </c>
      <c r="AD343" s="29">
        <f>TRUNC(IF(E343=0,0,IF(E343=1,raw!CA343/(1-raw!W343/100),IF(E343=2,raw!CC343/(1-raw!W343/100),0))),2)</f>
        <v>0</v>
      </c>
      <c r="AE343" s="21">
        <f>(IF(E343=0,0,IF(E343=1,0,IF(E343=2,raw!CE343))))</f>
        <v>0</v>
      </c>
      <c r="AF343" s="21">
        <f>(IF(E343=0,0,IF(E343=1,raw!CD343,IF(E343=2,raw!CF343))))</f>
        <v>460</v>
      </c>
    </row>
    <row r="344" spans="1:32" x14ac:dyDescent="0.25">
      <c r="A344" s="21">
        <f>raw!A344</f>
        <v>510213</v>
      </c>
      <c r="C344" s="21">
        <f>VLOOKUP(A344,'insert-meters'!A$2:B$24,2)</f>
        <v>113</v>
      </c>
      <c r="D344" s="21" t="str">
        <f>MID(raw!M344,3,4)</f>
        <v>1804</v>
      </c>
      <c r="E344" s="21">
        <f>IF(raw!BE344,2,IF(raw!BG344,1,0))</f>
        <v>0</v>
      </c>
      <c r="F344" s="21">
        <f>raw!T344</f>
        <v>20180518</v>
      </c>
      <c r="G344" s="21">
        <f>IF(E344=0,raw!AN344,raw!U344)</f>
        <v>18817</v>
      </c>
      <c r="H344" s="21">
        <f>IF(E344=0,raw!AO344,0)</f>
        <v>18817</v>
      </c>
      <c r="I344" s="21">
        <f>raw!V344</f>
        <v>3100.43</v>
      </c>
      <c r="J344" s="21">
        <f>raw!X344</f>
        <v>716.25</v>
      </c>
      <c r="K344" s="21">
        <f>SUM(raw!Y344:AB344)</f>
        <v>725.49</v>
      </c>
      <c r="L344" s="21">
        <f>SUM(raw!AC344:AD344)</f>
        <v>0</v>
      </c>
      <c r="M344" s="21">
        <f>raw!AE344</f>
        <v>0</v>
      </c>
      <c r="N344" s="21">
        <f>raw!AF344</f>
        <v>12401.73</v>
      </c>
      <c r="O344" s="21">
        <f>raw!AL344</f>
        <v>12392.49</v>
      </c>
      <c r="P344" s="21">
        <f>raw!AM344</f>
        <v>13117.98</v>
      </c>
      <c r="Q344" s="21">
        <f>raw!BB344</f>
        <v>0</v>
      </c>
      <c r="R344" s="21">
        <f>IF(E344=0,raw!AN344,raw!BC344)</f>
        <v>18817</v>
      </c>
      <c r="S344" s="21">
        <f>raw!BE344</f>
        <v>0</v>
      </c>
      <c r="T344" s="21">
        <f>raw!BF344</f>
        <v>0</v>
      </c>
      <c r="U344" s="21">
        <f>raw!BH344</f>
        <v>0</v>
      </c>
      <c r="V344" s="21">
        <f>IF(raw!BI344,raw!BI344,raw!BG344)</f>
        <v>0</v>
      </c>
      <c r="W344" s="21">
        <f>raw!BK344</f>
        <v>0</v>
      </c>
      <c r="X344" s="21">
        <f>raw!BL344</f>
        <v>0</v>
      </c>
      <c r="Y344" s="29">
        <f>TRUNC(raw!BQ344/(1-raw!W344/100),2)</f>
        <v>0</v>
      </c>
      <c r="Z344" s="29">
        <f>TRUNC(raw!BR344/(1-raw!W344/100),2)</f>
        <v>0</v>
      </c>
      <c r="AA344" s="29">
        <f>TRUNC(raw!BY344/(1-raw!W344/100),2)</f>
        <v>0</v>
      </c>
      <c r="AB344" s="29">
        <f>TRUNC(IF(E344=0,0,IF(E344=1,raw!BX344/(1-raw!W344/100),IF(E344=2,raw!BZ344/(1-raw!W344/100),0))),2)</f>
        <v>0</v>
      </c>
      <c r="AC344" s="29">
        <f>TRUNC(raw!CB344/(1-raw!W344/100),2)</f>
        <v>0</v>
      </c>
      <c r="AD344" s="29">
        <f>TRUNC(IF(E344=0,0,IF(E344=1,raw!CA344/(1-raw!W344/100),IF(E344=2,raw!CC344/(1-raw!W344/100),0))),2)</f>
        <v>0</v>
      </c>
      <c r="AE344" s="21">
        <f>(IF(E344=0,0,IF(E344=1,0,IF(E344=2,raw!CE344))))</f>
        <v>0</v>
      </c>
      <c r="AF344" s="21">
        <f>(IF(E344=0,0,IF(E344=1,raw!CD344,IF(E344=2,raw!CF344))))</f>
        <v>0</v>
      </c>
    </row>
    <row r="345" spans="1:32" x14ac:dyDescent="0.25">
      <c r="A345" s="21">
        <f>raw!A345</f>
        <v>605120</v>
      </c>
      <c r="C345" s="21">
        <f>VLOOKUP(A345,'insert-meters'!A$2:B$24,2)</f>
        <v>114</v>
      </c>
      <c r="D345" s="21" t="str">
        <f>MID(raw!M345,3,4)</f>
        <v>1804</v>
      </c>
      <c r="E345" s="21">
        <f>IF(raw!BE345,2,IF(raw!BG345,1,0))</f>
        <v>1</v>
      </c>
      <c r="F345" s="21">
        <f>raw!T345</f>
        <v>20180518</v>
      </c>
      <c r="G345" s="21">
        <f>IF(E345=0,raw!AN345,raw!U345)</f>
        <v>306980</v>
      </c>
      <c r="H345" s="21">
        <f>IF(E345=0,raw!AO345,0)</f>
        <v>0</v>
      </c>
      <c r="I345" s="21">
        <f>raw!V345</f>
        <v>43141.54</v>
      </c>
      <c r="J345" s="21">
        <f>raw!X345</f>
        <v>716.25</v>
      </c>
      <c r="K345" s="21">
        <f>SUM(raw!Y345:AB345)</f>
        <v>10095.11</v>
      </c>
      <c r="L345" s="21">
        <f>SUM(raw!AC345:AD345)</f>
        <v>0</v>
      </c>
      <c r="M345" s="21">
        <f>raw!AE345</f>
        <v>0</v>
      </c>
      <c r="N345" s="21">
        <f>raw!AF345</f>
        <v>172566.26</v>
      </c>
      <c r="O345" s="21">
        <f>raw!AL345</f>
        <v>163187.4</v>
      </c>
      <c r="P345" s="21">
        <f>raw!AM345</f>
        <v>173282.51</v>
      </c>
      <c r="Q345" s="21">
        <f>raw!BB345</f>
        <v>28987</v>
      </c>
      <c r="R345" s="21">
        <f>IF(E345=0,raw!AN345,raw!BC345)</f>
        <v>277993</v>
      </c>
      <c r="S345" s="21">
        <f>raw!BE345</f>
        <v>0</v>
      </c>
      <c r="T345" s="21">
        <f>raw!BF345</f>
        <v>968</v>
      </c>
      <c r="U345" s="21">
        <f>raw!BH345</f>
        <v>0</v>
      </c>
      <c r="V345" s="21">
        <f>IF(raw!BI345,raw!BI345,raw!BG345)</f>
        <v>968</v>
      </c>
      <c r="W345" s="21">
        <f>raw!BK345</f>
        <v>0</v>
      </c>
      <c r="X345" s="21">
        <f>raw!BL345</f>
        <v>17</v>
      </c>
      <c r="Y345" s="29">
        <f>TRUNC(raw!BQ345/(1-raw!W345/100),2)</f>
        <v>0</v>
      </c>
      <c r="Z345" s="29">
        <f>TRUNC(raw!BR345/(1-raw!W345/100),2)</f>
        <v>6.6</v>
      </c>
      <c r="AA345" s="29">
        <f>TRUNC(raw!BY345/(1-raw!W345/100),2)</f>
        <v>0</v>
      </c>
      <c r="AB345" s="29">
        <f>TRUNC(IF(E345=0,0,IF(E345=1,raw!BX345/(1-raw!W345/100),IF(E345=2,raw!BZ345/(1-raw!W345/100),0))),2)</f>
        <v>11676.82</v>
      </c>
      <c r="AC345" s="29">
        <f>TRUNC(raw!CB345/(1-raw!W345/100),2)</f>
        <v>0</v>
      </c>
      <c r="AD345" s="29">
        <f>TRUNC(IF(E345=0,0,IF(E345=1,raw!CA345/(1-raw!W345/100),IF(E345=2,raw!CC345/(1-raw!W345/100),0))),2)</f>
        <v>0</v>
      </c>
      <c r="AE345" s="21">
        <f>(IF(E345=0,0,IF(E345=1,0,IF(E345=2,raw!CE345))))</f>
        <v>0</v>
      </c>
      <c r="AF345" s="21">
        <f>(IF(E345=0,0,IF(E345=1,raw!CD345,IF(E345=2,raw!CF345))))</f>
        <v>945</v>
      </c>
    </row>
    <row r="346" spans="1:32" x14ac:dyDescent="0.25">
      <c r="A346" s="21">
        <f>raw!A346</f>
        <v>623849</v>
      </c>
      <c r="C346" s="21">
        <f>VLOOKUP(A346,'insert-meters'!A$2:B$24,2)</f>
        <v>115</v>
      </c>
      <c r="D346" s="21" t="str">
        <f>MID(raw!M346,3,4)</f>
        <v>1804</v>
      </c>
      <c r="E346" s="21">
        <f>IF(raw!BE346,2,IF(raw!BG346,1,0))</f>
        <v>1</v>
      </c>
      <c r="F346" s="21">
        <f>raw!T346</f>
        <v>20180518</v>
      </c>
      <c r="G346" s="21">
        <f>IF(E346=0,raw!AN346,raw!U346)</f>
        <v>165104</v>
      </c>
      <c r="H346" s="21">
        <f>IF(E346=0,raw!AO346,0)</f>
        <v>0</v>
      </c>
      <c r="I346" s="21">
        <f>raw!V346</f>
        <v>34463.4</v>
      </c>
      <c r="J346" s="21">
        <f>raw!X346</f>
        <v>716.25</v>
      </c>
      <c r="K346" s="21">
        <f>SUM(raw!Y346:AB346)</f>
        <v>8064.41</v>
      </c>
      <c r="L346" s="21">
        <f>SUM(raw!AC346:AD346)</f>
        <v>0</v>
      </c>
      <c r="M346" s="21">
        <f>raw!AE346</f>
        <v>0</v>
      </c>
      <c r="N346" s="21">
        <f>raw!AF346</f>
        <v>137853.63</v>
      </c>
      <c r="O346" s="21">
        <f>raw!AL346</f>
        <v>130505.47</v>
      </c>
      <c r="P346" s="21">
        <f>raw!AM346</f>
        <v>138569.88</v>
      </c>
      <c r="Q346" s="21">
        <f>raw!BB346</f>
        <v>29790</v>
      </c>
      <c r="R346" s="21">
        <f>IF(E346=0,raw!AN346,raw!BC346)</f>
        <v>135314</v>
      </c>
      <c r="S346" s="21">
        <f>raw!BE346</f>
        <v>0</v>
      </c>
      <c r="T346" s="21">
        <f>raw!BF346</f>
        <v>838</v>
      </c>
      <c r="U346" s="21">
        <f>raw!BH346</f>
        <v>0</v>
      </c>
      <c r="V346" s="21">
        <f>IF(raw!BI346,raw!BI346,raw!BG346)</f>
        <v>855</v>
      </c>
      <c r="W346" s="21">
        <f>raw!BK346</f>
        <v>0</v>
      </c>
      <c r="X346" s="21">
        <f>raw!BL346</f>
        <v>0</v>
      </c>
      <c r="Y346" s="29">
        <f>TRUNC(raw!BQ346/(1-raw!W346/100),2)</f>
        <v>0</v>
      </c>
      <c r="Z346" s="29">
        <f>TRUNC(raw!BR346/(1-raw!W346/100),2)</f>
        <v>0</v>
      </c>
      <c r="AA346" s="29">
        <f>TRUNC(raw!BY346/(1-raw!W346/100),2)</f>
        <v>0</v>
      </c>
      <c r="AB346" s="29">
        <f>TRUNC(IF(E346=0,0,IF(E346=1,raw!BX346/(1-raw!W346/100),IF(E346=2,raw!BZ346/(1-raw!W346/100),0))),2)</f>
        <v>14355.12</v>
      </c>
      <c r="AC346" s="29">
        <f>TRUNC(raw!CB346/(1-raw!W346/100),2)</f>
        <v>0</v>
      </c>
      <c r="AD346" s="29">
        <f>TRUNC(IF(E346=0,0,IF(E346=1,raw!CA346/(1-raw!W346/100),IF(E346=2,raw!CC346/(1-raw!W346/100),0))),2)</f>
        <v>0</v>
      </c>
      <c r="AE346" s="21">
        <f>(IF(E346=0,0,IF(E346=1,0,IF(E346=2,raw!CE346))))</f>
        <v>0</v>
      </c>
      <c r="AF346" s="21">
        <f>(IF(E346=0,0,IF(E346=1,raw!CD346,IF(E346=2,raw!CF346))))</f>
        <v>855</v>
      </c>
    </row>
    <row r="347" spans="1:32" x14ac:dyDescent="0.25">
      <c r="A347" s="21">
        <f>raw!A347</f>
        <v>675051</v>
      </c>
      <c r="C347" s="21">
        <f>VLOOKUP(A347,'insert-meters'!A$2:B$24,2)</f>
        <v>116</v>
      </c>
      <c r="D347" s="21" t="str">
        <f>MID(raw!M347,3,4)</f>
        <v>1804</v>
      </c>
      <c r="E347" s="21">
        <f>IF(raw!BE347,2,IF(raw!BG347,1,0))</f>
        <v>2</v>
      </c>
      <c r="F347" s="21">
        <f>raw!T347</f>
        <v>20180518</v>
      </c>
      <c r="G347" s="21">
        <f>IF(E347=0,raw!AN347,raw!U347)</f>
        <v>207354</v>
      </c>
      <c r="H347" s="21">
        <f>IF(E347=0,raw!AO347,0)</f>
        <v>0</v>
      </c>
      <c r="I347" s="21">
        <f>raw!V347</f>
        <v>33717</v>
      </c>
      <c r="J347" s="21">
        <f>raw!X347</f>
        <v>716.25</v>
      </c>
      <c r="K347" s="21">
        <f>SUM(raw!Y347:AB347)</f>
        <v>7889.77</v>
      </c>
      <c r="L347" s="21">
        <f>SUM(raw!AC347:AD347)</f>
        <v>0</v>
      </c>
      <c r="M347" s="21">
        <f>raw!AE347</f>
        <v>0</v>
      </c>
      <c r="N347" s="21">
        <f>raw!AF347</f>
        <v>134868.04</v>
      </c>
      <c r="O347" s="21">
        <f>raw!AL347</f>
        <v>127694.52</v>
      </c>
      <c r="P347" s="21">
        <f>raw!AM347</f>
        <v>135584.29</v>
      </c>
      <c r="Q347" s="21">
        <f>raw!BB347</f>
        <v>19240</v>
      </c>
      <c r="R347" s="21">
        <f>IF(E347=0,raw!AN347,raw!BC347)</f>
        <v>188114</v>
      </c>
      <c r="S347" s="21">
        <f>raw!BE347</f>
        <v>436</v>
      </c>
      <c r="T347" s="21">
        <f>raw!BF347</f>
        <v>466</v>
      </c>
      <c r="U347" s="21">
        <f>raw!BH347</f>
        <v>455</v>
      </c>
      <c r="V347" s="21">
        <f>IF(raw!BI347,raw!BI347,raw!BG347)</f>
        <v>466</v>
      </c>
      <c r="W347" s="21">
        <f>raw!BK347</f>
        <v>0</v>
      </c>
      <c r="X347" s="21">
        <f>raw!BL347</f>
        <v>0</v>
      </c>
      <c r="Y347" s="29">
        <f>TRUNC(raw!BQ347/(1-raw!W347/100),2)</f>
        <v>0</v>
      </c>
      <c r="Z347" s="29">
        <f>TRUNC(raw!BR347/(1-raw!W347/100),2)</f>
        <v>0</v>
      </c>
      <c r="AA347" s="29">
        <f>TRUNC(raw!BY347/(1-raw!W347/100),2)</f>
        <v>25845.48</v>
      </c>
      <c r="AB347" s="29">
        <f>TRUNC(IF(E347=0,0,IF(E347=1,raw!BX347/(1-raw!W347/100),IF(E347=2,raw!BZ347/(1-raw!W347/100),0))),2)</f>
        <v>7823.96</v>
      </c>
      <c r="AC347" s="29">
        <f>TRUNC(raw!CB347/(1-raw!W347/100),2)</f>
        <v>0</v>
      </c>
      <c r="AD347" s="29">
        <f>TRUNC(IF(E347=0,0,IF(E347=1,raw!CA347/(1-raw!W347/100),IF(E347=2,raw!CC347/(1-raw!W347/100),0))),2)</f>
        <v>1544.64</v>
      </c>
      <c r="AE347" s="21">
        <f>(IF(E347=0,0,IF(E347=1,0,IF(E347=2,raw!CE347))))</f>
        <v>455</v>
      </c>
      <c r="AF347" s="21">
        <f>(IF(E347=0,0,IF(E347=1,raw!CD347,IF(E347=2,raw!CF347))))</f>
        <v>420</v>
      </c>
    </row>
    <row r="348" spans="1:32" x14ac:dyDescent="0.25">
      <c r="A348" s="21">
        <f>raw!A348</f>
        <v>856960</v>
      </c>
      <c r="C348" s="21">
        <f>VLOOKUP(A348,'insert-meters'!A$2:B$24,2)</f>
        <v>117</v>
      </c>
      <c r="D348" s="21" t="str">
        <f>MID(raw!M348,3,4)</f>
        <v>1804</v>
      </c>
      <c r="E348" s="21">
        <f>IF(raw!BE348,2,IF(raw!BG348,1,0))</f>
        <v>0</v>
      </c>
      <c r="F348" s="21">
        <f>raw!T348</f>
        <v>20180518</v>
      </c>
      <c r="G348" s="21">
        <f>IF(E348=0,raw!AN348,raw!U348)</f>
        <v>1</v>
      </c>
      <c r="H348" s="21">
        <f>IF(E348=0,raw!AO348,0)</f>
        <v>100</v>
      </c>
      <c r="I348" s="21">
        <f>raw!V348</f>
        <v>6.71</v>
      </c>
      <c r="J348" s="21">
        <f>raw!X348</f>
        <v>2.4</v>
      </c>
      <c r="K348" s="21">
        <f>SUM(raw!Y348:AB348)</f>
        <v>3.2499999999999996</v>
      </c>
      <c r="L348" s="21">
        <f>SUM(raw!AC348:AD348)</f>
        <v>0</v>
      </c>
      <c r="M348" s="21">
        <f>raw!AE348</f>
        <v>0</v>
      </c>
      <c r="N348" s="21">
        <f>raw!AF348</f>
        <v>55.96</v>
      </c>
      <c r="O348" s="21">
        <f>raw!AL348</f>
        <v>55.11</v>
      </c>
      <c r="P348" s="21">
        <f>raw!AM348</f>
        <v>58.36</v>
      </c>
      <c r="Q348" s="21">
        <f>raw!BB348</f>
        <v>0</v>
      </c>
      <c r="R348" s="21">
        <f>IF(E348=0,raw!AN348,raw!BC348)</f>
        <v>1</v>
      </c>
      <c r="S348" s="21">
        <f>raw!BE348</f>
        <v>0</v>
      </c>
      <c r="T348" s="21">
        <f>raw!BF348</f>
        <v>0</v>
      </c>
      <c r="U348" s="21">
        <f>raw!BH348</f>
        <v>0</v>
      </c>
      <c r="V348" s="21">
        <f>IF(raw!BI348,raw!BI348,raw!BG348)</f>
        <v>0</v>
      </c>
      <c r="W348" s="21">
        <f>raw!BK348</f>
        <v>0</v>
      </c>
      <c r="X348" s="21">
        <f>raw!BL348</f>
        <v>0</v>
      </c>
      <c r="Y348" s="29">
        <f>TRUNC(raw!BQ348/(1-raw!W348/100),2)</f>
        <v>0</v>
      </c>
      <c r="Z348" s="29">
        <f>TRUNC(raw!BR348/(1-raw!W348/100),2)</f>
        <v>0</v>
      </c>
      <c r="AA348" s="29">
        <f>TRUNC(raw!BY348/(1-raw!W348/100),2)</f>
        <v>0</v>
      </c>
      <c r="AB348" s="29">
        <f>TRUNC(IF(E348=0,0,IF(E348=1,raw!BX348/(1-raw!W348/100),IF(E348=2,raw!BZ348/(1-raw!W348/100),0))),2)</f>
        <v>0</v>
      </c>
      <c r="AC348" s="29">
        <f>TRUNC(raw!CB348/(1-raw!W348/100),2)</f>
        <v>0</v>
      </c>
      <c r="AD348" s="29">
        <f>TRUNC(IF(E348=0,0,IF(E348=1,raw!CA348/(1-raw!W348/100),IF(E348=2,raw!CC348/(1-raw!W348/100),0))),2)</f>
        <v>0</v>
      </c>
      <c r="AE348" s="21">
        <f>(IF(E348=0,0,IF(E348=1,0,IF(E348=2,raw!CE348))))</f>
        <v>0</v>
      </c>
      <c r="AF348" s="21">
        <f>(IF(E348=0,0,IF(E348=1,raw!CD348,IF(E348=2,raw!CF348))))</f>
        <v>0</v>
      </c>
    </row>
    <row r="349" spans="1:32" x14ac:dyDescent="0.25">
      <c r="A349" s="21">
        <f>raw!A349</f>
        <v>856967</v>
      </c>
      <c r="C349" s="21">
        <f>VLOOKUP(A349,'insert-meters'!A$2:B$24,2)</f>
        <v>118</v>
      </c>
      <c r="D349" s="21" t="str">
        <f>MID(raw!M349,3,4)</f>
        <v>1804</v>
      </c>
      <c r="E349" s="21">
        <f>IF(raw!BE349,2,IF(raw!BG349,1,0))</f>
        <v>0</v>
      </c>
      <c r="F349" s="21">
        <f>raw!T349</f>
        <v>20180518</v>
      </c>
      <c r="G349" s="21">
        <f>IF(E349=0,raw!AN349,raw!U349)</f>
        <v>1</v>
      </c>
      <c r="H349" s="21">
        <f>IF(E349=0,raw!AO349,0)</f>
        <v>100</v>
      </c>
      <c r="I349" s="21">
        <f>raw!V349</f>
        <v>6.71</v>
      </c>
      <c r="J349" s="21">
        <f>raw!X349</f>
        <v>2.4</v>
      </c>
      <c r="K349" s="21">
        <f>SUM(raw!Y349:AB349)</f>
        <v>3.2499999999999996</v>
      </c>
      <c r="L349" s="21">
        <f>SUM(raw!AC349:AD349)</f>
        <v>0</v>
      </c>
      <c r="M349" s="21">
        <f>raw!AE349</f>
        <v>0</v>
      </c>
      <c r="N349" s="21">
        <f>raw!AF349</f>
        <v>55.96</v>
      </c>
      <c r="O349" s="21">
        <f>raw!AL349</f>
        <v>55.11</v>
      </c>
      <c r="P349" s="21">
        <f>raw!AM349</f>
        <v>58.36</v>
      </c>
      <c r="Q349" s="21">
        <f>raw!BB349</f>
        <v>0</v>
      </c>
      <c r="R349" s="21">
        <f>IF(E349=0,raw!AN349,raw!BC349)</f>
        <v>1</v>
      </c>
      <c r="S349" s="21">
        <f>raw!BE349</f>
        <v>0</v>
      </c>
      <c r="T349" s="21">
        <f>raw!BF349</f>
        <v>0</v>
      </c>
      <c r="U349" s="21">
        <f>raw!BH349</f>
        <v>0</v>
      </c>
      <c r="V349" s="21">
        <f>IF(raw!BI349,raw!BI349,raw!BG349)</f>
        <v>0</v>
      </c>
      <c r="W349" s="21">
        <f>raw!BK349</f>
        <v>0</v>
      </c>
      <c r="X349" s="21">
        <f>raw!BL349</f>
        <v>0</v>
      </c>
      <c r="Y349" s="29">
        <f>TRUNC(raw!BQ349/(1-raw!W349/100),2)</f>
        <v>0</v>
      </c>
      <c r="Z349" s="29">
        <f>TRUNC(raw!BR349/(1-raw!W349/100),2)</f>
        <v>0</v>
      </c>
      <c r="AA349" s="29">
        <f>TRUNC(raw!BY349/(1-raw!W349/100),2)</f>
        <v>0</v>
      </c>
      <c r="AB349" s="29">
        <f>TRUNC(IF(E349=0,0,IF(E349=1,raw!BX349/(1-raw!W349/100),IF(E349=2,raw!BZ349/(1-raw!W349/100),0))),2)</f>
        <v>0</v>
      </c>
      <c r="AC349" s="29">
        <f>TRUNC(raw!CB349/(1-raw!W349/100),2)</f>
        <v>0</v>
      </c>
      <c r="AD349" s="29">
        <f>TRUNC(IF(E349=0,0,IF(E349=1,raw!CA349/(1-raw!W349/100),IF(E349=2,raw!CC349/(1-raw!W349/100),0))),2)</f>
        <v>0</v>
      </c>
      <c r="AE349" s="21">
        <f>(IF(E349=0,0,IF(E349=1,0,IF(E349=2,raw!CE349))))</f>
        <v>0</v>
      </c>
      <c r="AF349" s="21">
        <f>(IF(E349=0,0,IF(E349=1,raw!CD349,IF(E349=2,raw!CF349))))</f>
        <v>0</v>
      </c>
    </row>
    <row r="350" spans="1:32" x14ac:dyDescent="0.25">
      <c r="A350" s="21">
        <f>raw!A350</f>
        <v>856969</v>
      </c>
      <c r="C350" s="21">
        <f>VLOOKUP(A350,'insert-meters'!A$2:B$24,2)</f>
        <v>119</v>
      </c>
      <c r="D350" s="21" t="str">
        <f>MID(raw!M350,3,4)</f>
        <v>1804</v>
      </c>
      <c r="E350" s="21">
        <f>IF(raw!BE350,2,IF(raw!BG350,1,0))</f>
        <v>0</v>
      </c>
      <c r="F350" s="21">
        <f>raw!T350</f>
        <v>20180518</v>
      </c>
      <c r="G350" s="21">
        <f>IF(E350=0,raw!AN350,raw!U350)</f>
        <v>0</v>
      </c>
      <c r="H350" s="21">
        <f>IF(E350=0,raw!AO350,0)</f>
        <v>100</v>
      </c>
      <c r="I350" s="21">
        <f>raw!V350</f>
        <v>6.71</v>
      </c>
      <c r="J350" s="21">
        <f>raw!X350</f>
        <v>2.4</v>
      </c>
      <c r="K350" s="21">
        <f>SUM(raw!Y350:AB350)</f>
        <v>3.2499999999999996</v>
      </c>
      <c r="L350" s="21">
        <f>SUM(raw!AC350:AD350)</f>
        <v>0</v>
      </c>
      <c r="M350" s="21">
        <f>raw!AE350</f>
        <v>0</v>
      </c>
      <c r="N350" s="21">
        <f>raw!AF350</f>
        <v>55.96</v>
      </c>
      <c r="O350" s="21">
        <f>raw!AL350</f>
        <v>55.11</v>
      </c>
      <c r="P350" s="21">
        <f>raw!AM350</f>
        <v>58.36</v>
      </c>
      <c r="Q350" s="21">
        <f>raw!BB350</f>
        <v>0</v>
      </c>
      <c r="R350" s="21">
        <f>IF(E350=0,raw!AN350,raw!BC350)</f>
        <v>0</v>
      </c>
      <c r="S350" s="21">
        <f>raw!BE350</f>
        <v>0</v>
      </c>
      <c r="T350" s="21">
        <f>raw!BF350</f>
        <v>0</v>
      </c>
      <c r="U350" s="21">
        <f>raw!BH350</f>
        <v>0</v>
      </c>
      <c r="V350" s="21">
        <f>IF(raw!BI350,raw!BI350,raw!BG350)</f>
        <v>0</v>
      </c>
      <c r="W350" s="21">
        <f>raw!BK350</f>
        <v>0</v>
      </c>
      <c r="X350" s="21">
        <f>raw!BL350</f>
        <v>0</v>
      </c>
      <c r="Y350" s="29">
        <f>TRUNC(raw!BQ350/(1-raw!W350/100),2)</f>
        <v>0</v>
      </c>
      <c r="Z350" s="29">
        <f>TRUNC(raw!BR350/(1-raw!W350/100),2)</f>
        <v>0</v>
      </c>
      <c r="AA350" s="29">
        <f>TRUNC(raw!BY350/(1-raw!W350/100),2)</f>
        <v>0</v>
      </c>
      <c r="AB350" s="29">
        <f>TRUNC(IF(E350=0,0,IF(E350=1,raw!BX350/(1-raw!W350/100),IF(E350=2,raw!BZ350/(1-raw!W350/100),0))),2)</f>
        <v>0</v>
      </c>
      <c r="AC350" s="29">
        <f>TRUNC(raw!CB350/(1-raw!W350/100),2)</f>
        <v>0</v>
      </c>
      <c r="AD350" s="29">
        <f>TRUNC(IF(E350=0,0,IF(E350=1,raw!CA350/(1-raw!W350/100),IF(E350=2,raw!CC350/(1-raw!W350/100),0))),2)</f>
        <v>0</v>
      </c>
      <c r="AE350" s="21">
        <f>(IF(E350=0,0,IF(E350=1,0,IF(E350=2,raw!CE350))))</f>
        <v>0</v>
      </c>
      <c r="AF350" s="21">
        <f>(IF(E350=0,0,IF(E350=1,raw!CD350,IF(E350=2,raw!CF350))))</f>
        <v>0</v>
      </c>
    </row>
    <row r="351" spans="1:32" x14ac:dyDescent="0.25">
      <c r="A351" s="21">
        <f>raw!A351</f>
        <v>966027</v>
      </c>
      <c r="C351" s="21">
        <f>VLOOKUP(A351,'insert-meters'!A$2:B$24,2)</f>
        <v>120</v>
      </c>
      <c r="D351" s="21" t="str">
        <f>MID(raw!M351,3,4)</f>
        <v>1804</v>
      </c>
      <c r="E351" s="21">
        <f>IF(raw!BE351,2,IF(raw!BG351,1,0))</f>
        <v>2</v>
      </c>
      <c r="F351" s="21">
        <f>raw!T351</f>
        <v>20180518</v>
      </c>
      <c r="G351" s="21">
        <f>IF(E351=0,raw!AN351,raw!U351)</f>
        <v>84377</v>
      </c>
      <c r="H351" s="21">
        <f>IF(E351=0,raw!AO351,0)</f>
        <v>0</v>
      </c>
      <c r="I351" s="21">
        <f>raw!V351</f>
        <v>15003.52</v>
      </c>
      <c r="J351" s="21">
        <f>raw!X351</f>
        <v>716.25</v>
      </c>
      <c r="K351" s="21">
        <f>SUM(raw!Y351:AB351)</f>
        <v>3510.81</v>
      </c>
      <c r="L351" s="21">
        <f>SUM(raw!AC351:AD351)</f>
        <v>0</v>
      </c>
      <c r="M351" s="21">
        <f>raw!AE351</f>
        <v>0</v>
      </c>
      <c r="N351" s="21">
        <f>raw!AF351</f>
        <v>60014.16</v>
      </c>
      <c r="O351" s="21">
        <f>raw!AL351</f>
        <v>57219.6</v>
      </c>
      <c r="P351" s="21">
        <f>raw!AM351</f>
        <v>60730.41</v>
      </c>
      <c r="Q351" s="21">
        <f>raw!BB351</f>
        <v>10538</v>
      </c>
      <c r="R351" s="21">
        <f>IF(E351=0,raw!AN351,raw!BC351)</f>
        <v>73839</v>
      </c>
      <c r="S351" s="21">
        <f>raw!BE351</f>
        <v>240</v>
      </c>
      <c r="T351" s="21">
        <f>raw!BF351</f>
        <v>252</v>
      </c>
      <c r="U351" s="21">
        <f>raw!BH351</f>
        <v>245</v>
      </c>
      <c r="V351" s="21">
        <f>IF(raw!BI351,raw!BI351,raw!BG351)</f>
        <v>252</v>
      </c>
      <c r="W351" s="21">
        <f>raw!BK351</f>
        <v>0</v>
      </c>
      <c r="X351" s="21">
        <f>raw!BL351</f>
        <v>0</v>
      </c>
      <c r="Y351" s="29">
        <f>TRUNC(raw!BQ351/(1-raw!W351/100),2)</f>
        <v>0</v>
      </c>
      <c r="Z351" s="29">
        <f>TRUNC(raw!BR351/(1-raw!W351/100),2)</f>
        <v>0</v>
      </c>
      <c r="AA351" s="29">
        <f>TRUNC(raw!BY351/(1-raw!W351/100),2)</f>
        <v>13916.8</v>
      </c>
      <c r="AB351" s="29">
        <f>TRUNC(IF(E351=0,0,IF(E351=1,raw!BX351/(1-raw!W351/100),IF(E351=2,raw!BZ351/(1-raw!W351/100),0))),2)</f>
        <v>4230.9799999999996</v>
      </c>
      <c r="AC351" s="29">
        <f>TRUNC(raw!CB351/(1-raw!W351/100),2)</f>
        <v>0</v>
      </c>
      <c r="AD351" s="29">
        <f>TRUNC(IF(E351=0,0,IF(E351=1,raw!CA351/(1-raw!W351/100),IF(E351=2,raw!CC351/(1-raw!W351/100),0))),2)</f>
        <v>738.74</v>
      </c>
      <c r="AE351" s="21">
        <f>(IF(E351=0,0,IF(E351=1,0,IF(E351=2,raw!CE351))))</f>
        <v>245</v>
      </c>
      <c r="AF351" s="21">
        <f>(IF(E351=0,0,IF(E351=1,raw!CD351,IF(E351=2,raw!CF351))))</f>
        <v>230</v>
      </c>
    </row>
    <row r="352" spans="1:32" x14ac:dyDescent="0.25">
      <c r="A352" s="21">
        <f>raw!A352</f>
        <v>1089425</v>
      </c>
      <c r="C352" s="21">
        <f>VLOOKUP(A352,'insert-meters'!A$2:B$24,2)</f>
        <v>121</v>
      </c>
      <c r="D352" s="21" t="str">
        <f>MID(raw!M352,3,4)</f>
        <v>1804</v>
      </c>
      <c r="E352" s="21">
        <f>IF(raw!BE352,2,IF(raw!BG352,1,0))</f>
        <v>2</v>
      </c>
      <c r="F352" s="21">
        <f>raw!T352</f>
        <v>20180518</v>
      </c>
      <c r="G352" s="21">
        <f>IF(E352=0,raw!AN352,raw!U352)</f>
        <v>132855</v>
      </c>
      <c r="H352" s="21">
        <f>IF(E352=0,raw!AO352,0)</f>
        <v>0</v>
      </c>
      <c r="I352" s="21">
        <f>raw!V352</f>
        <v>18785.86</v>
      </c>
      <c r="J352" s="21">
        <f>raw!X352</f>
        <v>716.25</v>
      </c>
      <c r="K352" s="21">
        <f>SUM(raw!Y352:AB352)</f>
        <v>4395.88</v>
      </c>
      <c r="L352" s="21">
        <f>SUM(raw!AC352:AD352)</f>
        <v>0</v>
      </c>
      <c r="M352" s="21">
        <f>raw!AE352</f>
        <v>0</v>
      </c>
      <c r="N352" s="21">
        <f>raw!AF352</f>
        <v>75143.5</v>
      </c>
      <c r="O352" s="21">
        <f>raw!AL352</f>
        <v>71463.87</v>
      </c>
      <c r="P352" s="21">
        <f>raw!AM352</f>
        <v>75859.75</v>
      </c>
      <c r="Q352" s="21">
        <f>raw!BB352</f>
        <v>12101</v>
      </c>
      <c r="R352" s="21">
        <f>IF(E352=0,raw!AN352,raw!BC352)</f>
        <v>120754</v>
      </c>
      <c r="S352" s="21">
        <f>raw!BE352</f>
        <v>197</v>
      </c>
      <c r="T352" s="21">
        <f>raw!BF352</f>
        <v>203</v>
      </c>
      <c r="U352" s="21">
        <f>raw!BH352</f>
        <v>350</v>
      </c>
      <c r="V352" s="21">
        <f>IF(raw!BI352,raw!BI352,raw!BG352)</f>
        <v>350</v>
      </c>
      <c r="W352" s="21">
        <f>raw!BK352</f>
        <v>0</v>
      </c>
      <c r="X352" s="21">
        <f>raw!BL352</f>
        <v>0</v>
      </c>
      <c r="Y352" s="29">
        <f>TRUNC(raw!BQ352/(1-raw!W352/100),2)</f>
        <v>0</v>
      </c>
      <c r="Z352" s="29">
        <f>TRUNC(raw!BR352/(1-raw!W352/100),2)</f>
        <v>0</v>
      </c>
      <c r="AA352" s="29">
        <f>TRUNC(raw!BY352/(1-raw!W352/100),2)</f>
        <v>10624.32</v>
      </c>
      <c r="AB352" s="29">
        <f>TRUNC(IF(E352=0,0,IF(E352=1,raw!BX352/(1-raw!W352/100),IF(E352=2,raw!BZ352/(1-raw!W352/100),0))),2)</f>
        <v>4222</v>
      </c>
      <c r="AC352" s="29">
        <f>TRUNC(raw!CB352/(1-raw!W352/100),2)</f>
        <v>0</v>
      </c>
      <c r="AD352" s="29">
        <f>TRUNC(IF(E352=0,0,IF(E352=1,raw!CA352/(1-raw!W352/100),IF(E352=2,raw!CC352/(1-raw!W352/100),0))),2)</f>
        <v>0</v>
      </c>
      <c r="AE352" s="21">
        <f>(IF(E352=0,0,IF(E352=1,0,IF(E352=2,raw!CE352))))</f>
        <v>350</v>
      </c>
      <c r="AF352" s="21">
        <f>(IF(E352=0,0,IF(E352=1,raw!CD352,IF(E352=2,raw!CF352))))</f>
        <v>350</v>
      </c>
    </row>
    <row r="353" spans="1:32" x14ac:dyDescent="0.25">
      <c r="A353" s="21">
        <f>raw!A353</f>
        <v>1100496</v>
      </c>
      <c r="C353" s="21">
        <f>VLOOKUP(A353,'insert-meters'!A$2:B$24,2)</f>
        <v>122</v>
      </c>
      <c r="D353" s="21" t="str">
        <f>MID(raw!M353,3,4)</f>
        <v>1804</v>
      </c>
      <c r="E353" s="21">
        <f>IF(raw!BE353,2,IF(raw!BG353,1,0))</f>
        <v>0</v>
      </c>
      <c r="F353" s="21">
        <f>raw!T353</f>
        <v>20180518</v>
      </c>
      <c r="G353" s="21">
        <f>IF(E353=0,raw!AN353,raw!U353)</f>
        <v>0</v>
      </c>
      <c r="H353" s="21">
        <f>IF(E353=0,raw!AO353,0)</f>
        <v>30</v>
      </c>
      <c r="I353" s="21">
        <f>raw!V353</f>
        <v>2.0099999999999998</v>
      </c>
      <c r="J353" s="21">
        <f>raw!X353</f>
        <v>2.4</v>
      </c>
      <c r="K353" s="21">
        <f>SUM(raw!Y353:AB353)</f>
        <v>0.96</v>
      </c>
      <c r="L353" s="21">
        <f>SUM(raw!AC353:AD353)</f>
        <v>0</v>
      </c>
      <c r="M353" s="21">
        <f>raw!AE353</f>
        <v>0</v>
      </c>
      <c r="N353" s="21">
        <f>raw!AF353</f>
        <v>16.79</v>
      </c>
      <c r="O353" s="21">
        <f>raw!AL353</f>
        <v>18.23</v>
      </c>
      <c r="P353" s="21">
        <f>raw!AM353</f>
        <v>19.190000000000001</v>
      </c>
      <c r="Q353" s="21">
        <f>raw!BB353</f>
        <v>0</v>
      </c>
      <c r="R353" s="21">
        <f>IF(E353=0,raw!AN353,raw!BC353)</f>
        <v>0</v>
      </c>
      <c r="S353" s="21">
        <f>raw!BE353</f>
        <v>0</v>
      </c>
      <c r="T353" s="21">
        <f>raw!BF353</f>
        <v>0</v>
      </c>
      <c r="U353" s="21">
        <f>raw!BH353</f>
        <v>0</v>
      </c>
      <c r="V353" s="21">
        <f>IF(raw!BI353,raw!BI353,raw!BG353)</f>
        <v>0</v>
      </c>
      <c r="W353" s="21">
        <f>raw!BK353</f>
        <v>0</v>
      </c>
      <c r="X353" s="21">
        <f>raw!BL353</f>
        <v>0</v>
      </c>
      <c r="Y353" s="29">
        <f>TRUNC(raw!BQ353/(1-raw!W353/100),2)</f>
        <v>0</v>
      </c>
      <c r="Z353" s="29">
        <f>TRUNC(raw!BR353/(1-raw!W353/100),2)</f>
        <v>0</v>
      </c>
      <c r="AA353" s="29">
        <f>TRUNC(raw!BY353/(1-raw!W353/100),2)</f>
        <v>0</v>
      </c>
      <c r="AB353" s="29">
        <f>TRUNC(IF(E353=0,0,IF(E353=1,raw!BX353/(1-raw!W353/100),IF(E353=2,raw!BZ353/(1-raw!W353/100),0))),2)</f>
        <v>0</v>
      </c>
      <c r="AC353" s="29">
        <f>TRUNC(raw!CB353/(1-raw!W353/100),2)</f>
        <v>0</v>
      </c>
      <c r="AD353" s="29">
        <f>TRUNC(IF(E353=0,0,IF(E353=1,raw!CA353/(1-raw!W353/100),IF(E353=2,raw!CC353/(1-raw!W353/100),0))),2)</f>
        <v>0</v>
      </c>
      <c r="AE353" s="21">
        <f>(IF(E353=0,0,IF(E353=1,0,IF(E353=2,raw!CE353))))</f>
        <v>0</v>
      </c>
      <c r="AF353" s="21">
        <f>(IF(E353=0,0,IF(E353=1,raw!CD353,IF(E353=2,raw!CF353))))</f>
        <v>0</v>
      </c>
    </row>
    <row r="354" spans="1:32" x14ac:dyDescent="0.25">
      <c r="A354" s="21">
        <f>raw!A354</f>
        <v>466453</v>
      </c>
      <c r="C354" s="21">
        <f>VLOOKUP(A354,'insert-meters'!A$2:B$24,2)</f>
        <v>101</v>
      </c>
      <c r="D354" s="21" t="str">
        <f>MID(raw!M354,3,4)</f>
        <v>1805</v>
      </c>
      <c r="E354" s="21">
        <f>IF(raw!BE354,2,IF(raw!BG354,1,0))</f>
        <v>1</v>
      </c>
      <c r="F354" s="21">
        <f>raw!T354</f>
        <v>20180618</v>
      </c>
      <c r="G354" s="21">
        <f>IF(E354=0,raw!AN354,raw!U354)</f>
        <v>14203</v>
      </c>
      <c r="H354" s="21">
        <f>IF(E354=0,raw!AO354,0)</f>
        <v>0</v>
      </c>
      <c r="I354" s="21">
        <f>raw!V354</f>
        <v>2174.77</v>
      </c>
      <c r="J354" s="21">
        <f>raw!X354</f>
        <v>716.25</v>
      </c>
      <c r="K354" s="21">
        <f>SUM(raw!Y354:AB354)</f>
        <v>508.88000000000005</v>
      </c>
      <c r="L354" s="21">
        <f>SUM(raw!AC354:AD354)</f>
        <v>0</v>
      </c>
      <c r="M354" s="21">
        <f>raw!AE354</f>
        <v>0</v>
      </c>
      <c r="N354" s="21">
        <f>raw!AF354</f>
        <v>8699.15</v>
      </c>
      <c r="O354" s="21">
        <f>raw!AL354</f>
        <v>8906.52</v>
      </c>
      <c r="P354" s="21">
        <f>raw!AM354</f>
        <v>9415.4</v>
      </c>
      <c r="Q354" s="21">
        <f>raw!BB354</f>
        <v>1758</v>
      </c>
      <c r="R354" s="21">
        <f>IF(E354=0,raw!AN354,raw!BC354)</f>
        <v>12445</v>
      </c>
      <c r="S354" s="21">
        <f>raw!BE354</f>
        <v>0</v>
      </c>
      <c r="T354" s="21">
        <f>raw!BF354</f>
        <v>44</v>
      </c>
      <c r="U354" s="21">
        <f>raw!BH354</f>
        <v>0</v>
      </c>
      <c r="V354" s="21">
        <f>IF(raw!BI354,raw!BI354,raw!BG354)</f>
        <v>55</v>
      </c>
      <c r="W354" s="21">
        <f>raw!BK354</f>
        <v>0</v>
      </c>
      <c r="X354" s="21">
        <f>raw!BL354</f>
        <v>0</v>
      </c>
      <c r="Y354" s="29">
        <f>TRUNC(raw!BQ354/(1-raw!W354/100),2)</f>
        <v>0</v>
      </c>
      <c r="Z354" s="29">
        <f>TRUNC(raw!BR354/(1-raw!W354/100),2)</f>
        <v>0</v>
      </c>
      <c r="AA354" s="29">
        <f>TRUNC(raw!BY354/(1-raw!W354/100),2)</f>
        <v>0</v>
      </c>
      <c r="AB354" s="29">
        <f>TRUNC(IF(E354=0,0,IF(E354=1,raw!BX354/(1-raw!W354/100),IF(E354=2,raw!BZ354/(1-raw!W354/100),0))),2)</f>
        <v>673.68</v>
      </c>
      <c r="AC354" s="29">
        <f>TRUNC(raw!CB354/(1-raw!W354/100),2)</f>
        <v>0</v>
      </c>
      <c r="AD354" s="29">
        <f>TRUNC(IF(E354=0,0,IF(E354=1,raw!CA354/(1-raw!W354/100),IF(E354=2,raw!CC354/(1-raw!W354/100),0))),2)</f>
        <v>0</v>
      </c>
      <c r="AE354" s="21">
        <f>(IF(E354=0,0,IF(E354=1,0,IF(E354=2,raw!CE354))))</f>
        <v>0</v>
      </c>
      <c r="AF354" s="21">
        <f>(IF(E354=0,0,IF(E354=1,raw!CD354,IF(E354=2,raw!CF354))))</f>
        <v>55</v>
      </c>
    </row>
    <row r="355" spans="1:32" x14ac:dyDescent="0.25">
      <c r="A355" s="21">
        <f>raw!A355</f>
        <v>471550</v>
      </c>
      <c r="C355" s="21">
        <f>VLOOKUP(A355,'insert-meters'!A$2:B$24,2)</f>
        <v>102</v>
      </c>
      <c r="D355" s="21" t="str">
        <f>MID(raw!M355,3,4)</f>
        <v>1805</v>
      </c>
      <c r="E355" s="21">
        <f>IF(raw!BE355,2,IF(raw!BG355,1,0))</f>
        <v>0</v>
      </c>
      <c r="F355" s="21">
        <f>raw!T355</f>
        <v>20180618</v>
      </c>
      <c r="G355" s="21">
        <f>IF(E355=0,raw!AN355,raw!U355)</f>
        <v>826</v>
      </c>
      <c r="H355" s="21">
        <f>IF(E355=0,raw!AO355,0)</f>
        <v>826</v>
      </c>
      <c r="I355" s="21">
        <f>raw!V355</f>
        <v>138.57</v>
      </c>
      <c r="J355" s="21">
        <f>raw!X355</f>
        <v>49.16</v>
      </c>
      <c r="K355" s="21">
        <f>SUM(raw!Y355:AB355)</f>
        <v>32.410000000000004</v>
      </c>
      <c r="L355" s="21">
        <f>SUM(raw!AC355:AD355)</f>
        <v>0</v>
      </c>
      <c r="M355" s="21">
        <f>raw!AE355</f>
        <v>0</v>
      </c>
      <c r="N355" s="21">
        <f>raw!AF355</f>
        <v>554.29999999999995</v>
      </c>
      <c r="O355" s="21">
        <f>raw!AL355</f>
        <v>571.04999999999995</v>
      </c>
      <c r="P355" s="21">
        <f>raw!AM355</f>
        <v>603.46</v>
      </c>
      <c r="Q355" s="21">
        <f>raw!BB355</f>
        <v>0</v>
      </c>
      <c r="R355" s="21">
        <f>IF(E355=0,raw!AN355,raw!BC355)</f>
        <v>826</v>
      </c>
      <c r="S355" s="21">
        <f>raw!BE355</f>
        <v>0</v>
      </c>
      <c r="T355" s="21">
        <f>raw!BF355</f>
        <v>0</v>
      </c>
      <c r="U355" s="21">
        <f>raw!BH355</f>
        <v>0</v>
      </c>
      <c r="V355" s="21">
        <f>IF(raw!BI355,raw!BI355,raw!BG355)</f>
        <v>0</v>
      </c>
      <c r="W355" s="21">
        <f>raw!BK355</f>
        <v>0</v>
      </c>
      <c r="X355" s="21">
        <f>raw!BL355</f>
        <v>0</v>
      </c>
      <c r="Y355" s="29">
        <f>TRUNC(raw!BQ355/(1-raw!W355/100),2)</f>
        <v>0</v>
      </c>
      <c r="Z355" s="29">
        <f>TRUNC(raw!BR355/(1-raw!W355/100),2)</f>
        <v>0</v>
      </c>
      <c r="AA355" s="29">
        <f>TRUNC(raw!BY355/(1-raw!W355/100),2)</f>
        <v>0</v>
      </c>
      <c r="AB355" s="29">
        <f>TRUNC(IF(E355=0,0,IF(E355=1,raw!BX355/(1-raw!W355/100),IF(E355=2,raw!BZ355/(1-raw!W355/100),0))),2)</f>
        <v>0</v>
      </c>
      <c r="AC355" s="29">
        <f>TRUNC(raw!CB355/(1-raw!W355/100),2)</f>
        <v>0</v>
      </c>
      <c r="AD355" s="29">
        <f>TRUNC(IF(E355=0,0,IF(E355=1,raw!CA355/(1-raw!W355/100),IF(E355=2,raw!CC355/(1-raw!W355/100),0))),2)</f>
        <v>0</v>
      </c>
      <c r="AE355" s="21">
        <f>(IF(E355=0,0,IF(E355=1,0,IF(E355=2,raw!CE355))))</f>
        <v>0</v>
      </c>
      <c r="AF355" s="21">
        <f>(IF(E355=0,0,IF(E355=1,raw!CD355,IF(E355=2,raw!CF355))))</f>
        <v>0</v>
      </c>
    </row>
    <row r="356" spans="1:32" x14ac:dyDescent="0.25">
      <c r="A356" s="21">
        <f>raw!A356</f>
        <v>471551</v>
      </c>
      <c r="C356" s="21">
        <f>VLOOKUP(A356,'insert-meters'!A$2:B$24,2)</f>
        <v>103</v>
      </c>
      <c r="D356" s="21" t="str">
        <f>MID(raw!M356,3,4)</f>
        <v>1805</v>
      </c>
      <c r="E356" s="21">
        <f>IF(raw!BE356,2,IF(raw!BG356,1,0))</f>
        <v>0</v>
      </c>
      <c r="F356" s="21">
        <f>raw!T356</f>
        <v>20180618</v>
      </c>
      <c r="G356" s="21">
        <f>IF(E356=0,raw!AN356,raw!U356)</f>
        <v>7440</v>
      </c>
      <c r="H356" s="21">
        <f>IF(E356=0,raw!AO356,0)</f>
        <v>7440</v>
      </c>
      <c r="I356" s="21">
        <f>raw!V356</f>
        <v>1248.18</v>
      </c>
      <c r="J356" s="21">
        <f>raw!X356</f>
        <v>601.25</v>
      </c>
      <c r="K356" s="21">
        <f>SUM(raw!Y356:AB356)</f>
        <v>292.06</v>
      </c>
      <c r="L356" s="21">
        <f>SUM(raw!AC356:AD356)</f>
        <v>0</v>
      </c>
      <c r="M356" s="21">
        <f>raw!AE356</f>
        <v>0</v>
      </c>
      <c r="N356" s="21">
        <f>raw!AF356</f>
        <v>4992.74</v>
      </c>
      <c r="O356" s="21">
        <f>raw!AL356</f>
        <v>5301.93</v>
      </c>
      <c r="P356" s="21">
        <f>raw!AM356</f>
        <v>5593.99</v>
      </c>
      <c r="Q356" s="21">
        <f>raw!BB356</f>
        <v>0</v>
      </c>
      <c r="R356" s="21">
        <f>IF(E356=0,raw!AN356,raw!BC356)</f>
        <v>7440</v>
      </c>
      <c r="S356" s="21">
        <f>raw!BE356</f>
        <v>0</v>
      </c>
      <c r="T356" s="21">
        <f>raw!BF356</f>
        <v>0</v>
      </c>
      <c r="U356" s="21">
        <f>raw!BH356</f>
        <v>0</v>
      </c>
      <c r="V356" s="21">
        <f>IF(raw!BI356,raw!BI356,raw!BG356)</f>
        <v>0</v>
      </c>
      <c r="W356" s="21">
        <f>raw!BK356</f>
        <v>0</v>
      </c>
      <c r="X356" s="21">
        <f>raw!BL356</f>
        <v>0</v>
      </c>
      <c r="Y356" s="29">
        <f>TRUNC(raw!BQ356/(1-raw!W356/100),2)</f>
        <v>0</v>
      </c>
      <c r="Z356" s="29">
        <f>TRUNC(raw!BR356/(1-raw!W356/100),2)</f>
        <v>0</v>
      </c>
      <c r="AA356" s="29">
        <f>TRUNC(raw!BY356/(1-raw!W356/100),2)</f>
        <v>0</v>
      </c>
      <c r="AB356" s="29">
        <f>TRUNC(IF(E356=0,0,IF(E356=1,raw!BX356/(1-raw!W356/100),IF(E356=2,raw!BZ356/(1-raw!W356/100),0))),2)</f>
        <v>0</v>
      </c>
      <c r="AC356" s="29">
        <f>TRUNC(raw!CB356/(1-raw!W356/100),2)</f>
        <v>0</v>
      </c>
      <c r="AD356" s="29">
        <f>TRUNC(IF(E356=0,0,IF(E356=1,raw!CA356/(1-raw!W356/100),IF(E356=2,raw!CC356/(1-raw!W356/100),0))),2)</f>
        <v>0</v>
      </c>
      <c r="AE356" s="21">
        <f>(IF(E356=0,0,IF(E356=1,0,IF(E356=2,raw!CE356))))</f>
        <v>0</v>
      </c>
      <c r="AF356" s="21">
        <f>(IF(E356=0,0,IF(E356=1,raw!CD356,IF(E356=2,raw!CF356))))</f>
        <v>0</v>
      </c>
    </row>
    <row r="357" spans="1:32" x14ac:dyDescent="0.25">
      <c r="A357" s="21">
        <f>raw!A357</f>
        <v>471552</v>
      </c>
      <c r="C357" s="21">
        <f>VLOOKUP(A357,'insert-meters'!A$2:B$24,2)</f>
        <v>104</v>
      </c>
      <c r="D357" s="21" t="str">
        <f>MID(raw!M357,3,4)</f>
        <v>1805</v>
      </c>
      <c r="E357" s="21">
        <f>IF(raw!BE357,2,IF(raw!BG357,1,0))</f>
        <v>0</v>
      </c>
      <c r="F357" s="21">
        <f>raw!T357</f>
        <v>20180618</v>
      </c>
      <c r="G357" s="21">
        <f>IF(E357=0,raw!AN357,raw!U357)</f>
        <v>396</v>
      </c>
      <c r="H357" s="21">
        <f>IF(E357=0,raw!AO357,0)</f>
        <v>396</v>
      </c>
      <c r="I357" s="21">
        <f>raw!V357</f>
        <v>43.59</v>
      </c>
      <c r="J357" s="21">
        <f>raw!X357</f>
        <v>40.97</v>
      </c>
      <c r="K357" s="21">
        <f>SUM(raw!Y357:AB357)</f>
        <v>14.15</v>
      </c>
      <c r="L357" s="21">
        <f>SUM(raw!AC357:AD357)</f>
        <v>0</v>
      </c>
      <c r="M357" s="21">
        <f>raw!AE357</f>
        <v>0</v>
      </c>
      <c r="N357" s="21">
        <f>raw!AF357</f>
        <v>242.22</v>
      </c>
      <c r="O357" s="21">
        <f>raw!AL357</f>
        <v>269.04000000000002</v>
      </c>
      <c r="P357" s="21">
        <f>raw!AM357</f>
        <v>283.19</v>
      </c>
      <c r="Q357" s="21">
        <f>raw!BB357</f>
        <v>0</v>
      </c>
      <c r="R357" s="21">
        <f>IF(E357=0,raw!AN357,raw!BC357)</f>
        <v>396</v>
      </c>
      <c r="S357" s="21">
        <f>raw!BE357</f>
        <v>0</v>
      </c>
      <c r="T357" s="21">
        <f>raw!BF357</f>
        <v>0</v>
      </c>
      <c r="U357" s="21">
        <f>raw!BH357</f>
        <v>0</v>
      </c>
      <c r="V357" s="21">
        <f>IF(raw!BI357,raw!BI357,raw!BG357)</f>
        <v>0</v>
      </c>
      <c r="W357" s="21">
        <f>raw!BK357</f>
        <v>0</v>
      </c>
      <c r="X357" s="21">
        <f>raw!BL357</f>
        <v>0</v>
      </c>
      <c r="Y357" s="29">
        <f>TRUNC(raw!BQ357/(1-raw!W357/100),2)</f>
        <v>0</v>
      </c>
      <c r="Z357" s="29">
        <f>TRUNC(raw!BR357/(1-raw!W357/100),2)</f>
        <v>0</v>
      </c>
      <c r="AA357" s="29">
        <f>TRUNC(raw!BY357/(1-raw!W357/100),2)</f>
        <v>0</v>
      </c>
      <c r="AB357" s="29">
        <f>TRUNC(IF(E357=0,0,IF(E357=1,raw!BX357/(1-raw!W357/100),IF(E357=2,raw!BZ357/(1-raw!W357/100),0))),2)</f>
        <v>0</v>
      </c>
      <c r="AC357" s="29">
        <f>TRUNC(raw!CB357/(1-raw!W357/100),2)</f>
        <v>0</v>
      </c>
      <c r="AD357" s="29">
        <f>TRUNC(IF(E357=0,0,IF(E357=1,raw!CA357/(1-raw!W357/100),IF(E357=2,raw!CC357/(1-raw!W357/100),0))),2)</f>
        <v>0</v>
      </c>
      <c r="AE357" s="21">
        <f>(IF(E357=0,0,IF(E357=1,0,IF(E357=2,raw!CE357))))</f>
        <v>0</v>
      </c>
      <c r="AF357" s="21">
        <f>(IF(E357=0,0,IF(E357=1,raw!CD357,IF(E357=2,raw!CF357))))</f>
        <v>0</v>
      </c>
    </row>
    <row r="358" spans="1:32" x14ac:dyDescent="0.25">
      <c r="A358" s="21">
        <f>raw!A358</f>
        <v>471553</v>
      </c>
      <c r="C358" s="21">
        <f>VLOOKUP(A358,'insert-meters'!A$2:B$24,2)</f>
        <v>105</v>
      </c>
      <c r="D358" s="21" t="str">
        <f>MID(raw!M358,3,4)</f>
        <v>1805</v>
      </c>
      <c r="E358" s="21">
        <f>IF(raw!BE358,2,IF(raw!BG358,1,0))</f>
        <v>0</v>
      </c>
      <c r="F358" s="21">
        <f>raw!T358</f>
        <v>20180618</v>
      </c>
      <c r="G358" s="21">
        <f>IF(E358=0,raw!AN358,raw!U358)</f>
        <v>7600</v>
      </c>
      <c r="H358" s="21">
        <f>IF(E358=0,raw!AO358,0)</f>
        <v>7600</v>
      </c>
      <c r="I358" s="21">
        <f>raw!V358</f>
        <v>1275.02</v>
      </c>
      <c r="J358" s="21">
        <f>raw!X358</f>
        <v>706.62</v>
      </c>
      <c r="K358" s="21">
        <f>SUM(raw!Y358:AB358)</f>
        <v>298.34999999999997</v>
      </c>
      <c r="L358" s="21">
        <f>SUM(raw!AC358:AD358)</f>
        <v>0</v>
      </c>
      <c r="M358" s="21">
        <f>raw!AE358</f>
        <v>0</v>
      </c>
      <c r="N358" s="21">
        <f>raw!AF358</f>
        <v>5100.1099999999997</v>
      </c>
      <c r="O358" s="21">
        <f>raw!AL358</f>
        <v>5508.38</v>
      </c>
      <c r="P358" s="21">
        <f>raw!AM358</f>
        <v>5806.73</v>
      </c>
      <c r="Q358" s="21">
        <f>raw!BB358</f>
        <v>0</v>
      </c>
      <c r="R358" s="21">
        <f>IF(E358=0,raw!AN358,raw!BC358)</f>
        <v>7600</v>
      </c>
      <c r="S358" s="21">
        <f>raw!BE358</f>
        <v>0</v>
      </c>
      <c r="T358" s="21">
        <f>raw!BF358</f>
        <v>0</v>
      </c>
      <c r="U358" s="21">
        <f>raw!BH358</f>
        <v>0</v>
      </c>
      <c r="V358" s="21">
        <f>IF(raw!BI358,raw!BI358,raw!BG358)</f>
        <v>0</v>
      </c>
      <c r="W358" s="21">
        <f>raw!BK358</f>
        <v>0</v>
      </c>
      <c r="X358" s="21">
        <f>raw!BL358</f>
        <v>0</v>
      </c>
      <c r="Y358" s="29">
        <f>TRUNC(raw!BQ358/(1-raw!W358/100),2)</f>
        <v>0</v>
      </c>
      <c r="Z358" s="29">
        <f>TRUNC(raw!BR358/(1-raw!W358/100),2)</f>
        <v>0</v>
      </c>
      <c r="AA358" s="29">
        <f>TRUNC(raw!BY358/(1-raw!W358/100),2)</f>
        <v>0</v>
      </c>
      <c r="AB358" s="29">
        <f>TRUNC(IF(E358=0,0,IF(E358=1,raw!BX358/(1-raw!W358/100),IF(E358=2,raw!BZ358/(1-raw!W358/100),0))),2)</f>
        <v>0</v>
      </c>
      <c r="AC358" s="29">
        <f>TRUNC(raw!CB358/(1-raw!W358/100),2)</f>
        <v>0</v>
      </c>
      <c r="AD358" s="29">
        <f>TRUNC(IF(E358=0,0,IF(E358=1,raw!CA358/(1-raw!W358/100),IF(E358=2,raw!CC358/(1-raw!W358/100),0))),2)</f>
        <v>0</v>
      </c>
      <c r="AE358" s="21">
        <f>(IF(E358=0,0,IF(E358=1,0,IF(E358=2,raw!CE358))))</f>
        <v>0</v>
      </c>
      <c r="AF358" s="21">
        <f>(IF(E358=0,0,IF(E358=1,raw!CD358,IF(E358=2,raw!CF358))))</f>
        <v>0</v>
      </c>
    </row>
    <row r="359" spans="1:32" x14ac:dyDescent="0.25">
      <c r="A359" s="21">
        <f>raw!A359</f>
        <v>471554</v>
      </c>
      <c r="C359" s="21">
        <f>VLOOKUP(A359,'insert-meters'!A$2:B$24,2)</f>
        <v>106</v>
      </c>
      <c r="D359" s="21" t="str">
        <f>MID(raw!M359,3,4)</f>
        <v>1805</v>
      </c>
      <c r="E359" s="21">
        <f>IF(raw!BE359,2,IF(raw!BG359,1,0))</f>
        <v>0</v>
      </c>
      <c r="F359" s="21">
        <f>raw!T359</f>
        <v>20180618</v>
      </c>
      <c r="G359" s="21">
        <f>IF(E359=0,raw!AN359,raw!U359)</f>
        <v>636</v>
      </c>
      <c r="H359" s="21">
        <f>IF(E359=0,raw!AO359,0)</f>
        <v>636</v>
      </c>
      <c r="I359" s="21">
        <f>raw!V359</f>
        <v>106.69</v>
      </c>
      <c r="J359" s="21">
        <f>raw!X359</f>
        <v>58.34</v>
      </c>
      <c r="K359" s="21">
        <f>SUM(raw!Y359:AB359)</f>
        <v>24.95</v>
      </c>
      <c r="L359" s="21">
        <f>SUM(raw!AC359:AD359)</f>
        <v>0</v>
      </c>
      <c r="M359" s="21">
        <f>raw!AE359</f>
        <v>0</v>
      </c>
      <c r="N359" s="21">
        <f>raw!AF359</f>
        <v>426.79</v>
      </c>
      <c r="O359" s="21">
        <f>raw!AL359</f>
        <v>460.18</v>
      </c>
      <c r="P359" s="21">
        <f>raw!AM359</f>
        <v>485.13</v>
      </c>
      <c r="Q359" s="21">
        <f>raw!BB359</f>
        <v>0</v>
      </c>
      <c r="R359" s="21">
        <f>IF(E359=0,raw!AN359,raw!BC359)</f>
        <v>636</v>
      </c>
      <c r="S359" s="21">
        <f>raw!BE359</f>
        <v>0</v>
      </c>
      <c r="T359" s="21">
        <f>raw!BF359</f>
        <v>0</v>
      </c>
      <c r="U359" s="21">
        <f>raw!BH359</f>
        <v>0</v>
      </c>
      <c r="V359" s="21">
        <f>IF(raw!BI359,raw!BI359,raw!BG359)</f>
        <v>0</v>
      </c>
      <c r="W359" s="21">
        <f>raw!BK359</f>
        <v>0</v>
      </c>
      <c r="X359" s="21">
        <f>raw!BL359</f>
        <v>0</v>
      </c>
      <c r="Y359" s="29">
        <f>TRUNC(raw!BQ359/(1-raw!W359/100),2)</f>
        <v>0</v>
      </c>
      <c r="Z359" s="29">
        <f>TRUNC(raw!BR359/(1-raw!W359/100),2)</f>
        <v>0</v>
      </c>
      <c r="AA359" s="29">
        <f>TRUNC(raw!BY359/(1-raw!W359/100),2)</f>
        <v>0</v>
      </c>
      <c r="AB359" s="29">
        <f>TRUNC(IF(E359=0,0,IF(E359=1,raw!BX359/(1-raw!W359/100),IF(E359=2,raw!BZ359/(1-raw!W359/100),0))),2)</f>
        <v>0</v>
      </c>
      <c r="AC359" s="29">
        <f>TRUNC(raw!CB359/(1-raw!W359/100),2)</f>
        <v>0</v>
      </c>
      <c r="AD359" s="29">
        <f>TRUNC(IF(E359=0,0,IF(E359=1,raw!CA359/(1-raw!W359/100),IF(E359=2,raw!CC359/(1-raw!W359/100),0))),2)</f>
        <v>0</v>
      </c>
      <c r="AE359" s="21">
        <f>(IF(E359=0,0,IF(E359=1,0,IF(E359=2,raw!CE359))))</f>
        <v>0</v>
      </c>
      <c r="AF359" s="21">
        <f>(IF(E359=0,0,IF(E359=1,raw!CD359,IF(E359=2,raw!CF359))))</f>
        <v>0</v>
      </c>
    </row>
    <row r="360" spans="1:32" x14ac:dyDescent="0.25">
      <c r="A360" s="21">
        <f>raw!A360</f>
        <v>471555</v>
      </c>
      <c r="C360" s="21">
        <f>VLOOKUP(A360,'insert-meters'!A$2:B$24,2)</f>
        <v>107</v>
      </c>
      <c r="D360" s="21" t="str">
        <f>MID(raw!M360,3,4)</f>
        <v>1805</v>
      </c>
      <c r="E360" s="21">
        <f>IF(raw!BE360,2,IF(raw!BG360,1,0))</f>
        <v>0</v>
      </c>
      <c r="F360" s="21">
        <f>raw!T360</f>
        <v>20180618</v>
      </c>
      <c r="G360" s="21">
        <f>IF(E360=0,raw!AN360,raw!U360)</f>
        <v>6600</v>
      </c>
      <c r="H360" s="21">
        <f>IF(E360=0,raw!AO360,0)</f>
        <v>6600</v>
      </c>
      <c r="I360" s="21">
        <f>raw!V360</f>
        <v>1107.26</v>
      </c>
      <c r="J360" s="21">
        <f>raw!X360</f>
        <v>706.62</v>
      </c>
      <c r="K360" s="21">
        <f>SUM(raw!Y360:AB360)</f>
        <v>259.08</v>
      </c>
      <c r="L360" s="21">
        <f>SUM(raw!AC360:AD360)</f>
        <v>0</v>
      </c>
      <c r="M360" s="21">
        <f>raw!AE360</f>
        <v>0</v>
      </c>
      <c r="N360" s="21">
        <f>raw!AF360</f>
        <v>4429.05</v>
      </c>
      <c r="O360" s="21">
        <f>raw!AL360</f>
        <v>4876.59</v>
      </c>
      <c r="P360" s="21">
        <f>raw!AM360</f>
        <v>5135.67</v>
      </c>
      <c r="Q360" s="21">
        <f>raw!BB360</f>
        <v>0</v>
      </c>
      <c r="R360" s="21">
        <f>IF(E360=0,raw!AN360,raw!BC360)</f>
        <v>6600</v>
      </c>
      <c r="S360" s="21">
        <f>raw!BE360</f>
        <v>0</v>
      </c>
      <c r="T360" s="21">
        <f>raw!BF360</f>
        <v>0</v>
      </c>
      <c r="U360" s="21">
        <f>raw!BH360</f>
        <v>0</v>
      </c>
      <c r="V360" s="21">
        <f>IF(raw!BI360,raw!BI360,raw!BG360)</f>
        <v>0</v>
      </c>
      <c r="W360" s="21">
        <f>raw!BK360</f>
        <v>0</v>
      </c>
      <c r="X360" s="21">
        <f>raw!BL360</f>
        <v>0</v>
      </c>
      <c r="Y360" s="29">
        <f>TRUNC(raw!BQ360/(1-raw!W360/100),2)</f>
        <v>0</v>
      </c>
      <c r="Z360" s="29">
        <f>TRUNC(raw!BR360/(1-raw!W360/100),2)</f>
        <v>0</v>
      </c>
      <c r="AA360" s="29">
        <f>TRUNC(raw!BY360/(1-raw!W360/100),2)</f>
        <v>0</v>
      </c>
      <c r="AB360" s="29">
        <f>TRUNC(IF(E360=0,0,IF(E360=1,raw!BX360/(1-raw!W360/100),IF(E360=2,raw!BZ360/(1-raw!W360/100),0))),2)</f>
        <v>0</v>
      </c>
      <c r="AC360" s="29">
        <f>TRUNC(raw!CB360/(1-raw!W360/100),2)</f>
        <v>0</v>
      </c>
      <c r="AD360" s="29">
        <f>TRUNC(IF(E360=0,0,IF(E360=1,raw!CA360/(1-raw!W360/100),IF(E360=2,raw!CC360/(1-raw!W360/100),0))),2)</f>
        <v>0</v>
      </c>
      <c r="AE360" s="21">
        <f>(IF(E360=0,0,IF(E360=1,0,IF(E360=2,raw!CE360))))</f>
        <v>0</v>
      </c>
      <c r="AF360" s="21">
        <f>(IF(E360=0,0,IF(E360=1,raw!CD360,IF(E360=2,raw!CF360))))</f>
        <v>0</v>
      </c>
    </row>
    <row r="361" spans="1:32" x14ac:dyDescent="0.25">
      <c r="A361" s="21">
        <f>raw!A361</f>
        <v>472913</v>
      </c>
      <c r="C361" s="21">
        <f>VLOOKUP(A361,'insert-meters'!A$2:B$24,2)</f>
        <v>108</v>
      </c>
      <c r="D361" s="21" t="str">
        <f>MID(raw!M361,3,4)</f>
        <v>1805</v>
      </c>
      <c r="E361" s="21">
        <f>IF(raw!BE361,2,IF(raw!BG361,1,0))</f>
        <v>0</v>
      </c>
      <c r="F361" s="21">
        <f>raw!T361</f>
        <v>20180618</v>
      </c>
      <c r="G361" s="21">
        <f>IF(E361=0,raw!AN361,raw!U361)</f>
        <v>7110</v>
      </c>
      <c r="H361" s="21">
        <f>IF(E361=0,raw!AO361,0)</f>
        <v>7110</v>
      </c>
      <c r="I361" s="21">
        <f>raw!V361</f>
        <v>1206.48</v>
      </c>
      <c r="J361" s="21">
        <f>raw!X361</f>
        <v>601.25</v>
      </c>
      <c r="K361" s="21">
        <f>SUM(raw!Y361:AB361)</f>
        <v>282.29000000000002</v>
      </c>
      <c r="L361" s="21">
        <f>SUM(raw!AC361:AD361)</f>
        <v>0</v>
      </c>
      <c r="M361" s="21">
        <f>raw!AE361</f>
        <v>0</v>
      </c>
      <c r="N361" s="21">
        <f>raw!AF361</f>
        <v>4825.95</v>
      </c>
      <c r="O361" s="21">
        <f>raw!AL361</f>
        <v>5144.91</v>
      </c>
      <c r="P361" s="21">
        <f>raw!AM361</f>
        <v>5427.2</v>
      </c>
      <c r="Q361" s="21">
        <f>raw!BB361</f>
        <v>0</v>
      </c>
      <c r="R361" s="21">
        <f>IF(E361=0,raw!AN361,raw!BC361)</f>
        <v>7110</v>
      </c>
      <c r="S361" s="21">
        <f>raw!BE361</f>
        <v>0</v>
      </c>
      <c r="T361" s="21">
        <f>raw!BF361</f>
        <v>0</v>
      </c>
      <c r="U361" s="21">
        <f>raw!BH361</f>
        <v>0</v>
      </c>
      <c r="V361" s="21">
        <f>IF(raw!BI361,raw!BI361,raw!BG361)</f>
        <v>0</v>
      </c>
      <c r="W361" s="21">
        <f>raw!BK361</f>
        <v>0</v>
      </c>
      <c r="X361" s="21">
        <f>raw!BL361</f>
        <v>0</v>
      </c>
      <c r="Y361" s="29">
        <f>TRUNC(raw!BQ361/(1-raw!W361/100),2)</f>
        <v>0</v>
      </c>
      <c r="Z361" s="29">
        <f>TRUNC(raw!BR361/(1-raw!W361/100),2)</f>
        <v>0</v>
      </c>
      <c r="AA361" s="29">
        <f>TRUNC(raw!BY361/(1-raw!W361/100),2)</f>
        <v>0</v>
      </c>
      <c r="AB361" s="29">
        <f>TRUNC(IF(E361=0,0,IF(E361=1,raw!BX361/(1-raw!W361/100),IF(E361=2,raw!BZ361/(1-raw!W361/100),0))),2)</f>
        <v>0</v>
      </c>
      <c r="AC361" s="29">
        <f>TRUNC(raw!CB361/(1-raw!W361/100),2)</f>
        <v>0</v>
      </c>
      <c r="AD361" s="29">
        <f>TRUNC(IF(E361=0,0,IF(E361=1,raw!CA361/(1-raw!W361/100),IF(E361=2,raw!CC361/(1-raw!W361/100),0))),2)</f>
        <v>0</v>
      </c>
      <c r="AE361" s="21">
        <f>(IF(E361=0,0,IF(E361=1,0,IF(E361=2,raw!CE361))))</f>
        <v>0</v>
      </c>
      <c r="AF361" s="21">
        <f>(IF(E361=0,0,IF(E361=1,raw!CD361,IF(E361=2,raw!CF361))))</f>
        <v>0</v>
      </c>
    </row>
    <row r="362" spans="1:32" x14ac:dyDescent="0.25">
      <c r="A362" s="21">
        <f>raw!A362</f>
        <v>491042</v>
      </c>
      <c r="C362" s="21">
        <f>VLOOKUP(A362,'insert-meters'!A$2:B$24,2)</f>
        <v>109</v>
      </c>
      <c r="D362" s="21" t="str">
        <f>MID(raw!M362,3,4)</f>
        <v>1805</v>
      </c>
      <c r="E362" s="21">
        <f>IF(raw!BE362,2,IF(raw!BG362,1,0))</f>
        <v>1</v>
      </c>
      <c r="F362" s="21">
        <f>raw!T362</f>
        <v>20180618</v>
      </c>
      <c r="G362" s="21">
        <f>IF(E362=0,raw!AN362,raw!U362)</f>
        <v>216717</v>
      </c>
      <c r="H362" s="21">
        <f>IF(E362=0,raw!AO362,0)</f>
        <v>0</v>
      </c>
      <c r="I362" s="21">
        <f>raw!V362</f>
        <v>40680.19</v>
      </c>
      <c r="J362" s="21">
        <f>raw!X362</f>
        <v>716.25</v>
      </c>
      <c r="K362" s="21">
        <f>SUM(raw!Y362:AB362)</f>
        <v>9519.1400000000012</v>
      </c>
      <c r="L362" s="21">
        <f>SUM(raw!AC362:AD362)</f>
        <v>0</v>
      </c>
      <c r="M362" s="21">
        <f>raw!AE362</f>
        <v>0</v>
      </c>
      <c r="N362" s="21">
        <f>raw!AF362</f>
        <v>162720.82</v>
      </c>
      <c r="O362" s="21">
        <f>raw!AL362</f>
        <v>153917.93</v>
      </c>
      <c r="P362" s="21">
        <f>raw!AM362</f>
        <v>163437.07</v>
      </c>
      <c r="Q362" s="21">
        <f>raw!BB362</f>
        <v>29354</v>
      </c>
      <c r="R362" s="21">
        <f>IF(E362=0,raw!AN362,raw!BC362)</f>
        <v>187363</v>
      </c>
      <c r="S362" s="21">
        <f>raw!BE362</f>
        <v>0</v>
      </c>
      <c r="T362" s="21">
        <f>raw!BF362</f>
        <v>678</v>
      </c>
      <c r="U362" s="21">
        <f>raw!BH362</f>
        <v>0</v>
      </c>
      <c r="V362" s="21">
        <f>IF(raw!BI362,raw!BI362,raw!BG362)</f>
        <v>755</v>
      </c>
      <c r="W362" s="21">
        <f>raw!BK362</f>
        <v>0</v>
      </c>
      <c r="X362" s="21">
        <f>raw!BL362</f>
        <v>0</v>
      </c>
      <c r="Y362" s="29">
        <f>TRUNC(raw!BQ362/(1-raw!W362/100),2)</f>
        <v>0</v>
      </c>
      <c r="Z362" s="29">
        <f>TRUNC(raw!BR362/(1-raw!W362/100),2)</f>
        <v>0</v>
      </c>
      <c r="AA362" s="29">
        <f>TRUNC(raw!BY362/(1-raw!W362/100),2)</f>
        <v>0</v>
      </c>
      <c r="AB362" s="29">
        <f>TRUNC(IF(E362=0,0,IF(E362=1,raw!BX362/(1-raw!W362/100),IF(E362=2,raw!BZ362/(1-raw!W362/100),0))),2)</f>
        <v>12871.34</v>
      </c>
      <c r="AC362" s="29">
        <f>TRUNC(raw!CB362/(1-raw!W362/100),2)</f>
        <v>0</v>
      </c>
      <c r="AD362" s="29">
        <f>TRUNC(IF(E362=0,0,IF(E362=1,raw!CA362/(1-raw!W362/100),IF(E362=2,raw!CC362/(1-raw!W362/100),0))),2)</f>
        <v>0</v>
      </c>
      <c r="AE362" s="21">
        <f>(IF(E362=0,0,IF(E362=1,0,IF(E362=2,raw!CE362))))</f>
        <v>0</v>
      </c>
      <c r="AF362" s="21">
        <f>(IF(E362=0,0,IF(E362=1,raw!CD362,IF(E362=2,raw!CF362))))</f>
        <v>755</v>
      </c>
    </row>
    <row r="363" spans="1:32" x14ac:dyDescent="0.25">
      <c r="A363" s="21">
        <f>raw!A363</f>
        <v>491747</v>
      </c>
      <c r="C363" s="21">
        <f>VLOOKUP(A363,'insert-meters'!A$2:B$24,2)</f>
        <v>110</v>
      </c>
      <c r="D363" s="21" t="str">
        <f>MID(raw!M363,3,4)</f>
        <v>1805</v>
      </c>
      <c r="E363" s="21">
        <f>IF(raw!BE363,2,IF(raw!BG363,1,0))</f>
        <v>1</v>
      </c>
      <c r="F363" s="21">
        <f>raw!T363</f>
        <v>20180618</v>
      </c>
      <c r="G363" s="21">
        <f>IF(E363=0,raw!AN363,raw!U363)</f>
        <v>91507</v>
      </c>
      <c r="H363" s="21">
        <f>IF(E363=0,raw!AO363,0)</f>
        <v>0</v>
      </c>
      <c r="I363" s="21">
        <f>raw!V363</f>
        <v>17515.79</v>
      </c>
      <c r="J363" s="21">
        <f>raw!X363</f>
        <v>716.25</v>
      </c>
      <c r="K363" s="21">
        <f>SUM(raw!Y363:AB363)</f>
        <v>4098.68</v>
      </c>
      <c r="L363" s="21">
        <f>SUM(raw!AC363:AD363)</f>
        <v>0</v>
      </c>
      <c r="M363" s="21">
        <f>raw!AE363</f>
        <v>0</v>
      </c>
      <c r="N363" s="21">
        <f>raw!AF363</f>
        <v>70063.23</v>
      </c>
      <c r="O363" s="21">
        <f>raw!AL363</f>
        <v>66680.800000000003</v>
      </c>
      <c r="P363" s="21">
        <f>raw!AM363</f>
        <v>70779.48</v>
      </c>
      <c r="Q363" s="21">
        <f>raw!BB363</f>
        <v>10668</v>
      </c>
      <c r="R363" s="21">
        <f>IF(E363=0,raw!AN363,raw!BC363)</f>
        <v>80839</v>
      </c>
      <c r="S363" s="21">
        <f>raw!BE363</f>
        <v>0</v>
      </c>
      <c r="T363" s="21">
        <f>raw!BF363</f>
        <v>329</v>
      </c>
      <c r="U363" s="21">
        <f>raw!BH363</f>
        <v>0</v>
      </c>
      <c r="V363" s="21">
        <f>IF(raw!BI363,raw!BI363,raw!BG363)</f>
        <v>490</v>
      </c>
      <c r="W363" s="21">
        <f>raw!BK363</f>
        <v>458</v>
      </c>
      <c r="X363" s="21">
        <f>raw!BL363</f>
        <v>2658</v>
      </c>
      <c r="Y363" s="29">
        <f>TRUNC(raw!BQ363/(1-raw!W363/100),2)</f>
        <v>180.34</v>
      </c>
      <c r="Z363" s="29">
        <f>TRUNC(raw!BR363/(1-raw!W363/100),2)</f>
        <v>1046.5999999999999</v>
      </c>
      <c r="AA363" s="29">
        <f>TRUNC(raw!BY363/(1-raw!W363/100),2)</f>
        <v>0</v>
      </c>
      <c r="AB363" s="29">
        <f>TRUNC(IF(E363=0,0,IF(E363=1,raw!BX363/(1-raw!W363/100),IF(E363=2,raw!BZ363/(1-raw!W363/100),0))),2)</f>
        <v>8353.58</v>
      </c>
      <c r="AC363" s="29">
        <f>TRUNC(raw!CB363/(1-raw!W363/100),2)</f>
        <v>0</v>
      </c>
      <c r="AD363" s="29">
        <f>TRUNC(IF(E363=0,0,IF(E363=1,raw!CA363/(1-raw!W363/100),IF(E363=2,raw!CC363/(1-raw!W363/100),0))),2)</f>
        <v>0</v>
      </c>
      <c r="AE363" s="21">
        <f>(IF(E363=0,0,IF(E363=1,0,IF(E363=2,raw!CE363))))</f>
        <v>0</v>
      </c>
      <c r="AF363" s="21">
        <f>(IF(E363=0,0,IF(E363=1,raw!CD363,IF(E363=2,raw!CF363))))</f>
        <v>490</v>
      </c>
    </row>
    <row r="364" spans="1:32" x14ac:dyDescent="0.25">
      <c r="A364" s="21">
        <f>raw!A364</f>
        <v>491750</v>
      </c>
      <c r="C364" s="21">
        <f>VLOOKUP(A364,'insert-meters'!A$2:B$24,2)</f>
        <v>111</v>
      </c>
      <c r="D364" s="21" t="str">
        <f>MID(raw!M364,3,4)</f>
        <v>1805</v>
      </c>
      <c r="E364" s="21">
        <f>IF(raw!BE364,2,IF(raw!BG364,1,0))</f>
        <v>2</v>
      </c>
      <c r="F364" s="21">
        <f>raw!T364</f>
        <v>20180618</v>
      </c>
      <c r="G364" s="21">
        <f>IF(E364=0,raw!AN364,raw!U364)</f>
        <v>337478</v>
      </c>
      <c r="H364" s="21">
        <f>IF(E364=0,raw!AO364,0)</f>
        <v>0</v>
      </c>
      <c r="I364" s="21">
        <f>raw!V364</f>
        <v>56583.45</v>
      </c>
      <c r="J364" s="21">
        <f>raw!X364</f>
        <v>716.25</v>
      </c>
      <c r="K364" s="21">
        <f>SUM(raw!Y364:AB364)</f>
        <v>13240.51</v>
      </c>
      <c r="L364" s="21">
        <f>SUM(raw!AC364:AD364)</f>
        <v>0</v>
      </c>
      <c r="M364" s="21">
        <f>raw!AE364</f>
        <v>0</v>
      </c>
      <c r="N364" s="21">
        <f>raw!AF364</f>
        <v>226333.87</v>
      </c>
      <c r="O364" s="21">
        <f>raw!AL364</f>
        <v>213809.61</v>
      </c>
      <c r="P364" s="21">
        <f>raw!AM364</f>
        <v>227050.12</v>
      </c>
      <c r="Q364" s="21">
        <f>raw!BB364</f>
        <v>33175</v>
      </c>
      <c r="R364" s="21">
        <f>IF(E364=0,raw!AN364,raw!BC364)</f>
        <v>304303</v>
      </c>
      <c r="S364" s="21">
        <f>raw!BE364</f>
        <v>731</v>
      </c>
      <c r="T364" s="21">
        <f>raw!BF364</f>
        <v>731</v>
      </c>
      <c r="U364" s="21">
        <f>raw!BH364</f>
        <v>785</v>
      </c>
      <c r="V364" s="21">
        <f>IF(raw!BI364,raw!BI364,raw!BG364)</f>
        <v>845</v>
      </c>
      <c r="W364" s="21">
        <f>raw!BK364</f>
        <v>0</v>
      </c>
      <c r="X364" s="21">
        <f>raw!BL364</f>
        <v>0</v>
      </c>
      <c r="Y364" s="29">
        <f>TRUNC(raw!BQ364/(1-raw!W364/100),2)</f>
        <v>0</v>
      </c>
      <c r="Z364" s="29">
        <f>TRUNC(raw!BR364/(1-raw!W364/100),2)</f>
        <v>0</v>
      </c>
      <c r="AA364" s="29">
        <f>TRUNC(raw!BY364/(1-raw!W364/100),2)</f>
        <v>45277.16</v>
      </c>
      <c r="AB364" s="29">
        <f>TRUNC(IF(E364=0,0,IF(E364=1,raw!BX364/(1-raw!W364/100),IF(E364=2,raw!BZ364/(1-raw!W364/100),0))),2)</f>
        <v>14405.68</v>
      </c>
      <c r="AC364" s="29">
        <f>TRUNC(raw!CB364/(1-raw!W364/100),2)</f>
        <v>0</v>
      </c>
      <c r="AD364" s="29">
        <f>TRUNC(IF(E364=0,0,IF(E364=1,raw!CA364/(1-raw!W364/100),IF(E364=2,raw!CC364/(1-raw!W364/100),0))),2)</f>
        <v>0</v>
      </c>
      <c r="AE364" s="21">
        <f>(IF(E364=0,0,IF(E364=1,0,IF(E364=2,raw!CE364))))</f>
        <v>785</v>
      </c>
      <c r="AF364" s="21">
        <f>(IF(E364=0,0,IF(E364=1,raw!CD364,IF(E364=2,raw!CF364))))</f>
        <v>845</v>
      </c>
    </row>
    <row r="365" spans="1:32" x14ac:dyDescent="0.25">
      <c r="A365" s="21">
        <f>raw!A365</f>
        <v>493169</v>
      </c>
      <c r="C365" s="21">
        <f>VLOOKUP(A365,'insert-meters'!A$2:B$24,2)</f>
        <v>112</v>
      </c>
      <c r="D365" s="21" t="str">
        <f>MID(raw!M365,3,4)</f>
        <v>1805</v>
      </c>
      <c r="E365" s="21">
        <f>IF(raw!BE365,2,IF(raw!BG365,1,0))</f>
        <v>1</v>
      </c>
      <c r="F365" s="21">
        <f>raw!T365</f>
        <v>20180618</v>
      </c>
      <c r="G365" s="21">
        <f>IF(E365=0,raw!AN365,raw!U365)</f>
        <v>162557</v>
      </c>
      <c r="H365" s="21">
        <f>IF(E365=0,raw!AO365,0)</f>
        <v>0</v>
      </c>
      <c r="I365" s="21">
        <f>raw!V365</f>
        <v>27771.91</v>
      </c>
      <c r="J365" s="21">
        <f>raw!X365</f>
        <v>716.25</v>
      </c>
      <c r="K365" s="21">
        <f>SUM(raw!Y365:AB365)</f>
        <v>6498.62</v>
      </c>
      <c r="L365" s="21">
        <f>SUM(raw!AC365:AD365)</f>
        <v>0</v>
      </c>
      <c r="M365" s="21">
        <f>raw!AE365</f>
        <v>0</v>
      </c>
      <c r="N365" s="21">
        <f>raw!AF365</f>
        <v>111087.7</v>
      </c>
      <c r="O365" s="21">
        <f>raw!AL365</f>
        <v>105305.33</v>
      </c>
      <c r="P365" s="21">
        <f>raw!AM365</f>
        <v>111803.95</v>
      </c>
      <c r="Q365" s="21">
        <f>raw!BB365</f>
        <v>16353</v>
      </c>
      <c r="R365" s="21">
        <f>IF(E365=0,raw!AN365,raw!BC365)</f>
        <v>146204</v>
      </c>
      <c r="S365" s="21">
        <f>raw!BE365</f>
        <v>0</v>
      </c>
      <c r="T365" s="21">
        <f>raw!BF365</f>
        <v>0</v>
      </c>
      <c r="U365" s="21">
        <f>raw!BH365</f>
        <v>0</v>
      </c>
      <c r="V365" s="21">
        <f>IF(raw!BI365,raw!BI365,raw!BG365)</f>
        <v>460</v>
      </c>
      <c r="W365" s="21">
        <f>raw!BK365</f>
        <v>0</v>
      </c>
      <c r="X365" s="21">
        <f>raw!BL365</f>
        <v>0</v>
      </c>
      <c r="Y365" s="29">
        <f>TRUNC(raw!BQ365/(1-raw!W365/100),2)</f>
        <v>0</v>
      </c>
      <c r="Z365" s="29">
        <f>TRUNC(raw!BR365/(1-raw!W365/100),2)</f>
        <v>0</v>
      </c>
      <c r="AA365" s="29">
        <f>TRUNC(raw!BY365/(1-raw!W365/100),2)</f>
        <v>0</v>
      </c>
      <c r="AB365" s="29">
        <f>TRUNC(IF(E365=0,0,IF(E365=1,raw!BX365/(1-raw!W365/100),IF(E365=2,raw!BZ365/(1-raw!W365/100),0))),2)</f>
        <v>7842.14</v>
      </c>
      <c r="AC365" s="29">
        <f>TRUNC(raw!CB365/(1-raw!W365/100),2)</f>
        <v>0</v>
      </c>
      <c r="AD365" s="29">
        <f>TRUNC(IF(E365=0,0,IF(E365=1,raw!CA365/(1-raw!W365/100),IF(E365=2,raw!CC365/(1-raw!W365/100),0))),2)</f>
        <v>0</v>
      </c>
      <c r="AE365" s="21">
        <f>(IF(E365=0,0,IF(E365=1,0,IF(E365=2,raw!CE365))))</f>
        <v>0</v>
      </c>
      <c r="AF365" s="21">
        <f>(IF(E365=0,0,IF(E365=1,raw!CD365,IF(E365=2,raw!CF365))))</f>
        <v>460</v>
      </c>
    </row>
    <row r="366" spans="1:32" x14ac:dyDescent="0.25">
      <c r="A366" s="21">
        <f>raw!A366</f>
        <v>510213</v>
      </c>
      <c r="C366" s="21">
        <f>VLOOKUP(A366,'insert-meters'!A$2:B$24,2)</f>
        <v>113</v>
      </c>
      <c r="D366" s="21" t="str">
        <f>MID(raw!M366,3,4)</f>
        <v>1805</v>
      </c>
      <c r="E366" s="21">
        <f>IF(raw!BE366,2,IF(raw!BG366,1,0))</f>
        <v>0</v>
      </c>
      <c r="F366" s="21">
        <f>raw!T366</f>
        <v>20180618</v>
      </c>
      <c r="G366" s="21">
        <f>IF(E366=0,raw!AN366,raw!U366)</f>
        <v>19070</v>
      </c>
      <c r="H366" s="21">
        <f>IF(E366=0,raw!AO366,0)</f>
        <v>19070</v>
      </c>
      <c r="I366" s="21">
        <f>raw!V366</f>
        <v>3199.31</v>
      </c>
      <c r="J366" s="21">
        <f>raw!X366</f>
        <v>716.25</v>
      </c>
      <c r="K366" s="21">
        <f>SUM(raw!Y366:AB366)</f>
        <v>748.62000000000012</v>
      </c>
      <c r="L366" s="21">
        <f>SUM(raw!AC366:AD366)</f>
        <v>0</v>
      </c>
      <c r="M366" s="21">
        <f>raw!AE366</f>
        <v>0</v>
      </c>
      <c r="N366" s="21">
        <f>raw!AF366</f>
        <v>12797.27</v>
      </c>
      <c r="O366" s="21">
        <f>raw!AL366</f>
        <v>12764.9</v>
      </c>
      <c r="P366" s="21">
        <f>raw!AM366</f>
        <v>13513.52</v>
      </c>
      <c r="Q366" s="21">
        <f>raw!BB366</f>
        <v>0</v>
      </c>
      <c r="R366" s="21">
        <f>IF(E366=0,raw!AN366,raw!BC366)</f>
        <v>19070</v>
      </c>
      <c r="S366" s="21">
        <f>raw!BE366</f>
        <v>0</v>
      </c>
      <c r="T366" s="21">
        <f>raw!BF366</f>
        <v>0</v>
      </c>
      <c r="U366" s="21">
        <f>raw!BH366</f>
        <v>0</v>
      </c>
      <c r="V366" s="21">
        <f>IF(raw!BI366,raw!BI366,raw!BG366)</f>
        <v>0</v>
      </c>
      <c r="W366" s="21">
        <f>raw!BK366</f>
        <v>0</v>
      </c>
      <c r="X366" s="21">
        <f>raw!BL366</f>
        <v>0</v>
      </c>
      <c r="Y366" s="29">
        <f>TRUNC(raw!BQ366/(1-raw!W366/100),2)</f>
        <v>0</v>
      </c>
      <c r="Z366" s="29">
        <f>TRUNC(raw!BR366/(1-raw!W366/100),2)</f>
        <v>0</v>
      </c>
      <c r="AA366" s="29">
        <f>TRUNC(raw!BY366/(1-raw!W366/100),2)</f>
        <v>0</v>
      </c>
      <c r="AB366" s="29">
        <f>TRUNC(IF(E366=0,0,IF(E366=1,raw!BX366/(1-raw!W366/100),IF(E366=2,raw!BZ366/(1-raw!W366/100),0))),2)</f>
        <v>0</v>
      </c>
      <c r="AC366" s="29">
        <f>TRUNC(raw!CB366/(1-raw!W366/100),2)</f>
        <v>0</v>
      </c>
      <c r="AD366" s="29">
        <f>TRUNC(IF(E366=0,0,IF(E366=1,raw!CA366/(1-raw!W366/100),IF(E366=2,raw!CC366/(1-raw!W366/100),0))),2)</f>
        <v>0</v>
      </c>
      <c r="AE366" s="21">
        <f>(IF(E366=0,0,IF(E366=1,0,IF(E366=2,raw!CE366))))</f>
        <v>0</v>
      </c>
      <c r="AF366" s="21">
        <f>(IF(E366=0,0,IF(E366=1,raw!CD366,IF(E366=2,raw!CF366))))</f>
        <v>0</v>
      </c>
    </row>
    <row r="367" spans="1:32" x14ac:dyDescent="0.25">
      <c r="A367" s="21">
        <f>raw!A367</f>
        <v>605120</v>
      </c>
      <c r="C367" s="21">
        <f>VLOOKUP(A367,'insert-meters'!A$2:B$24,2)</f>
        <v>114</v>
      </c>
      <c r="D367" s="21" t="str">
        <f>MID(raw!M367,3,4)</f>
        <v>1805</v>
      </c>
      <c r="E367" s="21">
        <f>IF(raw!BE367,2,IF(raw!BG367,1,0))</f>
        <v>1</v>
      </c>
      <c r="F367" s="21">
        <f>raw!T367</f>
        <v>20180618</v>
      </c>
      <c r="G367" s="21">
        <f>IF(E367=0,raw!AN367,raw!U367)</f>
        <v>269013</v>
      </c>
      <c r="H367" s="21">
        <f>IF(E367=0,raw!AO367,0)</f>
        <v>0</v>
      </c>
      <c r="I367" s="21">
        <f>raw!V367</f>
        <v>39198.730000000003</v>
      </c>
      <c r="J367" s="21">
        <f>raw!X367</f>
        <v>716.25</v>
      </c>
      <c r="K367" s="21">
        <f>SUM(raw!Y367:AB367)</f>
        <v>9172.5</v>
      </c>
      <c r="L367" s="21">
        <f>SUM(raw!AC367:AD367)</f>
        <v>0</v>
      </c>
      <c r="M367" s="21">
        <f>raw!AE367</f>
        <v>0</v>
      </c>
      <c r="N367" s="21">
        <f>raw!AF367</f>
        <v>156795.03</v>
      </c>
      <c r="O367" s="21">
        <f>raw!AL367</f>
        <v>148338.78</v>
      </c>
      <c r="P367" s="21">
        <f>raw!AM367</f>
        <v>157511.28</v>
      </c>
      <c r="Q367" s="21">
        <f>raw!BB367</f>
        <v>26253</v>
      </c>
      <c r="R367" s="21">
        <f>IF(E367=0,raw!AN367,raw!BC367)</f>
        <v>242760</v>
      </c>
      <c r="S367" s="21">
        <f>raw!BE367</f>
        <v>0</v>
      </c>
      <c r="T367" s="21">
        <f>raw!BF367</f>
        <v>817</v>
      </c>
      <c r="U367" s="21">
        <f>raw!BH367</f>
        <v>0</v>
      </c>
      <c r="V367" s="21">
        <f>IF(raw!BI367,raw!BI367,raw!BG367)</f>
        <v>945</v>
      </c>
      <c r="W367" s="21">
        <f>raw!BK367</f>
        <v>0</v>
      </c>
      <c r="X367" s="21">
        <f>raw!BL367</f>
        <v>1</v>
      </c>
      <c r="Y367" s="29">
        <f>TRUNC(raw!BQ367/(1-raw!W367/100),2)</f>
        <v>0</v>
      </c>
      <c r="Z367" s="29">
        <f>TRUNC(raw!BR367/(1-raw!W367/100),2)</f>
        <v>0.4</v>
      </c>
      <c r="AA367" s="29">
        <f>TRUNC(raw!BY367/(1-raw!W367/100),2)</f>
        <v>0</v>
      </c>
      <c r="AB367" s="29">
        <f>TRUNC(IF(E367=0,0,IF(E367=1,raw!BX367/(1-raw!W367/100),IF(E367=2,raw!BZ367/(1-raw!W367/100),0))),2)</f>
        <v>11574.9</v>
      </c>
      <c r="AC367" s="29">
        <f>TRUNC(raw!CB367/(1-raw!W367/100),2)</f>
        <v>0</v>
      </c>
      <c r="AD367" s="29">
        <f>TRUNC(IF(E367=0,0,IF(E367=1,raw!CA367/(1-raw!W367/100),IF(E367=2,raw!CC367/(1-raw!W367/100),0))),2)</f>
        <v>0</v>
      </c>
      <c r="AE367" s="21">
        <f>(IF(E367=0,0,IF(E367=1,0,IF(E367=2,raw!CE367))))</f>
        <v>0</v>
      </c>
      <c r="AF367" s="21">
        <f>(IF(E367=0,0,IF(E367=1,raw!CD367,IF(E367=2,raw!CF367))))</f>
        <v>945</v>
      </c>
    </row>
    <row r="368" spans="1:32" x14ac:dyDescent="0.25">
      <c r="A368" s="21">
        <f>raw!A368</f>
        <v>623849</v>
      </c>
      <c r="C368" s="21">
        <f>VLOOKUP(A368,'insert-meters'!A$2:B$24,2)</f>
        <v>115</v>
      </c>
      <c r="D368" s="21" t="str">
        <f>MID(raw!M368,3,4)</f>
        <v>1805</v>
      </c>
      <c r="E368" s="21">
        <f>IF(raw!BE368,2,IF(raw!BG368,1,0))</f>
        <v>1</v>
      </c>
      <c r="F368" s="21">
        <f>raw!T368</f>
        <v>20180618</v>
      </c>
      <c r="G368" s="21">
        <f>IF(E368=0,raw!AN368,raw!U368)</f>
        <v>163192</v>
      </c>
      <c r="H368" s="21">
        <f>IF(E368=0,raw!AO368,0)</f>
        <v>0</v>
      </c>
      <c r="I368" s="21">
        <f>raw!V368</f>
        <v>35113.129999999997</v>
      </c>
      <c r="J368" s="21">
        <f>raw!X368</f>
        <v>716.25</v>
      </c>
      <c r="K368" s="21">
        <f>SUM(raw!Y368:AB368)</f>
        <v>8216.4600000000009</v>
      </c>
      <c r="L368" s="21">
        <f>SUM(raw!AC368:AD368)</f>
        <v>0</v>
      </c>
      <c r="M368" s="21">
        <f>raw!AE368</f>
        <v>0</v>
      </c>
      <c r="N368" s="21">
        <f>raw!AF368</f>
        <v>140452.57999999999</v>
      </c>
      <c r="O368" s="21">
        <f>raw!AL368</f>
        <v>132952.37</v>
      </c>
      <c r="P368" s="21">
        <f>raw!AM368</f>
        <v>141168.82999999999</v>
      </c>
      <c r="Q368" s="21">
        <f>raw!BB368</f>
        <v>30066</v>
      </c>
      <c r="R368" s="21">
        <f>IF(E368=0,raw!AN368,raw!BC368)</f>
        <v>133126</v>
      </c>
      <c r="S368" s="21">
        <f>raw!BE368</f>
        <v>0</v>
      </c>
      <c r="T368" s="21">
        <f>raw!BF368</f>
        <v>865</v>
      </c>
      <c r="U368" s="21">
        <f>raw!BH368</f>
        <v>0</v>
      </c>
      <c r="V368" s="21">
        <f>IF(raw!BI368,raw!BI368,raw!BG368)</f>
        <v>865</v>
      </c>
      <c r="W368" s="21">
        <f>raw!BK368</f>
        <v>0</v>
      </c>
      <c r="X368" s="21">
        <f>raw!BL368</f>
        <v>0</v>
      </c>
      <c r="Y368" s="29">
        <f>TRUNC(raw!BQ368/(1-raw!W368/100),2)</f>
        <v>0</v>
      </c>
      <c r="Z368" s="29">
        <f>TRUNC(raw!BR368/(1-raw!W368/100),2)</f>
        <v>0</v>
      </c>
      <c r="AA368" s="29">
        <f>TRUNC(raw!BY368/(1-raw!W368/100),2)</f>
        <v>0</v>
      </c>
      <c r="AB368" s="29">
        <f>TRUNC(IF(E368=0,0,IF(E368=1,raw!BX368/(1-raw!W368/100),IF(E368=2,raw!BZ368/(1-raw!W368/100),0))),2)</f>
        <v>14746.64</v>
      </c>
      <c r="AC368" s="29">
        <f>TRUNC(raw!CB368/(1-raw!W368/100),2)</f>
        <v>0</v>
      </c>
      <c r="AD368" s="29">
        <f>TRUNC(IF(E368=0,0,IF(E368=1,raw!CA368/(1-raw!W368/100),IF(E368=2,raw!CC368/(1-raw!W368/100),0))),2)</f>
        <v>0</v>
      </c>
      <c r="AE368" s="21">
        <f>(IF(E368=0,0,IF(E368=1,0,IF(E368=2,raw!CE368))))</f>
        <v>0</v>
      </c>
      <c r="AF368" s="21">
        <f>(IF(E368=0,0,IF(E368=1,raw!CD368,IF(E368=2,raw!CF368))))</f>
        <v>855</v>
      </c>
    </row>
    <row r="369" spans="1:32" x14ac:dyDescent="0.25">
      <c r="A369" s="21">
        <f>raw!A369</f>
        <v>675051</v>
      </c>
      <c r="C369" s="21">
        <f>VLOOKUP(A369,'insert-meters'!A$2:B$24,2)</f>
        <v>116</v>
      </c>
      <c r="D369" s="21" t="str">
        <f>MID(raw!M369,3,4)</f>
        <v>1805</v>
      </c>
      <c r="E369" s="21">
        <f>IF(raw!BE369,2,IF(raw!BG369,1,0))</f>
        <v>2</v>
      </c>
      <c r="F369" s="21">
        <f>raw!T369</f>
        <v>20180618</v>
      </c>
      <c r="G369" s="21">
        <f>IF(E369=0,raw!AN369,raw!U369)</f>
        <v>188226</v>
      </c>
      <c r="H369" s="21">
        <f>IF(E369=0,raw!AO369,0)</f>
        <v>0</v>
      </c>
      <c r="I369" s="21">
        <f>raw!V369</f>
        <v>31562.68</v>
      </c>
      <c r="J369" s="21">
        <f>raw!X369</f>
        <v>716.25</v>
      </c>
      <c r="K369" s="21">
        <f>SUM(raw!Y369:AB369)</f>
        <v>7385.6500000000005</v>
      </c>
      <c r="L369" s="21">
        <f>SUM(raw!AC369:AD369)</f>
        <v>0</v>
      </c>
      <c r="M369" s="21">
        <f>raw!AE369</f>
        <v>0</v>
      </c>
      <c r="N369" s="21">
        <f>raw!AF369</f>
        <v>126250.77</v>
      </c>
      <c r="O369" s="21">
        <f>raw!AL369</f>
        <v>119581.37</v>
      </c>
      <c r="P369" s="21">
        <f>raw!AM369</f>
        <v>126967.02</v>
      </c>
      <c r="Q369" s="21">
        <f>raw!BB369</f>
        <v>18034</v>
      </c>
      <c r="R369" s="21">
        <f>IF(E369=0,raw!AN369,raw!BC369)</f>
        <v>170192</v>
      </c>
      <c r="S369" s="21">
        <f>raw!BE369</f>
        <v>364</v>
      </c>
      <c r="T369" s="21">
        <f>raw!BF369</f>
        <v>417</v>
      </c>
      <c r="U369" s="21">
        <f>raw!BH369</f>
        <v>455</v>
      </c>
      <c r="V369" s="21">
        <f>IF(raw!BI369,raw!BI369,raw!BG369)</f>
        <v>420</v>
      </c>
      <c r="W369" s="21">
        <f>raw!BK369</f>
        <v>0</v>
      </c>
      <c r="X369" s="21">
        <f>raw!BL369</f>
        <v>0</v>
      </c>
      <c r="Y369" s="29">
        <f>TRUNC(raw!BQ369/(1-raw!W369/100),2)</f>
        <v>0</v>
      </c>
      <c r="Z369" s="29">
        <f>TRUNC(raw!BR369/(1-raw!W369/100),2)</f>
        <v>0</v>
      </c>
      <c r="AA369" s="29">
        <f>TRUNC(raw!BY369/(1-raw!W369/100),2)</f>
        <v>26243.439999999999</v>
      </c>
      <c r="AB369" s="29">
        <f>TRUNC(IF(E369=0,0,IF(E369=1,raw!BX369/(1-raw!W369/100),IF(E369=2,raw!BZ369/(1-raw!W369/100),0))),2)</f>
        <v>7160.21</v>
      </c>
      <c r="AC369" s="29">
        <f>TRUNC(raw!CB369/(1-raw!W369/100),2)</f>
        <v>0</v>
      </c>
      <c r="AD369" s="29">
        <f>TRUNC(IF(E369=0,0,IF(E369=1,raw!CA369/(1-raw!W369/100),IF(E369=2,raw!CC369/(1-raw!W369/100),0))),2)</f>
        <v>0</v>
      </c>
      <c r="AE369" s="21">
        <f>(IF(E369=0,0,IF(E369=1,0,IF(E369=2,raw!CE369))))</f>
        <v>455</v>
      </c>
      <c r="AF369" s="21">
        <f>(IF(E369=0,0,IF(E369=1,raw!CD369,IF(E369=2,raw!CF369))))</f>
        <v>420</v>
      </c>
    </row>
    <row r="370" spans="1:32" x14ac:dyDescent="0.25">
      <c r="A370" s="21">
        <f>raw!A370</f>
        <v>856960</v>
      </c>
      <c r="C370" s="21">
        <f>VLOOKUP(A370,'insert-meters'!A$2:B$24,2)</f>
        <v>117</v>
      </c>
      <c r="D370" s="21" t="str">
        <f>MID(raw!M370,3,4)</f>
        <v>1805</v>
      </c>
      <c r="E370" s="21">
        <f>IF(raw!BE370,2,IF(raw!BG370,1,0))</f>
        <v>0</v>
      </c>
      <c r="F370" s="21">
        <f>raw!T370</f>
        <v>20180618</v>
      </c>
      <c r="G370" s="21">
        <f>IF(E370=0,raw!AN370,raw!U370)</f>
        <v>2</v>
      </c>
      <c r="H370" s="21">
        <f>IF(E370=0,raw!AO370,0)</f>
        <v>100</v>
      </c>
      <c r="I370" s="21">
        <f>raw!V370</f>
        <v>6.82</v>
      </c>
      <c r="J370" s="21">
        <f>raw!X370</f>
        <v>2.4</v>
      </c>
      <c r="K370" s="21">
        <f>SUM(raw!Y370:AB370)</f>
        <v>3.3</v>
      </c>
      <c r="L370" s="21">
        <f>SUM(raw!AC370:AD370)</f>
        <v>0</v>
      </c>
      <c r="M370" s="21">
        <f>raw!AE370</f>
        <v>0</v>
      </c>
      <c r="N370" s="21">
        <f>raw!AF370</f>
        <v>56.85</v>
      </c>
      <c r="O370" s="21">
        <f>raw!AL370</f>
        <v>55.95</v>
      </c>
      <c r="P370" s="21">
        <f>raw!AM370</f>
        <v>59.25</v>
      </c>
      <c r="Q370" s="21">
        <f>raw!BB370</f>
        <v>0</v>
      </c>
      <c r="R370" s="21">
        <f>IF(E370=0,raw!AN370,raw!BC370)</f>
        <v>2</v>
      </c>
      <c r="S370" s="21">
        <f>raw!BE370</f>
        <v>0</v>
      </c>
      <c r="T370" s="21">
        <f>raw!BF370</f>
        <v>0</v>
      </c>
      <c r="U370" s="21">
        <f>raw!BH370</f>
        <v>0</v>
      </c>
      <c r="V370" s="21">
        <f>IF(raw!BI370,raw!BI370,raw!BG370)</f>
        <v>0</v>
      </c>
      <c r="W370" s="21">
        <f>raw!BK370</f>
        <v>0</v>
      </c>
      <c r="X370" s="21">
        <f>raw!BL370</f>
        <v>0</v>
      </c>
      <c r="Y370" s="29">
        <f>TRUNC(raw!BQ370/(1-raw!W370/100),2)</f>
        <v>0</v>
      </c>
      <c r="Z370" s="29">
        <f>TRUNC(raw!BR370/(1-raw!W370/100),2)</f>
        <v>0</v>
      </c>
      <c r="AA370" s="29">
        <f>TRUNC(raw!BY370/(1-raw!W370/100),2)</f>
        <v>0</v>
      </c>
      <c r="AB370" s="29">
        <f>TRUNC(IF(E370=0,0,IF(E370=1,raw!BX370/(1-raw!W370/100),IF(E370=2,raw!BZ370/(1-raw!W370/100),0))),2)</f>
        <v>0</v>
      </c>
      <c r="AC370" s="29">
        <f>TRUNC(raw!CB370/(1-raw!W370/100),2)</f>
        <v>0</v>
      </c>
      <c r="AD370" s="29">
        <f>TRUNC(IF(E370=0,0,IF(E370=1,raw!CA370/(1-raw!W370/100),IF(E370=2,raw!CC370/(1-raw!W370/100),0))),2)</f>
        <v>0</v>
      </c>
      <c r="AE370" s="21">
        <f>(IF(E370=0,0,IF(E370=1,0,IF(E370=2,raw!CE370))))</f>
        <v>0</v>
      </c>
      <c r="AF370" s="21">
        <f>(IF(E370=0,0,IF(E370=1,raw!CD370,IF(E370=2,raw!CF370))))</f>
        <v>0</v>
      </c>
    </row>
    <row r="371" spans="1:32" x14ac:dyDescent="0.25">
      <c r="A371" s="21">
        <f>raw!A371</f>
        <v>856967</v>
      </c>
      <c r="C371" s="21">
        <f>VLOOKUP(A371,'insert-meters'!A$2:B$24,2)</f>
        <v>118</v>
      </c>
      <c r="D371" s="21" t="str">
        <f>MID(raw!M371,3,4)</f>
        <v>1805</v>
      </c>
      <c r="E371" s="21">
        <f>IF(raw!BE371,2,IF(raw!BG371,1,0))</f>
        <v>0</v>
      </c>
      <c r="F371" s="21">
        <f>raw!T371</f>
        <v>20180618</v>
      </c>
      <c r="G371" s="21">
        <f>IF(E371=0,raw!AN371,raw!U371)</f>
        <v>18</v>
      </c>
      <c r="H371" s="21">
        <f>IF(E371=0,raw!AO371,0)</f>
        <v>100</v>
      </c>
      <c r="I371" s="21">
        <f>raw!V371</f>
        <v>6.82</v>
      </c>
      <c r="J371" s="21">
        <f>raw!X371</f>
        <v>2.4</v>
      </c>
      <c r="K371" s="21">
        <f>SUM(raw!Y371:AB371)</f>
        <v>3.3</v>
      </c>
      <c r="L371" s="21">
        <f>SUM(raw!AC371:AD371)</f>
        <v>0</v>
      </c>
      <c r="M371" s="21">
        <f>raw!AE371</f>
        <v>0</v>
      </c>
      <c r="N371" s="21">
        <f>raw!AF371</f>
        <v>56.85</v>
      </c>
      <c r="O371" s="21">
        <f>raw!AL371</f>
        <v>55.95</v>
      </c>
      <c r="P371" s="21">
        <f>raw!AM371</f>
        <v>59.25</v>
      </c>
      <c r="Q371" s="21">
        <f>raw!BB371</f>
        <v>0</v>
      </c>
      <c r="R371" s="21">
        <f>IF(E371=0,raw!AN371,raw!BC371)</f>
        <v>18</v>
      </c>
      <c r="S371" s="21">
        <f>raw!BE371</f>
        <v>0</v>
      </c>
      <c r="T371" s="21">
        <f>raw!BF371</f>
        <v>0</v>
      </c>
      <c r="U371" s="21">
        <f>raw!BH371</f>
        <v>0</v>
      </c>
      <c r="V371" s="21">
        <f>IF(raw!BI371,raw!BI371,raw!BG371)</f>
        <v>0</v>
      </c>
      <c r="W371" s="21">
        <f>raw!BK371</f>
        <v>0</v>
      </c>
      <c r="X371" s="21">
        <f>raw!BL371</f>
        <v>0</v>
      </c>
      <c r="Y371" s="29">
        <f>TRUNC(raw!BQ371/(1-raw!W371/100),2)</f>
        <v>0</v>
      </c>
      <c r="Z371" s="29">
        <f>TRUNC(raw!BR371/(1-raw!W371/100),2)</f>
        <v>0</v>
      </c>
      <c r="AA371" s="29">
        <f>TRUNC(raw!BY371/(1-raw!W371/100),2)</f>
        <v>0</v>
      </c>
      <c r="AB371" s="29">
        <f>TRUNC(IF(E371=0,0,IF(E371=1,raw!BX371/(1-raw!W371/100),IF(E371=2,raw!BZ371/(1-raw!W371/100),0))),2)</f>
        <v>0</v>
      </c>
      <c r="AC371" s="29">
        <f>TRUNC(raw!CB371/(1-raw!W371/100),2)</f>
        <v>0</v>
      </c>
      <c r="AD371" s="29">
        <f>TRUNC(IF(E371=0,0,IF(E371=1,raw!CA371/(1-raw!W371/100),IF(E371=2,raw!CC371/(1-raw!W371/100),0))),2)</f>
        <v>0</v>
      </c>
      <c r="AE371" s="21">
        <f>(IF(E371=0,0,IF(E371=1,0,IF(E371=2,raw!CE371))))</f>
        <v>0</v>
      </c>
      <c r="AF371" s="21">
        <f>(IF(E371=0,0,IF(E371=1,raw!CD371,IF(E371=2,raw!CF371))))</f>
        <v>0</v>
      </c>
    </row>
    <row r="372" spans="1:32" x14ac:dyDescent="0.25">
      <c r="A372" s="21">
        <f>raw!A372</f>
        <v>856969</v>
      </c>
      <c r="C372" s="21">
        <f>VLOOKUP(A372,'insert-meters'!A$2:B$24,2)</f>
        <v>119</v>
      </c>
      <c r="D372" s="21" t="str">
        <f>MID(raw!M372,3,4)</f>
        <v>1805</v>
      </c>
      <c r="E372" s="21">
        <f>IF(raw!BE372,2,IF(raw!BG372,1,0))</f>
        <v>0</v>
      </c>
      <c r="F372" s="21">
        <f>raw!T372</f>
        <v>20180618</v>
      </c>
      <c r="G372" s="21">
        <f>IF(E372=0,raw!AN372,raw!U372)</f>
        <v>0</v>
      </c>
      <c r="H372" s="21">
        <f>IF(E372=0,raw!AO372,0)</f>
        <v>100</v>
      </c>
      <c r="I372" s="21">
        <f>raw!V372</f>
        <v>6.82</v>
      </c>
      <c r="J372" s="21">
        <f>raw!X372</f>
        <v>2.4</v>
      </c>
      <c r="K372" s="21">
        <f>SUM(raw!Y372:AB372)</f>
        <v>3.3</v>
      </c>
      <c r="L372" s="21">
        <f>SUM(raw!AC372:AD372)</f>
        <v>0</v>
      </c>
      <c r="M372" s="21">
        <f>raw!AE372</f>
        <v>0</v>
      </c>
      <c r="N372" s="21">
        <f>raw!AF372</f>
        <v>56.85</v>
      </c>
      <c r="O372" s="21">
        <f>raw!AL372</f>
        <v>55.95</v>
      </c>
      <c r="P372" s="21">
        <f>raw!AM372</f>
        <v>59.25</v>
      </c>
      <c r="Q372" s="21">
        <f>raw!BB372</f>
        <v>0</v>
      </c>
      <c r="R372" s="21">
        <f>IF(E372=0,raw!AN372,raw!BC372)</f>
        <v>0</v>
      </c>
      <c r="S372" s="21">
        <f>raw!BE372</f>
        <v>0</v>
      </c>
      <c r="T372" s="21">
        <f>raw!BF372</f>
        <v>0</v>
      </c>
      <c r="U372" s="21">
        <f>raw!BH372</f>
        <v>0</v>
      </c>
      <c r="V372" s="21">
        <f>IF(raw!BI372,raw!BI372,raw!BG372)</f>
        <v>0</v>
      </c>
      <c r="W372" s="21">
        <f>raw!BK372</f>
        <v>0</v>
      </c>
      <c r="X372" s="21">
        <f>raw!BL372</f>
        <v>0</v>
      </c>
      <c r="Y372" s="29">
        <f>TRUNC(raw!BQ372/(1-raw!W372/100),2)</f>
        <v>0</v>
      </c>
      <c r="Z372" s="29">
        <f>TRUNC(raw!BR372/(1-raw!W372/100),2)</f>
        <v>0</v>
      </c>
      <c r="AA372" s="29">
        <f>TRUNC(raw!BY372/(1-raw!W372/100),2)</f>
        <v>0</v>
      </c>
      <c r="AB372" s="29">
        <f>TRUNC(IF(E372=0,0,IF(E372=1,raw!BX372/(1-raw!W372/100),IF(E372=2,raw!BZ372/(1-raw!W372/100),0))),2)</f>
        <v>0</v>
      </c>
      <c r="AC372" s="29">
        <f>TRUNC(raw!CB372/(1-raw!W372/100),2)</f>
        <v>0</v>
      </c>
      <c r="AD372" s="29">
        <f>TRUNC(IF(E372=0,0,IF(E372=1,raw!CA372/(1-raw!W372/100),IF(E372=2,raw!CC372/(1-raw!W372/100),0))),2)</f>
        <v>0</v>
      </c>
      <c r="AE372" s="21">
        <f>(IF(E372=0,0,IF(E372=1,0,IF(E372=2,raw!CE372))))</f>
        <v>0</v>
      </c>
      <c r="AF372" s="21">
        <f>(IF(E372=0,0,IF(E372=1,raw!CD372,IF(E372=2,raw!CF372))))</f>
        <v>0</v>
      </c>
    </row>
    <row r="373" spans="1:32" x14ac:dyDescent="0.25">
      <c r="A373" s="21">
        <f>raw!A373</f>
        <v>966027</v>
      </c>
      <c r="C373" s="21">
        <f>VLOOKUP(A373,'insert-meters'!A$2:B$24,2)</f>
        <v>120</v>
      </c>
      <c r="D373" s="21" t="str">
        <f>MID(raw!M373,3,4)</f>
        <v>1805</v>
      </c>
      <c r="E373" s="21">
        <f>IF(raw!BE373,2,IF(raw!BG373,1,0))</f>
        <v>2</v>
      </c>
      <c r="F373" s="21">
        <f>raw!T373</f>
        <v>20180618</v>
      </c>
      <c r="G373" s="21">
        <f>IF(E373=0,raw!AN373,raw!U373)</f>
        <v>76282</v>
      </c>
      <c r="H373" s="21">
        <f>IF(E373=0,raw!AO373,0)</f>
        <v>0</v>
      </c>
      <c r="I373" s="21">
        <f>raw!V373</f>
        <v>14008.79</v>
      </c>
      <c r="J373" s="21">
        <f>raw!X373</f>
        <v>716.25</v>
      </c>
      <c r="K373" s="21">
        <f>SUM(raw!Y373:AB373)</f>
        <v>3278.04</v>
      </c>
      <c r="L373" s="21">
        <f>SUM(raw!AC373:AD373)</f>
        <v>0</v>
      </c>
      <c r="M373" s="21">
        <f>raw!AE373</f>
        <v>0</v>
      </c>
      <c r="N373" s="21">
        <f>raw!AF373</f>
        <v>56035.25</v>
      </c>
      <c r="O373" s="21">
        <f>raw!AL373</f>
        <v>53473.46</v>
      </c>
      <c r="P373" s="21">
        <f>raw!AM373</f>
        <v>56751.5</v>
      </c>
      <c r="Q373" s="21">
        <f>raw!BB373</f>
        <v>8683</v>
      </c>
      <c r="R373" s="21">
        <f>IF(E373=0,raw!AN373,raw!BC373)</f>
        <v>67599</v>
      </c>
      <c r="S373" s="21">
        <f>raw!BE373</f>
        <v>204</v>
      </c>
      <c r="T373" s="21">
        <f>raw!BF373</f>
        <v>204</v>
      </c>
      <c r="U373" s="21">
        <f>raw!BH373</f>
        <v>245</v>
      </c>
      <c r="V373" s="21">
        <f>IF(raw!BI373,raw!BI373,raw!BG373)</f>
        <v>230</v>
      </c>
      <c r="W373" s="21">
        <f>raw!BK373</f>
        <v>15</v>
      </c>
      <c r="X373" s="21">
        <f>raw!BL373</f>
        <v>133</v>
      </c>
      <c r="Y373" s="29">
        <f>TRUNC(raw!BQ373/(1-raw!W373/100),2)</f>
        <v>5.9</v>
      </c>
      <c r="Z373" s="29">
        <f>TRUNC(raw!BR373/(1-raw!W373/100),2)</f>
        <v>52.36</v>
      </c>
      <c r="AA373" s="29">
        <f>TRUNC(raw!BY373/(1-raw!W373/100),2)</f>
        <v>14131.08</v>
      </c>
      <c r="AB373" s="29">
        <f>TRUNC(IF(E373=0,0,IF(E373=1,raw!BX373/(1-raw!W373/100),IF(E373=2,raw!BZ373/(1-raw!W373/100),0))),2)</f>
        <v>3921.08</v>
      </c>
      <c r="AC373" s="29">
        <f>TRUNC(raw!CB373/(1-raw!W373/100),2)</f>
        <v>0</v>
      </c>
      <c r="AD373" s="29">
        <f>TRUNC(IF(E373=0,0,IF(E373=1,raw!CA373/(1-raw!W373/100),IF(E373=2,raw!CC373/(1-raw!W373/100),0))),2)</f>
        <v>0</v>
      </c>
      <c r="AE373" s="21">
        <f>(IF(E373=0,0,IF(E373=1,0,IF(E373=2,raw!CE373))))</f>
        <v>245</v>
      </c>
      <c r="AF373" s="21">
        <f>(IF(E373=0,0,IF(E373=1,raw!CD373,IF(E373=2,raw!CF373))))</f>
        <v>230</v>
      </c>
    </row>
    <row r="374" spans="1:32" x14ac:dyDescent="0.25">
      <c r="A374" s="21">
        <f>raw!A374</f>
        <v>1089425</v>
      </c>
      <c r="C374" s="21">
        <f>VLOOKUP(A374,'insert-meters'!A$2:B$24,2)</f>
        <v>121</v>
      </c>
      <c r="D374" s="21" t="str">
        <f>MID(raw!M374,3,4)</f>
        <v>1805</v>
      </c>
      <c r="E374" s="21">
        <f>IF(raw!BE374,2,IF(raw!BG374,1,0))</f>
        <v>2</v>
      </c>
      <c r="F374" s="21">
        <f>raw!T374</f>
        <v>20180618</v>
      </c>
      <c r="G374" s="21">
        <f>IF(E374=0,raw!AN374,raw!U374)</f>
        <v>123093</v>
      </c>
      <c r="H374" s="21">
        <f>IF(E374=0,raw!AO374,0)</f>
        <v>0</v>
      </c>
      <c r="I374" s="21">
        <f>raw!V374</f>
        <v>18084.3</v>
      </c>
      <c r="J374" s="21">
        <f>raw!X374</f>
        <v>716.25</v>
      </c>
      <c r="K374" s="21">
        <f>SUM(raw!Y374:AB374)</f>
        <v>4231.71</v>
      </c>
      <c r="L374" s="21">
        <f>SUM(raw!AC374:AD374)</f>
        <v>0</v>
      </c>
      <c r="M374" s="21">
        <f>raw!AE374</f>
        <v>0</v>
      </c>
      <c r="N374" s="21">
        <f>raw!AF374</f>
        <v>72337.23</v>
      </c>
      <c r="O374" s="21">
        <f>raw!AL374</f>
        <v>68821.77</v>
      </c>
      <c r="P374" s="21">
        <f>raw!AM374</f>
        <v>73053.48</v>
      </c>
      <c r="Q374" s="21">
        <f>raw!BB374</f>
        <v>10002</v>
      </c>
      <c r="R374" s="21">
        <f>IF(E374=0,raw!AN374,raw!BC374)</f>
        <v>113091</v>
      </c>
      <c r="S374" s="21">
        <f>raw!BE374</f>
        <v>186</v>
      </c>
      <c r="T374" s="21">
        <f>raw!BF374</f>
        <v>189</v>
      </c>
      <c r="U374" s="21">
        <f>raw!BH374</f>
        <v>350</v>
      </c>
      <c r="V374" s="21">
        <f>IF(raw!BI374,raw!BI374,raw!BG374)</f>
        <v>350</v>
      </c>
      <c r="W374" s="21">
        <f>raw!BK374</f>
        <v>0</v>
      </c>
      <c r="X374" s="21">
        <f>raw!BL374</f>
        <v>0</v>
      </c>
      <c r="Y374" s="29">
        <f>TRUNC(raw!BQ374/(1-raw!W374/100),2)</f>
        <v>0</v>
      </c>
      <c r="Z374" s="29">
        <f>TRUNC(raw!BR374/(1-raw!W374/100),2)</f>
        <v>0</v>
      </c>
      <c r="AA374" s="29">
        <f>TRUNC(raw!BY374/(1-raw!W374/100),2)</f>
        <v>10787.9</v>
      </c>
      <c r="AB374" s="29">
        <f>TRUNC(IF(E374=0,0,IF(E374=1,raw!BX374/(1-raw!W374/100),IF(E374=2,raw!BZ374/(1-raw!W374/100),0))),2)</f>
        <v>4287</v>
      </c>
      <c r="AC374" s="29">
        <f>TRUNC(raw!CB374/(1-raw!W374/100),2)</f>
        <v>0</v>
      </c>
      <c r="AD374" s="29">
        <f>TRUNC(IF(E374=0,0,IF(E374=1,raw!CA374/(1-raw!W374/100),IF(E374=2,raw!CC374/(1-raw!W374/100),0))),2)</f>
        <v>0</v>
      </c>
      <c r="AE374" s="21">
        <f>(IF(E374=0,0,IF(E374=1,0,IF(E374=2,raw!CE374))))</f>
        <v>350</v>
      </c>
      <c r="AF374" s="21">
        <f>(IF(E374=0,0,IF(E374=1,raw!CD374,IF(E374=2,raw!CF374))))</f>
        <v>350</v>
      </c>
    </row>
    <row r="375" spans="1:32" x14ac:dyDescent="0.25">
      <c r="A375" s="21">
        <f>raw!A375</f>
        <v>1100496</v>
      </c>
      <c r="C375" s="21">
        <f>VLOOKUP(A375,'insert-meters'!A$2:B$24,2)</f>
        <v>122</v>
      </c>
      <c r="D375" s="21" t="str">
        <f>MID(raw!M375,3,4)</f>
        <v>1805</v>
      </c>
      <c r="E375" s="21">
        <f>IF(raw!BE375,2,IF(raw!BG375,1,0))</f>
        <v>0</v>
      </c>
      <c r="F375" s="21">
        <f>raw!T375</f>
        <v>20180618</v>
      </c>
      <c r="G375" s="21">
        <f>IF(E375=0,raw!AN375,raw!U375)</f>
        <v>92</v>
      </c>
      <c r="H375" s="21">
        <f>IF(E375=0,raw!AO375,0)</f>
        <v>92</v>
      </c>
      <c r="I375" s="21">
        <f>raw!V375</f>
        <v>6.3</v>
      </c>
      <c r="J375" s="21">
        <f>raw!X375</f>
        <v>2.4</v>
      </c>
      <c r="K375" s="21">
        <f>SUM(raw!Y375:AB375)</f>
        <v>3.06</v>
      </c>
      <c r="L375" s="21">
        <f>SUM(raw!AC375:AD375)</f>
        <v>0</v>
      </c>
      <c r="M375" s="21">
        <f>raw!AE375</f>
        <v>0</v>
      </c>
      <c r="N375" s="21">
        <f>raw!AF375</f>
        <v>52.52</v>
      </c>
      <c r="O375" s="21">
        <f>raw!AL375</f>
        <v>51.86</v>
      </c>
      <c r="P375" s="21">
        <f>raw!AM375</f>
        <v>54.92</v>
      </c>
      <c r="Q375" s="21">
        <f>raw!BB375</f>
        <v>0</v>
      </c>
      <c r="R375" s="21">
        <f>IF(E375=0,raw!AN375,raw!BC375)</f>
        <v>92</v>
      </c>
      <c r="S375" s="21">
        <f>raw!BE375</f>
        <v>0</v>
      </c>
      <c r="T375" s="21">
        <f>raw!BF375</f>
        <v>0</v>
      </c>
      <c r="U375" s="21">
        <f>raw!BH375</f>
        <v>0</v>
      </c>
      <c r="V375" s="21">
        <f>IF(raw!BI375,raw!BI375,raw!BG375)</f>
        <v>0</v>
      </c>
      <c r="W375" s="21">
        <f>raw!BK375</f>
        <v>0</v>
      </c>
      <c r="X375" s="21">
        <f>raw!BL375</f>
        <v>0</v>
      </c>
      <c r="Y375" s="29">
        <f>TRUNC(raw!BQ375/(1-raw!W375/100),2)</f>
        <v>0</v>
      </c>
      <c r="Z375" s="29">
        <f>TRUNC(raw!BR375/(1-raw!W375/100),2)</f>
        <v>0</v>
      </c>
      <c r="AA375" s="29">
        <f>TRUNC(raw!BY375/(1-raw!W375/100),2)</f>
        <v>0</v>
      </c>
      <c r="AB375" s="29">
        <f>TRUNC(IF(E375=0,0,IF(E375=1,raw!BX375/(1-raw!W375/100),IF(E375=2,raw!BZ375/(1-raw!W375/100),0))),2)</f>
        <v>0</v>
      </c>
      <c r="AC375" s="29">
        <f>TRUNC(raw!CB375/(1-raw!W375/100),2)</f>
        <v>0</v>
      </c>
      <c r="AD375" s="29">
        <f>TRUNC(IF(E375=0,0,IF(E375=1,raw!CA375/(1-raw!W375/100),IF(E375=2,raw!CC375/(1-raw!W375/100),0))),2)</f>
        <v>0</v>
      </c>
      <c r="AE375" s="21">
        <f>(IF(E375=0,0,IF(E375=1,0,IF(E375=2,raw!CE375))))</f>
        <v>0</v>
      </c>
      <c r="AF375" s="21">
        <f>(IF(E375=0,0,IF(E375=1,raw!CD375,IF(E375=2,raw!CF375))))</f>
        <v>0</v>
      </c>
    </row>
    <row r="376" spans="1:32" x14ac:dyDescent="0.25">
      <c r="A376" s="21">
        <f>raw!A376</f>
        <v>466453</v>
      </c>
      <c r="C376" s="21">
        <f>VLOOKUP(A376,'insert-meters'!A$2:B$24,2)</f>
        <v>101</v>
      </c>
      <c r="D376" s="21" t="str">
        <f>MID(raw!M376,3,4)</f>
        <v>1806</v>
      </c>
      <c r="E376" s="21">
        <f>IF(raw!BE376,2,IF(raw!BG376,1,0))</f>
        <v>1</v>
      </c>
      <c r="F376" s="21">
        <f>raw!T376</f>
        <v>20180718</v>
      </c>
      <c r="G376" s="21">
        <f>IF(E376=0,raw!AN376,raw!U376)</f>
        <v>13582</v>
      </c>
      <c r="H376" s="21">
        <f>IF(E376=0,raw!AO376,0)</f>
        <v>0</v>
      </c>
      <c r="I376" s="21">
        <f>raw!V376</f>
        <v>2169.2600000000002</v>
      </c>
      <c r="J376" s="21">
        <f>raw!X376</f>
        <v>716.25</v>
      </c>
      <c r="K376" s="21">
        <f>SUM(raw!Y376:AB376)</f>
        <v>507.59999999999997</v>
      </c>
      <c r="L376" s="21">
        <f>SUM(raw!AC376:AD376)</f>
        <v>0</v>
      </c>
      <c r="M376" s="21">
        <f>raw!AE376</f>
        <v>0</v>
      </c>
      <c r="N376" s="21">
        <f>raw!AF376</f>
        <v>8677.09</v>
      </c>
      <c r="O376" s="21">
        <f>raw!AL376</f>
        <v>8885.74</v>
      </c>
      <c r="P376" s="21">
        <f>raw!AM376</f>
        <v>9393.34</v>
      </c>
      <c r="Q376" s="21">
        <f>raw!BB376</f>
        <v>1676</v>
      </c>
      <c r="R376" s="21">
        <f>IF(E376=0,raw!AN376,raw!BC376)</f>
        <v>11906</v>
      </c>
      <c r="S376" s="21">
        <f>raw!BE376</f>
        <v>0</v>
      </c>
      <c r="T376" s="21">
        <f>raw!BF376</f>
        <v>40</v>
      </c>
      <c r="U376" s="21">
        <f>raw!BH376</f>
        <v>0</v>
      </c>
      <c r="V376" s="21">
        <f>IF(raw!BI376,raw!BI376,raw!BG376)</f>
        <v>55</v>
      </c>
      <c r="W376" s="21">
        <f>raw!BK376</f>
        <v>0</v>
      </c>
      <c r="X376" s="21">
        <f>raw!BL376</f>
        <v>0</v>
      </c>
      <c r="Y376" s="29">
        <f>TRUNC(raw!BQ376/(1-raw!W376/100),2)</f>
        <v>0</v>
      </c>
      <c r="Z376" s="29">
        <f>TRUNC(raw!BR376/(1-raw!W376/100),2)</f>
        <v>0</v>
      </c>
      <c r="AA376" s="29">
        <f>TRUNC(raw!BY376/(1-raw!W376/100),2)</f>
        <v>0</v>
      </c>
      <c r="AB376" s="29">
        <f>TRUNC(IF(E376=0,0,IF(E376=1,raw!BX376/(1-raw!W376/100),IF(E376=2,raw!BZ376/(1-raw!W376/100),0))),2)</f>
        <v>670.97</v>
      </c>
      <c r="AC376" s="29">
        <f>TRUNC(raw!CB376/(1-raw!W376/100),2)</f>
        <v>0</v>
      </c>
      <c r="AD376" s="29">
        <f>TRUNC(IF(E376=0,0,IF(E376=1,raw!CA376/(1-raw!W376/100),IF(E376=2,raw!CC376/(1-raw!W376/100),0))),2)</f>
        <v>0</v>
      </c>
      <c r="AE376" s="21">
        <f>(IF(E376=0,0,IF(E376=1,0,IF(E376=2,raw!CE376))))</f>
        <v>0</v>
      </c>
      <c r="AF376" s="21">
        <f>(IF(E376=0,0,IF(E376=1,raw!CD376,IF(E376=2,raw!CF376))))</f>
        <v>55</v>
      </c>
    </row>
    <row r="377" spans="1:32" x14ac:dyDescent="0.25">
      <c r="A377" s="21">
        <f>raw!A377</f>
        <v>471550</v>
      </c>
      <c r="C377" s="21">
        <f>VLOOKUP(A377,'insert-meters'!A$2:B$24,2)</f>
        <v>102</v>
      </c>
      <c r="D377" s="21" t="str">
        <f>MID(raw!M377,3,4)</f>
        <v>1806</v>
      </c>
      <c r="E377" s="21">
        <f>IF(raw!BE377,2,IF(raw!BG377,1,0))</f>
        <v>0</v>
      </c>
      <c r="F377" s="21">
        <f>raw!T377</f>
        <v>20180718</v>
      </c>
      <c r="G377" s="21">
        <f>IF(E377=0,raw!AN377,raw!U377)</f>
        <v>839</v>
      </c>
      <c r="H377" s="21">
        <f>IF(E377=0,raw!AO377,0)</f>
        <v>839</v>
      </c>
      <c r="I377" s="21">
        <f>raw!V377</f>
        <v>144.51</v>
      </c>
      <c r="J377" s="21">
        <f>raw!X377</f>
        <v>49.16</v>
      </c>
      <c r="K377" s="21">
        <f>SUM(raw!Y377:AB377)</f>
        <v>33.799999999999997</v>
      </c>
      <c r="L377" s="21">
        <f>SUM(raw!AC377:AD377)</f>
        <v>0</v>
      </c>
      <c r="M377" s="21">
        <f>raw!AE377</f>
        <v>0</v>
      </c>
      <c r="N377" s="21">
        <f>raw!AF377</f>
        <v>578.05999999999995</v>
      </c>
      <c r="O377" s="21">
        <f>raw!AL377</f>
        <v>593.41999999999996</v>
      </c>
      <c r="P377" s="21">
        <f>raw!AM377</f>
        <v>627.22</v>
      </c>
      <c r="Q377" s="21">
        <f>raw!BB377</f>
        <v>0</v>
      </c>
      <c r="R377" s="21">
        <f>IF(E377=0,raw!AN377,raw!BC377)</f>
        <v>839</v>
      </c>
      <c r="S377" s="21">
        <f>raw!BE377</f>
        <v>0</v>
      </c>
      <c r="T377" s="21">
        <f>raw!BF377</f>
        <v>0</v>
      </c>
      <c r="U377" s="21">
        <f>raw!BH377</f>
        <v>0</v>
      </c>
      <c r="V377" s="21">
        <f>IF(raw!BI377,raw!BI377,raw!BG377)</f>
        <v>0</v>
      </c>
      <c r="W377" s="21">
        <f>raw!BK377</f>
        <v>0</v>
      </c>
      <c r="X377" s="21">
        <f>raw!BL377</f>
        <v>0</v>
      </c>
      <c r="Y377" s="29">
        <f>TRUNC(raw!BQ377/(1-raw!W377/100),2)</f>
        <v>0</v>
      </c>
      <c r="Z377" s="29">
        <f>TRUNC(raw!BR377/(1-raw!W377/100),2)</f>
        <v>0</v>
      </c>
      <c r="AA377" s="29">
        <f>TRUNC(raw!BY377/(1-raw!W377/100),2)</f>
        <v>0</v>
      </c>
      <c r="AB377" s="29">
        <f>TRUNC(IF(E377=0,0,IF(E377=1,raw!BX377/(1-raw!W377/100),IF(E377=2,raw!BZ377/(1-raw!W377/100),0))),2)</f>
        <v>0</v>
      </c>
      <c r="AC377" s="29">
        <f>TRUNC(raw!CB377/(1-raw!W377/100),2)</f>
        <v>0</v>
      </c>
      <c r="AD377" s="29">
        <f>TRUNC(IF(E377=0,0,IF(E377=1,raw!CA377/(1-raw!W377/100),IF(E377=2,raw!CC377/(1-raw!W377/100),0))),2)</f>
        <v>0</v>
      </c>
      <c r="AE377" s="21">
        <f>(IF(E377=0,0,IF(E377=1,0,IF(E377=2,raw!CE377))))</f>
        <v>0</v>
      </c>
      <c r="AF377" s="21">
        <f>(IF(E377=0,0,IF(E377=1,raw!CD377,IF(E377=2,raw!CF377))))</f>
        <v>0</v>
      </c>
    </row>
    <row r="378" spans="1:32" x14ac:dyDescent="0.25">
      <c r="A378" s="21">
        <f>raw!A378</f>
        <v>471551</v>
      </c>
      <c r="C378" s="21">
        <f>VLOOKUP(A378,'insert-meters'!A$2:B$24,2)</f>
        <v>103</v>
      </c>
      <c r="D378" s="21" t="str">
        <f>MID(raw!M378,3,4)</f>
        <v>1806</v>
      </c>
      <c r="E378" s="21">
        <f>IF(raw!BE378,2,IF(raw!BG378,1,0))</f>
        <v>0</v>
      </c>
      <c r="F378" s="21">
        <f>raw!T378</f>
        <v>20180718</v>
      </c>
      <c r="G378" s="21">
        <f>IF(E378=0,raw!AN378,raw!U378)</f>
        <v>7800</v>
      </c>
      <c r="H378" s="21">
        <f>IF(E378=0,raw!AO378,0)</f>
        <v>7800</v>
      </c>
      <c r="I378" s="21">
        <f>raw!V378</f>
        <v>1343.52</v>
      </c>
      <c r="J378" s="21">
        <f>raw!X378</f>
        <v>601.25</v>
      </c>
      <c r="K378" s="21">
        <f>SUM(raw!Y378:AB378)</f>
        <v>314.37</v>
      </c>
      <c r="L378" s="21">
        <f>SUM(raw!AC378:AD378)</f>
        <v>0</v>
      </c>
      <c r="M378" s="21">
        <f>raw!AE378</f>
        <v>0</v>
      </c>
      <c r="N378" s="21">
        <f>raw!AF378</f>
        <v>5374.11</v>
      </c>
      <c r="O378" s="21">
        <f>raw!AL378</f>
        <v>5660.99</v>
      </c>
      <c r="P378" s="21">
        <f>raw!AM378</f>
        <v>5975.36</v>
      </c>
      <c r="Q378" s="21">
        <f>raw!BB378</f>
        <v>0</v>
      </c>
      <c r="R378" s="21">
        <f>IF(E378=0,raw!AN378,raw!BC378)</f>
        <v>7800</v>
      </c>
      <c r="S378" s="21">
        <f>raw!BE378</f>
        <v>0</v>
      </c>
      <c r="T378" s="21">
        <f>raw!BF378</f>
        <v>0</v>
      </c>
      <c r="U378" s="21">
        <f>raw!BH378</f>
        <v>0</v>
      </c>
      <c r="V378" s="21">
        <f>IF(raw!BI378,raw!BI378,raw!BG378)</f>
        <v>0</v>
      </c>
      <c r="W378" s="21">
        <f>raw!BK378</f>
        <v>0</v>
      </c>
      <c r="X378" s="21">
        <f>raw!BL378</f>
        <v>0</v>
      </c>
      <c r="Y378" s="29">
        <f>TRUNC(raw!BQ378/(1-raw!W378/100),2)</f>
        <v>0</v>
      </c>
      <c r="Z378" s="29">
        <f>TRUNC(raw!BR378/(1-raw!W378/100),2)</f>
        <v>0</v>
      </c>
      <c r="AA378" s="29">
        <f>TRUNC(raw!BY378/(1-raw!W378/100),2)</f>
        <v>0</v>
      </c>
      <c r="AB378" s="29">
        <f>TRUNC(IF(E378=0,0,IF(E378=1,raw!BX378/(1-raw!W378/100),IF(E378=2,raw!BZ378/(1-raw!W378/100),0))),2)</f>
        <v>0</v>
      </c>
      <c r="AC378" s="29">
        <f>TRUNC(raw!CB378/(1-raw!W378/100),2)</f>
        <v>0</v>
      </c>
      <c r="AD378" s="29">
        <f>TRUNC(IF(E378=0,0,IF(E378=1,raw!CA378/(1-raw!W378/100),IF(E378=2,raw!CC378/(1-raw!W378/100),0))),2)</f>
        <v>0</v>
      </c>
      <c r="AE378" s="21">
        <f>(IF(E378=0,0,IF(E378=1,0,IF(E378=2,raw!CE378))))</f>
        <v>0</v>
      </c>
      <c r="AF378" s="21">
        <f>(IF(E378=0,0,IF(E378=1,raw!CD378,IF(E378=2,raw!CF378))))</f>
        <v>0</v>
      </c>
    </row>
    <row r="379" spans="1:32" x14ac:dyDescent="0.25">
      <c r="A379" s="21">
        <f>raw!A379</f>
        <v>471552</v>
      </c>
      <c r="C379" s="21">
        <f>VLOOKUP(A379,'insert-meters'!A$2:B$24,2)</f>
        <v>104</v>
      </c>
      <c r="D379" s="21" t="str">
        <f>MID(raw!M379,3,4)</f>
        <v>1806</v>
      </c>
      <c r="E379" s="21">
        <f>IF(raw!BE379,2,IF(raw!BG379,1,0))</f>
        <v>0</v>
      </c>
      <c r="F379" s="21">
        <f>raw!T379</f>
        <v>20180718</v>
      </c>
      <c r="G379" s="21">
        <f>IF(E379=0,raw!AN379,raw!U379)</f>
        <v>228</v>
      </c>
      <c r="H379" s="21">
        <f>IF(E379=0,raw!AO379,0)</f>
        <v>228</v>
      </c>
      <c r="I379" s="21">
        <f>raw!V379</f>
        <v>25.78</v>
      </c>
      <c r="J379" s="21">
        <f>raw!X379</f>
        <v>40.97</v>
      </c>
      <c r="K379" s="21">
        <f>SUM(raw!Y379:AB379)</f>
        <v>8.36</v>
      </c>
      <c r="L379" s="21">
        <f>SUM(raw!AC379:AD379)</f>
        <v>0</v>
      </c>
      <c r="M379" s="21">
        <f>raw!AE379</f>
        <v>0</v>
      </c>
      <c r="N379" s="21">
        <f>raw!AF379</f>
        <v>143.22999999999999</v>
      </c>
      <c r="O379" s="21">
        <f>raw!AL379</f>
        <v>175.84</v>
      </c>
      <c r="P379" s="21">
        <f>raw!AM379</f>
        <v>184.2</v>
      </c>
      <c r="Q379" s="21">
        <f>raw!BB379</f>
        <v>0</v>
      </c>
      <c r="R379" s="21">
        <f>IF(E379=0,raw!AN379,raw!BC379)</f>
        <v>228</v>
      </c>
      <c r="S379" s="21">
        <f>raw!BE379</f>
        <v>0</v>
      </c>
      <c r="T379" s="21">
        <f>raw!BF379</f>
        <v>0</v>
      </c>
      <c r="U379" s="21">
        <f>raw!BH379</f>
        <v>0</v>
      </c>
      <c r="V379" s="21">
        <f>IF(raw!BI379,raw!BI379,raw!BG379)</f>
        <v>0</v>
      </c>
      <c r="W379" s="21">
        <f>raw!BK379</f>
        <v>0</v>
      </c>
      <c r="X379" s="21">
        <f>raw!BL379</f>
        <v>0</v>
      </c>
      <c r="Y379" s="29">
        <f>TRUNC(raw!BQ379/(1-raw!W379/100),2)</f>
        <v>0</v>
      </c>
      <c r="Z379" s="29">
        <f>TRUNC(raw!BR379/(1-raw!W379/100),2)</f>
        <v>0</v>
      </c>
      <c r="AA379" s="29">
        <f>TRUNC(raw!BY379/(1-raw!W379/100),2)</f>
        <v>0</v>
      </c>
      <c r="AB379" s="29">
        <f>TRUNC(IF(E379=0,0,IF(E379=1,raw!BX379/(1-raw!W379/100),IF(E379=2,raw!BZ379/(1-raw!W379/100),0))),2)</f>
        <v>0</v>
      </c>
      <c r="AC379" s="29">
        <f>TRUNC(raw!CB379/(1-raw!W379/100),2)</f>
        <v>0</v>
      </c>
      <c r="AD379" s="29">
        <f>TRUNC(IF(E379=0,0,IF(E379=1,raw!CA379/(1-raw!W379/100),IF(E379=2,raw!CC379/(1-raw!W379/100),0))),2)</f>
        <v>0</v>
      </c>
      <c r="AE379" s="21">
        <f>(IF(E379=0,0,IF(E379=1,0,IF(E379=2,raw!CE379))))</f>
        <v>0</v>
      </c>
      <c r="AF379" s="21">
        <f>(IF(E379=0,0,IF(E379=1,raw!CD379,IF(E379=2,raw!CF379))))</f>
        <v>0</v>
      </c>
    </row>
    <row r="380" spans="1:32" x14ac:dyDescent="0.25">
      <c r="A380" s="21">
        <f>raw!A380</f>
        <v>471553</v>
      </c>
      <c r="C380" s="21">
        <f>VLOOKUP(A380,'insert-meters'!A$2:B$24,2)</f>
        <v>105</v>
      </c>
      <c r="D380" s="21" t="str">
        <f>MID(raw!M380,3,4)</f>
        <v>1806</v>
      </c>
      <c r="E380" s="21">
        <f>IF(raw!BE380,2,IF(raw!BG380,1,0))</f>
        <v>0</v>
      </c>
      <c r="F380" s="21">
        <f>raw!T380</f>
        <v>20180718</v>
      </c>
      <c r="G380" s="21">
        <f>IF(E380=0,raw!AN380,raw!U380)</f>
        <v>8040</v>
      </c>
      <c r="H380" s="21">
        <f>IF(E380=0,raw!AO380,0)</f>
        <v>8040</v>
      </c>
      <c r="I380" s="21">
        <f>raw!V380</f>
        <v>1384.86</v>
      </c>
      <c r="J380" s="21">
        <f>raw!X380</f>
        <v>706.62</v>
      </c>
      <c r="K380" s="21">
        <f>SUM(raw!Y380:AB380)</f>
        <v>324.04000000000002</v>
      </c>
      <c r="L380" s="21">
        <f>SUM(raw!AC380:AD380)</f>
        <v>0</v>
      </c>
      <c r="M380" s="21">
        <f>raw!AE380</f>
        <v>0</v>
      </c>
      <c r="N380" s="21">
        <f>raw!AF380</f>
        <v>5539.46</v>
      </c>
      <c r="O380" s="21">
        <f>raw!AL380</f>
        <v>5922.04</v>
      </c>
      <c r="P380" s="21">
        <f>raw!AM380</f>
        <v>6246.08</v>
      </c>
      <c r="Q380" s="21">
        <f>raw!BB380</f>
        <v>0</v>
      </c>
      <c r="R380" s="21">
        <f>IF(E380=0,raw!AN380,raw!BC380)</f>
        <v>8040</v>
      </c>
      <c r="S380" s="21">
        <f>raw!BE380</f>
        <v>0</v>
      </c>
      <c r="T380" s="21">
        <f>raw!BF380</f>
        <v>0</v>
      </c>
      <c r="U380" s="21">
        <f>raw!BH380</f>
        <v>0</v>
      </c>
      <c r="V380" s="21">
        <f>IF(raw!BI380,raw!BI380,raw!BG380)</f>
        <v>0</v>
      </c>
      <c r="W380" s="21">
        <f>raw!BK380</f>
        <v>0</v>
      </c>
      <c r="X380" s="21">
        <f>raw!BL380</f>
        <v>0</v>
      </c>
      <c r="Y380" s="29">
        <f>TRUNC(raw!BQ380/(1-raw!W380/100),2)</f>
        <v>0</v>
      </c>
      <c r="Z380" s="29">
        <f>TRUNC(raw!BR380/(1-raw!W380/100),2)</f>
        <v>0</v>
      </c>
      <c r="AA380" s="29">
        <f>TRUNC(raw!BY380/(1-raw!W380/100),2)</f>
        <v>0</v>
      </c>
      <c r="AB380" s="29">
        <f>TRUNC(IF(E380=0,0,IF(E380=1,raw!BX380/(1-raw!W380/100),IF(E380=2,raw!BZ380/(1-raw!W380/100),0))),2)</f>
        <v>0</v>
      </c>
      <c r="AC380" s="29">
        <f>TRUNC(raw!CB380/(1-raw!W380/100),2)</f>
        <v>0</v>
      </c>
      <c r="AD380" s="29">
        <f>TRUNC(IF(E380=0,0,IF(E380=1,raw!CA380/(1-raw!W380/100),IF(E380=2,raw!CC380/(1-raw!W380/100),0))),2)</f>
        <v>0</v>
      </c>
      <c r="AE380" s="21">
        <f>(IF(E380=0,0,IF(E380=1,0,IF(E380=2,raw!CE380))))</f>
        <v>0</v>
      </c>
      <c r="AF380" s="21">
        <f>(IF(E380=0,0,IF(E380=1,raw!CD380,IF(E380=2,raw!CF380))))</f>
        <v>0</v>
      </c>
    </row>
    <row r="381" spans="1:32" x14ac:dyDescent="0.25">
      <c r="A381" s="21">
        <f>raw!A381</f>
        <v>471554</v>
      </c>
      <c r="C381" s="21">
        <f>VLOOKUP(A381,'insert-meters'!A$2:B$24,2)</f>
        <v>106</v>
      </c>
      <c r="D381" s="21" t="str">
        <f>MID(raw!M381,3,4)</f>
        <v>1806</v>
      </c>
      <c r="E381" s="21">
        <f>IF(raw!BE381,2,IF(raw!BG381,1,0))</f>
        <v>0</v>
      </c>
      <c r="F381" s="21">
        <f>raw!T381</f>
        <v>20180718</v>
      </c>
      <c r="G381" s="21">
        <f>IF(E381=0,raw!AN381,raw!U381)</f>
        <v>563</v>
      </c>
      <c r="H381" s="21">
        <f>IF(E381=0,raw!AO381,0)</f>
        <v>563</v>
      </c>
      <c r="I381" s="21">
        <f>raw!V381</f>
        <v>96.97</v>
      </c>
      <c r="J381" s="21">
        <f>raw!X381</f>
        <v>58.34</v>
      </c>
      <c r="K381" s="21">
        <f>SUM(raw!Y381:AB381)</f>
        <v>22.67</v>
      </c>
      <c r="L381" s="21">
        <f>SUM(raw!AC381:AD381)</f>
        <v>0</v>
      </c>
      <c r="M381" s="21">
        <f>raw!AE381</f>
        <v>0</v>
      </c>
      <c r="N381" s="21">
        <f>raw!AF381</f>
        <v>387.9</v>
      </c>
      <c r="O381" s="21">
        <f>raw!AL381</f>
        <v>423.57</v>
      </c>
      <c r="P381" s="21">
        <f>raw!AM381</f>
        <v>446.24</v>
      </c>
      <c r="Q381" s="21">
        <f>raw!BB381</f>
        <v>0</v>
      </c>
      <c r="R381" s="21">
        <f>IF(E381=0,raw!AN381,raw!BC381)</f>
        <v>563</v>
      </c>
      <c r="S381" s="21">
        <f>raw!BE381</f>
        <v>0</v>
      </c>
      <c r="T381" s="21">
        <f>raw!BF381</f>
        <v>0</v>
      </c>
      <c r="U381" s="21">
        <f>raw!BH381</f>
        <v>0</v>
      </c>
      <c r="V381" s="21">
        <f>IF(raw!BI381,raw!BI381,raw!BG381)</f>
        <v>0</v>
      </c>
      <c r="W381" s="21">
        <f>raw!BK381</f>
        <v>0</v>
      </c>
      <c r="X381" s="21">
        <f>raw!BL381</f>
        <v>0</v>
      </c>
      <c r="Y381" s="29">
        <f>TRUNC(raw!BQ381/(1-raw!W381/100),2)</f>
        <v>0</v>
      </c>
      <c r="Z381" s="29">
        <f>TRUNC(raw!BR381/(1-raw!W381/100),2)</f>
        <v>0</v>
      </c>
      <c r="AA381" s="29">
        <f>TRUNC(raw!BY381/(1-raw!W381/100),2)</f>
        <v>0</v>
      </c>
      <c r="AB381" s="29">
        <f>TRUNC(IF(E381=0,0,IF(E381=1,raw!BX381/(1-raw!W381/100),IF(E381=2,raw!BZ381/(1-raw!W381/100),0))),2)</f>
        <v>0</v>
      </c>
      <c r="AC381" s="29">
        <f>TRUNC(raw!CB381/(1-raw!W381/100),2)</f>
        <v>0</v>
      </c>
      <c r="AD381" s="29">
        <f>TRUNC(IF(E381=0,0,IF(E381=1,raw!CA381/(1-raw!W381/100),IF(E381=2,raw!CC381/(1-raw!W381/100),0))),2)</f>
        <v>0</v>
      </c>
      <c r="AE381" s="21">
        <f>(IF(E381=0,0,IF(E381=1,0,IF(E381=2,raw!CE381))))</f>
        <v>0</v>
      </c>
      <c r="AF381" s="21">
        <f>(IF(E381=0,0,IF(E381=1,raw!CD381,IF(E381=2,raw!CF381))))</f>
        <v>0</v>
      </c>
    </row>
    <row r="382" spans="1:32" x14ac:dyDescent="0.25">
      <c r="A382" s="21">
        <f>raw!A382</f>
        <v>471555</v>
      </c>
      <c r="C382" s="21">
        <f>VLOOKUP(A382,'insert-meters'!A$2:B$24,2)</f>
        <v>107</v>
      </c>
      <c r="D382" s="21" t="str">
        <f>MID(raw!M382,3,4)</f>
        <v>1806</v>
      </c>
      <c r="E382" s="21">
        <f>IF(raw!BE382,2,IF(raw!BG382,1,0))</f>
        <v>0</v>
      </c>
      <c r="F382" s="21">
        <f>raw!T382</f>
        <v>20180718</v>
      </c>
      <c r="G382" s="21">
        <f>IF(E382=0,raw!AN382,raw!U382)</f>
        <v>6900</v>
      </c>
      <c r="H382" s="21">
        <f>IF(E382=0,raw!AO382,0)</f>
        <v>6900</v>
      </c>
      <c r="I382" s="21">
        <f>raw!V382</f>
        <v>1188.5</v>
      </c>
      <c r="J382" s="21">
        <f>raw!X382</f>
        <v>706.62</v>
      </c>
      <c r="K382" s="21">
        <f>SUM(raw!Y382:AB382)</f>
        <v>278.09999999999997</v>
      </c>
      <c r="L382" s="21">
        <f>SUM(raw!AC382:AD382)</f>
        <v>0</v>
      </c>
      <c r="M382" s="21">
        <f>raw!AE382</f>
        <v>0</v>
      </c>
      <c r="N382" s="21">
        <f>raw!AF382</f>
        <v>4754.0200000000004</v>
      </c>
      <c r="O382" s="21">
        <f>raw!AL382</f>
        <v>5182.54</v>
      </c>
      <c r="P382" s="21">
        <f>raw!AM382</f>
        <v>5460.64</v>
      </c>
      <c r="Q382" s="21">
        <f>raw!BB382</f>
        <v>0</v>
      </c>
      <c r="R382" s="21">
        <f>IF(E382=0,raw!AN382,raw!BC382)</f>
        <v>6900</v>
      </c>
      <c r="S382" s="21">
        <f>raw!BE382</f>
        <v>0</v>
      </c>
      <c r="T382" s="21">
        <f>raw!BF382</f>
        <v>0</v>
      </c>
      <c r="U382" s="21">
        <f>raw!BH382</f>
        <v>0</v>
      </c>
      <c r="V382" s="21">
        <f>IF(raw!BI382,raw!BI382,raw!BG382)</f>
        <v>0</v>
      </c>
      <c r="W382" s="21">
        <f>raw!BK382</f>
        <v>0</v>
      </c>
      <c r="X382" s="21">
        <f>raw!BL382</f>
        <v>0</v>
      </c>
      <c r="Y382" s="29">
        <f>TRUNC(raw!BQ382/(1-raw!W382/100),2)</f>
        <v>0</v>
      </c>
      <c r="Z382" s="29">
        <f>TRUNC(raw!BR382/(1-raw!W382/100),2)</f>
        <v>0</v>
      </c>
      <c r="AA382" s="29">
        <f>TRUNC(raw!BY382/(1-raw!W382/100),2)</f>
        <v>0</v>
      </c>
      <c r="AB382" s="29">
        <f>TRUNC(IF(E382=0,0,IF(E382=1,raw!BX382/(1-raw!W382/100),IF(E382=2,raw!BZ382/(1-raw!W382/100),0))),2)</f>
        <v>0</v>
      </c>
      <c r="AC382" s="29">
        <f>TRUNC(raw!CB382/(1-raw!W382/100),2)</f>
        <v>0</v>
      </c>
      <c r="AD382" s="29">
        <f>TRUNC(IF(E382=0,0,IF(E382=1,raw!CA382/(1-raw!W382/100),IF(E382=2,raw!CC382/(1-raw!W382/100),0))),2)</f>
        <v>0</v>
      </c>
      <c r="AE382" s="21">
        <f>(IF(E382=0,0,IF(E382=1,0,IF(E382=2,raw!CE382))))</f>
        <v>0</v>
      </c>
      <c r="AF382" s="21">
        <f>(IF(E382=0,0,IF(E382=1,raw!CD382,IF(E382=2,raw!CF382))))</f>
        <v>0</v>
      </c>
    </row>
    <row r="383" spans="1:32" x14ac:dyDescent="0.25">
      <c r="A383" s="21">
        <f>raw!A383</f>
        <v>472913</v>
      </c>
      <c r="C383" s="21">
        <f>VLOOKUP(A383,'insert-meters'!A$2:B$24,2)</f>
        <v>108</v>
      </c>
      <c r="D383" s="21" t="str">
        <f>MID(raw!M383,3,4)</f>
        <v>1806</v>
      </c>
      <c r="E383" s="21">
        <f>IF(raw!BE383,2,IF(raw!BG383,1,0))</f>
        <v>0</v>
      </c>
      <c r="F383" s="21">
        <f>raw!T383</f>
        <v>20180718</v>
      </c>
      <c r="G383" s="21">
        <f>IF(E383=0,raw!AN383,raw!U383)</f>
        <v>6250</v>
      </c>
      <c r="H383" s="21">
        <f>IF(E383=0,raw!AO383,0)</f>
        <v>6250</v>
      </c>
      <c r="I383" s="21">
        <f>raw!V383</f>
        <v>1127.28</v>
      </c>
      <c r="J383" s="21">
        <f>raw!X383</f>
        <v>601.25</v>
      </c>
      <c r="K383" s="21">
        <f>SUM(raw!Y383:AB383)</f>
        <v>263.76</v>
      </c>
      <c r="L383" s="21">
        <f>SUM(raw!AC383:AD383)</f>
        <v>0</v>
      </c>
      <c r="M383" s="21">
        <f>raw!AE383</f>
        <v>0</v>
      </c>
      <c r="N383" s="21">
        <f>raw!AF383</f>
        <v>4509.12</v>
      </c>
      <c r="O383" s="21">
        <f>raw!AL383</f>
        <v>4846.6099999999997</v>
      </c>
      <c r="P383" s="21">
        <f>raw!AM383</f>
        <v>5110.37</v>
      </c>
      <c r="Q383" s="21">
        <f>raw!BB383</f>
        <v>0</v>
      </c>
      <c r="R383" s="21">
        <f>IF(E383=0,raw!AN383,raw!BC383)</f>
        <v>6250</v>
      </c>
      <c r="S383" s="21">
        <f>raw!BE383</f>
        <v>0</v>
      </c>
      <c r="T383" s="21">
        <f>raw!BF383</f>
        <v>0</v>
      </c>
      <c r="U383" s="21">
        <f>raw!BH383</f>
        <v>0</v>
      </c>
      <c r="V383" s="21">
        <f>IF(raw!BI383,raw!BI383,raw!BG383)</f>
        <v>0</v>
      </c>
      <c r="W383" s="21">
        <f>raw!BK383</f>
        <v>0</v>
      </c>
      <c r="X383" s="21">
        <f>raw!BL383</f>
        <v>0</v>
      </c>
      <c r="Y383" s="29">
        <f>TRUNC(raw!BQ383/(1-raw!W383/100),2)</f>
        <v>0</v>
      </c>
      <c r="Z383" s="29">
        <f>TRUNC(raw!BR383/(1-raw!W383/100),2)</f>
        <v>0</v>
      </c>
      <c r="AA383" s="29">
        <f>TRUNC(raw!BY383/(1-raw!W383/100),2)</f>
        <v>0</v>
      </c>
      <c r="AB383" s="29">
        <f>TRUNC(IF(E383=0,0,IF(E383=1,raw!BX383/(1-raw!W383/100),IF(E383=2,raw!BZ383/(1-raw!W383/100),0))),2)</f>
        <v>0</v>
      </c>
      <c r="AC383" s="29">
        <f>TRUNC(raw!CB383/(1-raw!W383/100),2)</f>
        <v>0</v>
      </c>
      <c r="AD383" s="29">
        <f>TRUNC(IF(E383=0,0,IF(E383=1,raw!CA383/(1-raw!W383/100),IF(E383=2,raw!CC383/(1-raw!W383/100),0))),2)</f>
        <v>0</v>
      </c>
      <c r="AE383" s="21">
        <f>(IF(E383=0,0,IF(E383=1,0,IF(E383=2,raw!CE383))))</f>
        <v>0</v>
      </c>
      <c r="AF383" s="21">
        <f>(IF(E383=0,0,IF(E383=1,raw!CD383,IF(E383=2,raw!CF383))))</f>
        <v>0</v>
      </c>
    </row>
    <row r="384" spans="1:32" x14ac:dyDescent="0.25">
      <c r="A384" s="21">
        <f>raw!A384</f>
        <v>491042</v>
      </c>
      <c r="C384" s="21">
        <f>VLOOKUP(A384,'insert-meters'!A$2:B$24,2)</f>
        <v>109</v>
      </c>
      <c r="D384" s="21" t="str">
        <f>MID(raw!M384,3,4)</f>
        <v>1806</v>
      </c>
      <c r="E384" s="21">
        <f>IF(raw!BE384,2,IF(raw!BG384,1,0))</f>
        <v>1</v>
      </c>
      <c r="F384" s="21">
        <f>raw!T384</f>
        <v>20180718</v>
      </c>
      <c r="G384" s="21">
        <f>IF(E384=0,raw!AN384,raw!U384)</f>
        <v>195880</v>
      </c>
      <c r="H384" s="21">
        <f>IF(E384=0,raw!AO384,0)</f>
        <v>0</v>
      </c>
      <c r="I384" s="21">
        <f>raw!V384</f>
        <v>38381.42</v>
      </c>
      <c r="J384" s="21">
        <f>raw!X384</f>
        <v>716.25</v>
      </c>
      <c r="K384" s="21">
        <f>SUM(raw!Y384:AB384)</f>
        <v>8981.2300000000014</v>
      </c>
      <c r="L384" s="21">
        <f>SUM(raw!AC384:AD384)</f>
        <v>0</v>
      </c>
      <c r="M384" s="21">
        <f>raw!AE384</f>
        <v>0</v>
      </c>
      <c r="N384" s="21">
        <f>raw!AF384</f>
        <v>153525.71</v>
      </c>
      <c r="O384" s="21">
        <f>raw!AL384</f>
        <v>145260.73000000001</v>
      </c>
      <c r="P384" s="21">
        <f>raw!AM384</f>
        <v>154241.96</v>
      </c>
      <c r="Q384" s="21">
        <f>raw!BB384</f>
        <v>26849</v>
      </c>
      <c r="R384" s="21">
        <f>IF(E384=0,raw!AN384,raw!BC384)</f>
        <v>169031</v>
      </c>
      <c r="S384" s="21">
        <f>raw!BE384</f>
        <v>0</v>
      </c>
      <c r="T384" s="21">
        <f>raw!BF384</f>
        <v>577</v>
      </c>
      <c r="U384" s="21">
        <f>raw!BH384</f>
        <v>0</v>
      </c>
      <c r="V384" s="21">
        <f>IF(raw!BI384,raw!BI384,raw!BG384)</f>
        <v>755</v>
      </c>
      <c r="W384" s="21">
        <f>raw!BK384</f>
        <v>0</v>
      </c>
      <c r="X384" s="21">
        <f>raw!BL384</f>
        <v>0</v>
      </c>
      <c r="Y384" s="29">
        <f>TRUNC(raw!BQ384/(1-raw!W384/100),2)</f>
        <v>0</v>
      </c>
      <c r="Z384" s="29">
        <f>TRUNC(raw!BR384/(1-raw!W384/100),2)</f>
        <v>0</v>
      </c>
      <c r="AA384" s="29">
        <f>TRUNC(raw!BY384/(1-raw!W384/100),2)</f>
        <v>0</v>
      </c>
      <c r="AB384" s="29">
        <f>TRUNC(IF(E384=0,0,IF(E384=1,raw!BX384/(1-raw!W384/100),IF(E384=2,raw!BZ384/(1-raw!W384/100),0))),2)</f>
        <v>12819.76</v>
      </c>
      <c r="AC384" s="29">
        <f>TRUNC(raw!CB384/(1-raw!W384/100),2)</f>
        <v>0</v>
      </c>
      <c r="AD384" s="29">
        <f>TRUNC(IF(E384=0,0,IF(E384=1,raw!CA384/(1-raw!W384/100),IF(E384=2,raw!CC384/(1-raw!W384/100),0))),2)</f>
        <v>0</v>
      </c>
      <c r="AE384" s="21">
        <f>(IF(E384=0,0,IF(E384=1,0,IF(E384=2,raw!CE384))))</f>
        <v>0</v>
      </c>
      <c r="AF384" s="21">
        <f>(IF(E384=0,0,IF(E384=1,raw!CD384,IF(E384=2,raw!CF384))))</f>
        <v>755</v>
      </c>
    </row>
    <row r="385" spans="1:32" x14ac:dyDescent="0.25">
      <c r="A385" s="21">
        <f>raw!A385</f>
        <v>491747</v>
      </c>
      <c r="C385" s="21">
        <f>VLOOKUP(A385,'insert-meters'!A$2:B$24,2)</f>
        <v>110</v>
      </c>
      <c r="D385" s="21" t="str">
        <f>MID(raw!M385,3,4)</f>
        <v>1806</v>
      </c>
      <c r="E385" s="21">
        <f>IF(raw!BE385,2,IF(raw!BG385,1,0))</f>
        <v>1</v>
      </c>
      <c r="F385" s="21">
        <f>raw!T385</f>
        <v>20180718</v>
      </c>
      <c r="G385" s="21">
        <f>IF(E385=0,raw!AN385,raw!U385)</f>
        <v>86677</v>
      </c>
      <c r="H385" s="21">
        <f>IF(E385=0,raw!AO385,0)</f>
        <v>0</v>
      </c>
      <c r="I385" s="21">
        <f>raw!V385</f>
        <v>17197.87</v>
      </c>
      <c r="J385" s="21">
        <f>raw!X385</f>
        <v>716.25</v>
      </c>
      <c r="K385" s="21">
        <f>SUM(raw!Y385:AB385)</f>
        <v>4024.2799999999993</v>
      </c>
      <c r="L385" s="21">
        <f>SUM(raw!AC385:AD385)</f>
        <v>0</v>
      </c>
      <c r="M385" s="21">
        <f>raw!AE385</f>
        <v>0</v>
      </c>
      <c r="N385" s="21">
        <f>raw!AF385</f>
        <v>68791.59</v>
      </c>
      <c r="O385" s="21">
        <f>raw!AL385</f>
        <v>65483.56</v>
      </c>
      <c r="P385" s="21">
        <f>raw!AM385</f>
        <v>69507.839999999997</v>
      </c>
      <c r="Q385" s="21">
        <f>raw!BB385</f>
        <v>10200</v>
      </c>
      <c r="R385" s="21">
        <f>IF(E385=0,raw!AN385,raw!BC385)</f>
        <v>76477</v>
      </c>
      <c r="S385" s="21">
        <f>raw!BE385</f>
        <v>0</v>
      </c>
      <c r="T385" s="21">
        <f>raw!BF385</f>
        <v>317</v>
      </c>
      <c r="U385" s="21">
        <f>raw!BH385</f>
        <v>0</v>
      </c>
      <c r="V385" s="21">
        <f>IF(raw!BI385,raw!BI385,raw!BG385)</f>
        <v>490</v>
      </c>
      <c r="W385" s="21">
        <f>raw!BK385</f>
        <v>294</v>
      </c>
      <c r="X385" s="21">
        <f>raw!BL385</f>
        <v>2037</v>
      </c>
      <c r="Y385" s="29">
        <f>TRUNC(raw!BQ385/(1-raw!W385/100),2)</f>
        <v>115.3</v>
      </c>
      <c r="Z385" s="29">
        <f>TRUNC(raw!BR385/(1-raw!W385/100),2)</f>
        <v>798.88</v>
      </c>
      <c r="AA385" s="29">
        <f>TRUNC(raw!BY385/(1-raw!W385/100),2)</f>
        <v>0</v>
      </c>
      <c r="AB385" s="29">
        <f>TRUNC(IF(E385=0,0,IF(E385=1,raw!BX385/(1-raw!W385/100),IF(E385=2,raw!BZ385/(1-raw!W385/100),0))),2)</f>
        <v>8320.1200000000008</v>
      </c>
      <c r="AC385" s="29">
        <f>TRUNC(raw!CB385/(1-raw!W385/100),2)</f>
        <v>0</v>
      </c>
      <c r="AD385" s="29">
        <f>TRUNC(IF(E385=0,0,IF(E385=1,raw!CA385/(1-raw!W385/100),IF(E385=2,raw!CC385/(1-raw!W385/100),0))),2)</f>
        <v>0</v>
      </c>
      <c r="AE385" s="21">
        <f>(IF(E385=0,0,IF(E385=1,0,IF(E385=2,raw!CE385))))</f>
        <v>0</v>
      </c>
      <c r="AF385" s="21">
        <f>(IF(E385=0,0,IF(E385=1,raw!CD385,IF(E385=2,raw!CF385))))</f>
        <v>490</v>
      </c>
    </row>
    <row r="386" spans="1:32" x14ac:dyDescent="0.25">
      <c r="A386" s="21">
        <f>raw!A386</f>
        <v>491750</v>
      </c>
      <c r="C386" s="21">
        <f>VLOOKUP(A386,'insert-meters'!A$2:B$24,2)</f>
        <v>111</v>
      </c>
      <c r="D386" s="21" t="str">
        <f>MID(raw!M386,3,4)</f>
        <v>1806</v>
      </c>
      <c r="E386" s="21">
        <f>IF(raw!BE386,2,IF(raw!BG386,1,0))</f>
        <v>2</v>
      </c>
      <c r="F386" s="21">
        <f>raw!T386</f>
        <v>20180718</v>
      </c>
      <c r="G386" s="21">
        <f>IF(E386=0,raw!AN386,raw!U386)</f>
        <v>334587</v>
      </c>
      <c r="H386" s="21">
        <f>IF(E386=0,raw!AO386,0)</f>
        <v>0</v>
      </c>
      <c r="I386" s="21">
        <f>raw!V386</f>
        <v>58257.14</v>
      </c>
      <c r="J386" s="21">
        <f>raw!X386</f>
        <v>716.25</v>
      </c>
      <c r="K386" s="21">
        <f>SUM(raw!Y386:AB386)</f>
        <v>13632.150000000001</v>
      </c>
      <c r="L386" s="21">
        <f>SUM(raw!AC386:AD386)</f>
        <v>0</v>
      </c>
      <c r="M386" s="21">
        <f>raw!AE386</f>
        <v>0</v>
      </c>
      <c r="N386" s="21">
        <f>raw!AF386</f>
        <v>233028.63</v>
      </c>
      <c r="O386" s="21">
        <f>raw!AL386</f>
        <v>220112.73</v>
      </c>
      <c r="P386" s="21">
        <f>raw!AM386</f>
        <v>233744.88</v>
      </c>
      <c r="Q386" s="21">
        <f>raw!BB386</f>
        <v>32784</v>
      </c>
      <c r="R386" s="21">
        <f>IF(E386=0,raw!AN386,raw!BC386)</f>
        <v>301803</v>
      </c>
      <c r="S386" s="21">
        <f>raw!BE386</f>
        <v>726</v>
      </c>
      <c r="T386" s="21">
        <f>raw!BF386</f>
        <v>726</v>
      </c>
      <c r="U386" s="21">
        <f>raw!BH386</f>
        <v>785</v>
      </c>
      <c r="V386" s="21">
        <f>IF(raw!BI386,raw!BI386,raw!BG386)</f>
        <v>845</v>
      </c>
      <c r="W386" s="21">
        <f>raw!BK386</f>
        <v>0</v>
      </c>
      <c r="X386" s="21">
        <f>raw!BL386</f>
        <v>0</v>
      </c>
      <c r="Y386" s="29">
        <f>TRUNC(raw!BQ386/(1-raw!W386/100),2)</f>
        <v>0</v>
      </c>
      <c r="Z386" s="29">
        <f>TRUNC(raw!BR386/(1-raw!W386/100),2)</f>
        <v>0</v>
      </c>
      <c r="AA386" s="29">
        <f>TRUNC(raw!BY386/(1-raw!W386/100),2)</f>
        <v>45095.74</v>
      </c>
      <c r="AB386" s="29">
        <f>TRUNC(IF(E386=0,0,IF(E386=1,raw!BX386/(1-raw!W386/100),IF(E386=2,raw!BZ386/(1-raw!W386/100),0))),2)</f>
        <v>14347.96</v>
      </c>
      <c r="AC386" s="29">
        <f>TRUNC(raw!CB386/(1-raw!W386/100),2)</f>
        <v>0</v>
      </c>
      <c r="AD386" s="29">
        <f>TRUNC(IF(E386=0,0,IF(E386=1,raw!CA386/(1-raw!W386/100),IF(E386=2,raw!CC386/(1-raw!W386/100),0))),2)</f>
        <v>0</v>
      </c>
      <c r="AE386" s="21">
        <f>(IF(E386=0,0,IF(E386=1,0,IF(E386=2,raw!CE386))))</f>
        <v>785</v>
      </c>
      <c r="AF386" s="21">
        <f>(IF(E386=0,0,IF(E386=1,raw!CD386,IF(E386=2,raw!CF386))))</f>
        <v>845</v>
      </c>
    </row>
    <row r="387" spans="1:32" x14ac:dyDescent="0.25">
      <c r="A387" s="21">
        <f>raw!A387</f>
        <v>493169</v>
      </c>
      <c r="C387" s="21">
        <f>VLOOKUP(A387,'insert-meters'!A$2:B$24,2)</f>
        <v>112</v>
      </c>
      <c r="D387" s="21" t="str">
        <f>MID(raw!M387,3,4)</f>
        <v>1806</v>
      </c>
      <c r="E387" s="21">
        <f>IF(raw!BE387,2,IF(raw!BG387,1,0))</f>
        <v>1</v>
      </c>
      <c r="F387" s="21">
        <f>raw!T387</f>
        <v>20180718</v>
      </c>
      <c r="G387" s="21">
        <f>IF(E387=0,raw!AN387,raw!U387)</f>
        <v>162933</v>
      </c>
      <c r="H387" s="21">
        <f>IF(E387=0,raw!AO387,0)</f>
        <v>0</v>
      </c>
      <c r="I387" s="21">
        <f>raw!V387</f>
        <v>28817.09</v>
      </c>
      <c r="J387" s="21">
        <f>raw!X387</f>
        <v>716.25</v>
      </c>
      <c r="K387" s="21">
        <f>SUM(raw!Y387:AB387)</f>
        <v>6743.1900000000005</v>
      </c>
      <c r="L387" s="21">
        <f>SUM(raw!AC387:AD387)</f>
        <v>0</v>
      </c>
      <c r="M387" s="21">
        <f>raw!AE387</f>
        <v>0</v>
      </c>
      <c r="N387" s="21">
        <f>raw!AF387</f>
        <v>115268.39</v>
      </c>
      <c r="O387" s="21">
        <f>raw!AL387</f>
        <v>109241.45</v>
      </c>
      <c r="P387" s="21">
        <f>raw!AM387</f>
        <v>115984.64</v>
      </c>
      <c r="Q387" s="21">
        <f>raw!BB387</f>
        <v>16380</v>
      </c>
      <c r="R387" s="21">
        <f>IF(E387=0,raw!AN387,raw!BC387)</f>
        <v>146553</v>
      </c>
      <c r="S387" s="21">
        <f>raw!BE387</f>
        <v>0</v>
      </c>
      <c r="T387" s="21">
        <f>raw!BF387</f>
        <v>0</v>
      </c>
      <c r="U387" s="21">
        <f>raw!BH387</f>
        <v>0</v>
      </c>
      <c r="V387" s="21">
        <f>IF(raw!BI387,raw!BI387,raw!BG387)</f>
        <v>460</v>
      </c>
      <c r="W387" s="21">
        <f>raw!BK387</f>
        <v>0</v>
      </c>
      <c r="X387" s="21">
        <f>raw!BL387</f>
        <v>0</v>
      </c>
      <c r="Y387" s="29">
        <f>TRUNC(raw!BQ387/(1-raw!W387/100),2)</f>
        <v>0</v>
      </c>
      <c r="Z387" s="29">
        <f>TRUNC(raw!BR387/(1-raw!W387/100),2)</f>
        <v>0</v>
      </c>
      <c r="AA387" s="29">
        <f>TRUNC(raw!BY387/(1-raw!W387/100),2)</f>
        <v>0</v>
      </c>
      <c r="AB387" s="29">
        <f>TRUNC(IF(E387=0,0,IF(E387=1,raw!BX387/(1-raw!W387/100),IF(E387=2,raw!BZ387/(1-raw!W387/100),0))),2)</f>
        <v>7810.72</v>
      </c>
      <c r="AC387" s="29">
        <f>TRUNC(raw!CB387/(1-raw!W387/100),2)</f>
        <v>0</v>
      </c>
      <c r="AD387" s="29">
        <f>TRUNC(IF(E387=0,0,IF(E387=1,raw!CA387/(1-raw!W387/100),IF(E387=2,raw!CC387/(1-raw!W387/100),0))),2)</f>
        <v>0</v>
      </c>
      <c r="AE387" s="21">
        <f>(IF(E387=0,0,IF(E387=1,0,IF(E387=2,raw!CE387))))</f>
        <v>0</v>
      </c>
      <c r="AF387" s="21">
        <f>(IF(E387=0,0,IF(E387=1,raw!CD387,IF(E387=2,raw!CF387))))</f>
        <v>460</v>
      </c>
    </row>
    <row r="388" spans="1:32" x14ac:dyDescent="0.25">
      <c r="A388" s="21">
        <f>raw!A388</f>
        <v>510213</v>
      </c>
      <c r="C388" s="21">
        <f>VLOOKUP(A388,'insert-meters'!A$2:B$24,2)</f>
        <v>113</v>
      </c>
      <c r="D388" s="21" t="str">
        <f>MID(raw!M388,3,4)</f>
        <v>1806</v>
      </c>
      <c r="E388" s="21">
        <f>IF(raw!BE388,2,IF(raw!BG388,1,0))</f>
        <v>0</v>
      </c>
      <c r="F388" s="21">
        <f>raw!T388</f>
        <v>20180718</v>
      </c>
      <c r="G388" s="21">
        <f>IF(E388=0,raw!AN388,raw!U388)</f>
        <v>17889</v>
      </c>
      <c r="H388" s="21">
        <f>IF(E388=0,raw!AO388,0)</f>
        <v>17889</v>
      </c>
      <c r="I388" s="21">
        <f>raw!V388</f>
        <v>3081.32</v>
      </c>
      <c r="J388" s="21">
        <f>raw!X388</f>
        <v>716.25</v>
      </c>
      <c r="K388" s="21">
        <f>SUM(raw!Y388:AB388)</f>
        <v>721.01</v>
      </c>
      <c r="L388" s="21">
        <f>SUM(raw!AC388:AD388)</f>
        <v>0</v>
      </c>
      <c r="M388" s="21">
        <f>raw!AE388</f>
        <v>0</v>
      </c>
      <c r="N388" s="21">
        <f>raw!AF388</f>
        <v>12325.31</v>
      </c>
      <c r="O388" s="21">
        <f>raw!AL388</f>
        <v>12320.55</v>
      </c>
      <c r="P388" s="21">
        <f>raw!AM388</f>
        <v>13041.56</v>
      </c>
      <c r="Q388" s="21">
        <f>raw!BB388</f>
        <v>0</v>
      </c>
      <c r="R388" s="21">
        <f>IF(E388=0,raw!AN388,raw!BC388)</f>
        <v>17889</v>
      </c>
      <c r="S388" s="21">
        <f>raw!BE388</f>
        <v>0</v>
      </c>
      <c r="T388" s="21">
        <f>raw!BF388</f>
        <v>0</v>
      </c>
      <c r="U388" s="21">
        <f>raw!BH388</f>
        <v>0</v>
      </c>
      <c r="V388" s="21">
        <f>IF(raw!BI388,raw!BI388,raw!BG388)</f>
        <v>0</v>
      </c>
      <c r="W388" s="21">
        <f>raw!BK388</f>
        <v>0</v>
      </c>
      <c r="X388" s="21">
        <f>raw!BL388</f>
        <v>0</v>
      </c>
      <c r="Y388" s="29">
        <f>TRUNC(raw!BQ388/(1-raw!W388/100),2)</f>
        <v>0</v>
      </c>
      <c r="Z388" s="29">
        <f>TRUNC(raw!BR388/(1-raw!W388/100),2)</f>
        <v>0</v>
      </c>
      <c r="AA388" s="29">
        <f>TRUNC(raw!BY388/(1-raw!W388/100),2)</f>
        <v>0</v>
      </c>
      <c r="AB388" s="29">
        <f>TRUNC(IF(E388=0,0,IF(E388=1,raw!BX388/(1-raw!W388/100),IF(E388=2,raw!BZ388/(1-raw!W388/100),0))),2)</f>
        <v>0</v>
      </c>
      <c r="AC388" s="29">
        <f>TRUNC(raw!CB388/(1-raw!W388/100),2)</f>
        <v>0</v>
      </c>
      <c r="AD388" s="29">
        <f>TRUNC(IF(E388=0,0,IF(E388=1,raw!CA388/(1-raw!W388/100),IF(E388=2,raw!CC388/(1-raw!W388/100),0))),2)</f>
        <v>0</v>
      </c>
      <c r="AE388" s="21">
        <f>(IF(E388=0,0,IF(E388=1,0,IF(E388=2,raw!CE388))))</f>
        <v>0</v>
      </c>
      <c r="AF388" s="21">
        <f>(IF(E388=0,0,IF(E388=1,raw!CD388,IF(E388=2,raw!CF388))))</f>
        <v>0</v>
      </c>
    </row>
    <row r="389" spans="1:32" x14ac:dyDescent="0.25">
      <c r="A389" s="21">
        <f>raw!A389</f>
        <v>605120</v>
      </c>
      <c r="C389" s="21">
        <f>VLOOKUP(A389,'insert-meters'!A$2:B$24,2)</f>
        <v>114</v>
      </c>
      <c r="D389" s="21" t="str">
        <f>MID(raw!M389,3,4)</f>
        <v>1806</v>
      </c>
      <c r="E389" s="21">
        <f>IF(raw!BE389,2,IF(raw!BG389,1,0))</f>
        <v>1</v>
      </c>
      <c r="F389" s="21">
        <f>raw!T389</f>
        <v>20180718</v>
      </c>
      <c r="G389" s="21">
        <f>IF(E389=0,raw!AN389,raw!U389)</f>
        <v>118312</v>
      </c>
      <c r="H389" s="21">
        <f>IF(E389=0,raw!AO389,0)</f>
        <v>0</v>
      </c>
      <c r="I389" s="21">
        <f>raw!V389</f>
        <v>23012.71</v>
      </c>
      <c r="J389" s="21">
        <f>raw!X389</f>
        <v>716.25</v>
      </c>
      <c r="K389" s="21">
        <f>SUM(raw!Y389:AB389)</f>
        <v>5384.96</v>
      </c>
      <c r="L389" s="21">
        <f>SUM(raw!AC389:AD389)</f>
        <v>4.9000000000000004</v>
      </c>
      <c r="M389" s="21">
        <f>raw!AE389</f>
        <v>0</v>
      </c>
      <c r="N389" s="21">
        <f>raw!AF389</f>
        <v>92050.9</v>
      </c>
      <c r="O389" s="21">
        <f>raw!AL389</f>
        <v>87387.09</v>
      </c>
      <c r="P389" s="21">
        <f>raw!AM389</f>
        <v>92772.05</v>
      </c>
      <c r="Q389" s="21">
        <f>raw!BB389</f>
        <v>12054</v>
      </c>
      <c r="R389" s="21">
        <f>IF(E389=0,raw!AN389,raw!BC389)</f>
        <v>106258</v>
      </c>
      <c r="S389" s="21">
        <f>raw!BE389</f>
        <v>0</v>
      </c>
      <c r="T389" s="21">
        <f>raw!BF389</f>
        <v>295</v>
      </c>
      <c r="U389" s="21">
        <f>raw!BH389</f>
        <v>0</v>
      </c>
      <c r="V389" s="21">
        <f>IF(raw!BI389,raw!BI389,raw!BG389)</f>
        <v>945</v>
      </c>
      <c r="W389" s="21">
        <f>raw!BK389</f>
        <v>3861</v>
      </c>
      <c r="X389" s="21">
        <f>raw!BL389</f>
        <v>29859</v>
      </c>
      <c r="Y389" s="29">
        <f>TRUNC(raw!BQ389/(1-raw!W389/100),2)</f>
        <v>1514.2</v>
      </c>
      <c r="Z389" s="29">
        <f>TRUNC(raw!BR389/(1-raw!W389/100),2)</f>
        <v>11710.1</v>
      </c>
      <c r="AA389" s="29">
        <f>TRUNC(raw!BY389/(1-raw!W389/100),2)</f>
        <v>0</v>
      </c>
      <c r="AB389" s="29">
        <f>TRUNC(IF(E389=0,0,IF(E389=1,raw!BX389/(1-raw!W389/100),IF(E389=2,raw!BZ389/(1-raw!W389/100),0))),2)</f>
        <v>11528.52</v>
      </c>
      <c r="AC389" s="29">
        <f>TRUNC(raw!CB389/(1-raw!W389/100),2)</f>
        <v>0</v>
      </c>
      <c r="AD389" s="29">
        <f>TRUNC(IF(E389=0,0,IF(E389=1,raw!CA389/(1-raw!W389/100),IF(E389=2,raw!CC389/(1-raw!W389/100),0))),2)</f>
        <v>0</v>
      </c>
      <c r="AE389" s="21">
        <f>(IF(E389=0,0,IF(E389=1,0,IF(E389=2,raw!CE389))))</f>
        <v>0</v>
      </c>
      <c r="AF389" s="21">
        <f>(IF(E389=0,0,IF(E389=1,raw!CD389,IF(E389=2,raw!CF389))))</f>
        <v>945</v>
      </c>
    </row>
    <row r="390" spans="1:32" x14ac:dyDescent="0.25">
      <c r="A390" s="21">
        <f>raw!A390</f>
        <v>623849</v>
      </c>
      <c r="C390" s="21">
        <f>VLOOKUP(A390,'insert-meters'!A$2:B$24,2)</f>
        <v>115</v>
      </c>
      <c r="D390" s="21" t="str">
        <f>MID(raw!M390,3,4)</f>
        <v>1806</v>
      </c>
      <c r="E390" s="21">
        <f>IF(raw!BE390,2,IF(raw!BG390,1,0))</f>
        <v>1</v>
      </c>
      <c r="F390" s="21">
        <f>raw!T390</f>
        <v>20180718</v>
      </c>
      <c r="G390" s="21">
        <f>IF(E390=0,raw!AN390,raw!U390)</f>
        <v>161113</v>
      </c>
      <c r="H390" s="21">
        <f>IF(E390=0,raw!AO390,0)</f>
        <v>0</v>
      </c>
      <c r="I390" s="21">
        <f>raw!V390</f>
        <v>35763.94</v>
      </c>
      <c r="J390" s="21">
        <f>raw!X390</f>
        <v>716.25</v>
      </c>
      <c r="K390" s="21">
        <f>SUM(raw!Y390:AB390)</f>
        <v>8368.74</v>
      </c>
      <c r="L390" s="21">
        <f>SUM(raw!AC390:AD390)</f>
        <v>0</v>
      </c>
      <c r="M390" s="21">
        <f>raw!AE390</f>
        <v>0</v>
      </c>
      <c r="N390" s="21">
        <f>raw!AF390</f>
        <v>143055.81</v>
      </c>
      <c r="O390" s="21">
        <f>raw!AL390</f>
        <v>135403.32</v>
      </c>
      <c r="P390" s="21">
        <f>raw!AM390</f>
        <v>143772.06</v>
      </c>
      <c r="Q390" s="21">
        <f>raw!BB390</f>
        <v>30040</v>
      </c>
      <c r="R390" s="21">
        <f>IF(E390=0,raw!AN390,raw!BC390)</f>
        <v>131073</v>
      </c>
      <c r="S390" s="21">
        <f>raw!BE390</f>
        <v>0</v>
      </c>
      <c r="T390" s="21">
        <f>raw!BF390</f>
        <v>841</v>
      </c>
      <c r="U390" s="21">
        <f>raw!BH390</f>
        <v>0</v>
      </c>
      <c r="V390" s="21">
        <f>IF(raw!BI390,raw!BI390,raw!BG390)</f>
        <v>855</v>
      </c>
      <c r="W390" s="21">
        <f>raw!BK390</f>
        <v>0</v>
      </c>
      <c r="X390" s="21">
        <f>raw!BL390</f>
        <v>0</v>
      </c>
      <c r="Y390" s="29">
        <f>TRUNC(raw!BQ390/(1-raw!W390/100),2)</f>
        <v>0</v>
      </c>
      <c r="Z390" s="29">
        <f>TRUNC(raw!BR390/(1-raw!W390/100),2)</f>
        <v>0</v>
      </c>
      <c r="AA390" s="29">
        <f>TRUNC(raw!BY390/(1-raw!W390/100),2)</f>
        <v>0</v>
      </c>
      <c r="AB390" s="29">
        <f>TRUNC(IF(E390=0,0,IF(E390=1,raw!BX390/(1-raw!W390/100),IF(E390=2,raw!BZ390/(1-raw!W390/100),0))),2)</f>
        <v>14517.76</v>
      </c>
      <c r="AC390" s="29">
        <f>TRUNC(raw!CB390/(1-raw!W390/100),2)</f>
        <v>0</v>
      </c>
      <c r="AD390" s="29">
        <f>TRUNC(IF(E390=0,0,IF(E390=1,raw!CA390/(1-raw!W390/100),IF(E390=2,raw!CC390/(1-raw!W390/100),0))),2)</f>
        <v>0</v>
      </c>
      <c r="AE390" s="21">
        <f>(IF(E390=0,0,IF(E390=1,0,IF(E390=2,raw!CE390))))</f>
        <v>0</v>
      </c>
      <c r="AF390" s="21">
        <f>(IF(E390=0,0,IF(E390=1,raw!CD390,IF(E390=2,raw!CF390))))</f>
        <v>855</v>
      </c>
    </row>
    <row r="391" spans="1:32" x14ac:dyDescent="0.25">
      <c r="A391" s="21">
        <f>raw!A391</f>
        <v>675051</v>
      </c>
      <c r="C391" s="21">
        <f>VLOOKUP(A391,'insert-meters'!A$2:B$24,2)</f>
        <v>116</v>
      </c>
      <c r="D391" s="21" t="str">
        <f>MID(raw!M391,3,4)</f>
        <v>1806</v>
      </c>
      <c r="E391" s="21">
        <f>IF(raw!BE391,2,IF(raw!BG391,1,0))</f>
        <v>2</v>
      </c>
      <c r="F391" s="21">
        <f>raw!T391</f>
        <v>20180718</v>
      </c>
      <c r="G391" s="21">
        <f>IF(E391=0,raw!AN391,raw!U391)</f>
        <v>189390</v>
      </c>
      <c r="H391" s="21">
        <f>IF(E391=0,raw!AO391,0)</f>
        <v>0</v>
      </c>
      <c r="I391" s="21">
        <f>raw!V391</f>
        <v>32822.06</v>
      </c>
      <c r="J391" s="21">
        <f>raw!X391</f>
        <v>716.25</v>
      </c>
      <c r="K391" s="21">
        <f>SUM(raw!Y391:AB391)</f>
        <v>7680.34</v>
      </c>
      <c r="L391" s="21">
        <f>SUM(raw!AC391:AD391)</f>
        <v>0</v>
      </c>
      <c r="M391" s="21">
        <f>raw!AE391</f>
        <v>0</v>
      </c>
      <c r="N391" s="21">
        <f>raw!AF391</f>
        <v>131288.29</v>
      </c>
      <c r="O391" s="21">
        <f>raw!AL391</f>
        <v>124324.2</v>
      </c>
      <c r="P391" s="21">
        <f>raw!AM391</f>
        <v>132004.54</v>
      </c>
      <c r="Q391" s="21">
        <f>raw!BB391</f>
        <v>17452</v>
      </c>
      <c r="R391" s="21">
        <f>IF(E391=0,raw!AN391,raw!BC391)</f>
        <v>171938</v>
      </c>
      <c r="S391" s="21">
        <f>raw!BE391</f>
        <v>343</v>
      </c>
      <c r="T391" s="21">
        <f>raw!BF391</f>
        <v>389</v>
      </c>
      <c r="U391" s="21">
        <f>raw!BH391</f>
        <v>455</v>
      </c>
      <c r="V391" s="21">
        <f>IF(raw!BI391,raw!BI391,raw!BG391)</f>
        <v>420</v>
      </c>
      <c r="W391" s="21">
        <f>raw!BK391</f>
        <v>0</v>
      </c>
      <c r="X391" s="21">
        <f>raw!BL391</f>
        <v>0</v>
      </c>
      <c r="Y391" s="29">
        <f>TRUNC(raw!BQ391/(1-raw!W391/100),2)</f>
        <v>0</v>
      </c>
      <c r="Z391" s="29">
        <f>TRUNC(raw!BR391/(1-raw!W391/100),2)</f>
        <v>0</v>
      </c>
      <c r="AA391" s="29">
        <f>TRUNC(raw!BY391/(1-raw!W391/100),2)</f>
        <v>26138.29</v>
      </c>
      <c r="AB391" s="29">
        <f>TRUNC(IF(E391=0,0,IF(E391=1,raw!BX391/(1-raw!W391/100),IF(E391=2,raw!BZ391/(1-raw!W391/100),0))),2)</f>
        <v>7131.52</v>
      </c>
      <c r="AC391" s="29">
        <f>TRUNC(raw!CB391/(1-raw!W391/100),2)</f>
        <v>0</v>
      </c>
      <c r="AD391" s="29">
        <f>TRUNC(IF(E391=0,0,IF(E391=1,raw!CA391/(1-raw!W391/100),IF(E391=2,raw!CC391/(1-raw!W391/100),0))),2)</f>
        <v>0</v>
      </c>
      <c r="AE391" s="21">
        <f>(IF(E391=0,0,IF(E391=1,0,IF(E391=2,raw!CE391))))</f>
        <v>455</v>
      </c>
      <c r="AF391" s="21">
        <f>(IF(E391=0,0,IF(E391=1,raw!CD391,IF(E391=2,raw!CF391))))</f>
        <v>420</v>
      </c>
    </row>
    <row r="392" spans="1:32" x14ac:dyDescent="0.25">
      <c r="A392" s="21">
        <f>raw!A392</f>
        <v>856960</v>
      </c>
      <c r="C392" s="21">
        <f>VLOOKUP(A392,'insert-meters'!A$2:B$24,2)</f>
        <v>117</v>
      </c>
      <c r="D392" s="21" t="str">
        <f>MID(raw!M392,3,4)</f>
        <v>1806</v>
      </c>
      <c r="E392" s="21">
        <f>IF(raw!BE392,2,IF(raw!BG392,1,0))</f>
        <v>0</v>
      </c>
      <c r="F392" s="21">
        <f>raw!T392</f>
        <v>20180718</v>
      </c>
      <c r="G392" s="21">
        <f>IF(E392=0,raw!AN392,raw!U392)</f>
        <v>1</v>
      </c>
      <c r="H392" s="21">
        <f>IF(E392=0,raw!AO392,0)</f>
        <v>100</v>
      </c>
      <c r="I392" s="21">
        <f>raw!V392</f>
        <v>7</v>
      </c>
      <c r="J392" s="21">
        <f>raw!X392</f>
        <v>2.4</v>
      </c>
      <c r="K392" s="21">
        <f>SUM(raw!Y392:AB392)</f>
        <v>3.4000000000000004</v>
      </c>
      <c r="L392" s="21">
        <f>SUM(raw!AC392:AD392)</f>
        <v>0</v>
      </c>
      <c r="M392" s="21">
        <f>raw!AE392</f>
        <v>0</v>
      </c>
      <c r="N392" s="21">
        <f>raw!AF392</f>
        <v>58.4</v>
      </c>
      <c r="O392" s="21">
        <f>raw!AL392</f>
        <v>57.4</v>
      </c>
      <c r="P392" s="21">
        <f>raw!AM392</f>
        <v>60.8</v>
      </c>
      <c r="Q392" s="21">
        <f>raw!BB392</f>
        <v>0</v>
      </c>
      <c r="R392" s="21">
        <f>IF(E392=0,raw!AN392,raw!BC392)</f>
        <v>1</v>
      </c>
      <c r="S392" s="21">
        <f>raw!BE392</f>
        <v>0</v>
      </c>
      <c r="T392" s="21">
        <f>raw!BF392</f>
        <v>0</v>
      </c>
      <c r="U392" s="21">
        <f>raw!BH392</f>
        <v>0</v>
      </c>
      <c r="V392" s="21">
        <f>IF(raw!BI392,raw!BI392,raw!BG392)</f>
        <v>0</v>
      </c>
      <c r="W392" s="21">
        <f>raw!BK392</f>
        <v>0</v>
      </c>
      <c r="X392" s="21">
        <f>raw!BL392</f>
        <v>0</v>
      </c>
      <c r="Y392" s="29">
        <f>TRUNC(raw!BQ392/(1-raw!W392/100),2)</f>
        <v>0</v>
      </c>
      <c r="Z392" s="29">
        <f>TRUNC(raw!BR392/(1-raw!W392/100),2)</f>
        <v>0</v>
      </c>
      <c r="AA392" s="29">
        <f>TRUNC(raw!BY392/(1-raw!W392/100),2)</f>
        <v>0</v>
      </c>
      <c r="AB392" s="29">
        <f>TRUNC(IF(E392=0,0,IF(E392=1,raw!BX392/(1-raw!W392/100),IF(E392=2,raw!BZ392/(1-raw!W392/100),0))),2)</f>
        <v>0</v>
      </c>
      <c r="AC392" s="29">
        <f>TRUNC(raw!CB392/(1-raw!W392/100),2)</f>
        <v>0</v>
      </c>
      <c r="AD392" s="29">
        <f>TRUNC(IF(E392=0,0,IF(E392=1,raw!CA392/(1-raw!W392/100),IF(E392=2,raw!CC392/(1-raw!W392/100),0))),2)</f>
        <v>0</v>
      </c>
      <c r="AE392" s="21">
        <f>(IF(E392=0,0,IF(E392=1,0,IF(E392=2,raw!CE392))))</f>
        <v>0</v>
      </c>
      <c r="AF392" s="21">
        <f>(IF(E392=0,0,IF(E392=1,raw!CD392,IF(E392=2,raw!CF392))))</f>
        <v>0</v>
      </c>
    </row>
    <row r="393" spans="1:32" x14ac:dyDescent="0.25">
      <c r="A393" s="21">
        <f>raw!A393</f>
        <v>856967</v>
      </c>
      <c r="C393" s="21">
        <f>VLOOKUP(A393,'insert-meters'!A$2:B$24,2)</f>
        <v>118</v>
      </c>
      <c r="D393" s="21" t="str">
        <f>MID(raw!M393,3,4)</f>
        <v>1806</v>
      </c>
      <c r="E393" s="21">
        <f>IF(raw!BE393,2,IF(raw!BG393,1,0))</f>
        <v>0</v>
      </c>
      <c r="F393" s="21">
        <f>raw!T393</f>
        <v>20180718</v>
      </c>
      <c r="G393" s="21">
        <f>IF(E393=0,raw!AN393,raw!U393)</f>
        <v>1</v>
      </c>
      <c r="H393" s="21">
        <f>IF(E393=0,raw!AO393,0)</f>
        <v>100</v>
      </c>
      <c r="I393" s="21">
        <f>raw!V393</f>
        <v>7</v>
      </c>
      <c r="J393" s="21">
        <f>raw!X393</f>
        <v>2.4</v>
      </c>
      <c r="K393" s="21">
        <f>SUM(raw!Y393:AB393)</f>
        <v>3.4000000000000004</v>
      </c>
      <c r="L393" s="21">
        <f>SUM(raw!AC393:AD393)</f>
        <v>0</v>
      </c>
      <c r="M393" s="21">
        <f>raw!AE393</f>
        <v>0</v>
      </c>
      <c r="N393" s="21">
        <f>raw!AF393</f>
        <v>58.4</v>
      </c>
      <c r="O393" s="21">
        <f>raw!AL393</f>
        <v>57.4</v>
      </c>
      <c r="P393" s="21">
        <f>raw!AM393</f>
        <v>60.8</v>
      </c>
      <c r="Q393" s="21">
        <f>raw!BB393</f>
        <v>0</v>
      </c>
      <c r="R393" s="21">
        <f>IF(E393=0,raw!AN393,raw!BC393)</f>
        <v>1</v>
      </c>
      <c r="S393" s="21">
        <f>raw!BE393</f>
        <v>0</v>
      </c>
      <c r="T393" s="21">
        <f>raw!BF393</f>
        <v>0</v>
      </c>
      <c r="U393" s="21">
        <f>raw!BH393</f>
        <v>0</v>
      </c>
      <c r="V393" s="21">
        <f>IF(raw!BI393,raw!BI393,raw!BG393)</f>
        <v>0</v>
      </c>
      <c r="W393" s="21">
        <f>raw!BK393</f>
        <v>0</v>
      </c>
      <c r="X393" s="21">
        <f>raw!BL393</f>
        <v>0</v>
      </c>
      <c r="Y393" s="29">
        <f>TRUNC(raw!BQ393/(1-raw!W393/100),2)</f>
        <v>0</v>
      </c>
      <c r="Z393" s="29">
        <f>TRUNC(raw!BR393/(1-raw!W393/100),2)</f>
        <v>0</v>
      </c>
      <c r="AA393" s="29">
        <f>TRUNC(raw!BY393/(1-raw!W393/100),2)</f>
        <v>0</v>
      </c>
      <c r="AB393" s="29">
        <f>TRUNC(IF(E393=0,0,IF(E393=1,raw!BX393/(1-raw!W393/100),IF(E393=2,raw!BZ393/(1-raw!W393/100),0))),2)</f>
        <v>0</v>
      </c>
      <c r="AC393" s="29">
        <f>TRUNC(raw!CB393/(1-raw!W393/100),2)</f>
        <v>0</v>
      </c>
      <c r="AD393" s="29">
        <f>TRUNC(IF(E393=0,0,IF(E393=1,raw!CA393/(1-raw!W393/100),IF(E393=2,raw!CC393/(1-raw!W393/100),0))),2)</f>
        <v>0</v>
      </c>
      <c r="AE393" s="21">
        <f>(IF(E393=0,0,IF(E393=1,0,IF(E393=2,raw!CE393))))</f>
        <v>0</v>
      </c>
      <c r="AF393" s="21">
        <f>(IF(E393=0,0,IF(E393=1,raw!CD393,IF(E393=2,raw!CF393))))</f>
        <v>0</v>
      </c>
    </row>
    <row r="394" spans="1:32" x14ac:dyDescent="0.25">
      <c r="A394" s="21">
        <f>raw!A394</f>
        <v>856969</v>
      </c>
      <c r="C394" s="21">
        <f>VLOOKUP(A394,'insert-meters'!A$2:B$24,2)</f>
        <v>119</v>
      </c>
      <c r="D394" s="21" t="str">
        <f>MID(raw!M394,3,4)</f>
        <v>1806</v>
      </c>
      <c r="E394" s="21">
        <f>IF(raw!BE394,2,IF(raw!BG394,1,0))</f>
        <v>0</v>
      </c>
      <c r="F394" s="21">
        <f>raw!T394</f>
        <v>20180718</v>
      </c>
      <c r="G394" s="21">
        <f>IF(E394=0,raw!AN394,raw!U394)</f>
        <v>7</v>
      </c>
      <c r="H394" s="21">
        <f>IF(E394=0,raw!AO394,0)</f>
        <v>100</v>
      </c>
      <c r="I394" s="21">
        <f>raw!V394</f>
        <v>7</v>
      </c>
      <c r="J394" s="21">
        <f>raw!X394</f>
        <v>2.4</v>
      </c>
      <c r="K394" s="21">
        <f>SUM(raw!Y394:AB394)</f>
        <v>3.4000000000000004</v>
      </c>
      <c r="L394" s="21">
        <f>SUM(raw!AC394:AD394)</f>
        <v>0</v>
      </c>
      <c r="M394" s="21">
        <f>raw!AE394</f>
        <v>0</v>
      </c>
      <c r="N394" s="21">
        <f>raw!AF394</f>
        <v>58.4</v>
      </c>
      <c r="O394" s="21">
        <f>raw!AL394</f>
        <v>57.4</v>
      </c>
      <c r="P394" s="21">
        <f>raw!AM394</f>
        <v>60.8</v>
      </c>
      <c r="Q394" s="21">
        <f>raw!BB394</f>
        <v>0</v>
      </c>
      <c r="R394" s="21">
        <f>IF(E394=0,raw!AN394,raw!BC394)</f>
        <v>7</v>
      </c>
      <c r="S394" s="21">
        <f>raw!BE394</f>
        <v>0</v>
      </c>
      <c r="T394" s="21">
        <f>raw!BF394</f>
        <v>0</v>
      </c>
      <c r="U394" s="21">
        <f>raw!BH394</f>
        <v>0</v>
      </c>
      <c r="V394" s="21">
        <f>IF(raw!BI394,raw!BI394,raw!BG394)</f>
        <v>0</v>
      </c>
      <c r="W394" s="21">
        <f>raw!BK394</f>
        <v>0</v>
      </c>
      <c r="X394" s="21">
        <f>raw!BL394</f>
        <v>0</v>
      </c>
      <c r="Y394" s="29">
        <f>TRUNC(raw!BQ394/(1-raw!W394/100),2)</f>
        <v>0</v>
      </c>
      <c r="Z394" s="29">
        <f>TRUNC(raw!BR394/(1-raw!W394/100),2)</f>
        <v>0</v>
      </c>
      <c r="AA394" s="29">
        <f>TRUNC(raw!BY394/(1-raw!W394/100),2)</f>
        <v>0</v>
      </c>
      <c r="AB394" s="29">
        <f>TRUNC(IF(E394=0,0,IF(E394=1,raw!BX394/(1-raw!W394/100),IF(E394=2,raw!BZ394/(1-raw!W394/100),0))),2)</f>
        <v>0</v>
      </c>
      <c r="AC394" s="29">
        <f>TRUNC(raw!CB394/(1-raw!W394/100),2)</f>
        <v>0</v>
      </c>
      <c r="AD394" s="29">
        <f>TRUNC(IF(E394=0,0,IF(E394=1,raw!CA394/(1-raw!W394/100),IF(E394=2,raw!CC394/(1-raw!W394/100),0))),2)</f>
        <v>0</v>
      </c>
      <c r="AE394" s="21">
        <f>(IF(E394=0,0,IF(E394=1,0,IF(E394=2,raw!CE394))))</f>
        <v>0</v>
      </c>
      <c r="AF394" s="21">
        <f>(IF(E394=0,0,IF(E394=1,raw!CD394,IF(E394=2,raw!CF394))))</f>
        <v>0</v>
      </c>
    </row>
    <row r="395" spans="1:32" x14ac:dyDescent="0.25">
      <c r="A395" s="21">
        <f>raw!A395</f>
        <v>966027</v>
      </c>
      <c r="C395" s="21">
        <f>VLOOKUP(A395,'insert-meters'!A$2:B$24,2)</f>
        <v>120</v>
      </c>
      <c r="D395" s="21" t="str">
        <f>MID(raw!M395,3,4)</f>
        <v>1806</v>
      </c>
      <c r="E395" s="21">
        <f>IF(raw!BE395,2,IF(raw!BG395,1,0))</f>
        <v>2</v>
      </c>
      <c r="F395" s="21">
        <f>raw!T395</f>
        <v>20180718</v>
      </c>
      <c r="G395" s="21">
        <f>IF(E395=0,raw!AN395,raw!U395)</f>
        <v>76330</v>
      </c>
      <c r="H395" s="21">
        <f>IF(E395=0,raw!AO395,0)</f>
        <v>0</v>
      </c>
      <c r="I395" s="21">
        <f>raw!V395</f>
        <v>14476.72</v>
      </c>
      <c r="J395" s="21">
        <f>raw!X395</f>
        <v>716.25</v>
      </c>
      <c r="K395" s="21">
        <f>SUM(raw!Y395:AB395)</f>
        <v>3387.55</v>
      </c>
      <c r="L395" s="21">
        <f>SUM(raw!AC395:AD395)</f>
        <v>0</v>
      </c>
      <c r="M395" s="21">
        <f>raw!AE395</f>
        <v>0</v>
      </c>
      <c r="N395" s="21">
        <f>raw!AF395</f>
        <v>57907</v>
      </c>
      <c r="O395" s="21">
        <f>raw!AL395</f>
        <v>55235.7</v>
      </c>
      <c r="P395" s="21">
        <f>raw!AM395</f>
        <v>58623.25</v>
      </c>
      <c r="Q395" s="21">
        <f>raw!BB395</f>
        <v>8707</v>
      </c>
      <c r="R395" s="21">
        <f>IF(E395=0,raw!AN395,raw!BC395)</f>
        <v>67623</v>
      </c>
      <c r="S395" s="21">
        <f>raw!BE395</f>
        <v>203</v>
      </c>
      <c r="T395" s="21">
        <f>raw!BF395</f>
        <v>203</v>
      </c>
      <c r="U395" s="21">
        <f>raw!BH395</f>
        <v>245</v>
      </c>
      <c r="V395" s="21">
        <f>IF(raw!BI395,raw!BI395,raw!BG395)</f>
        <v>230</v>
      </c>
      <c r="W395" s="21">
        <f>raw!BK395</f>
        <v>16</v>
      </c>
      <c r="X395" s="21">
        <f>raw!BL395</f>
        <v>144</v>
      </c>
      <c r="Y395" s="29">
        <f>TRUNC(raw!BQ395/(1-raw!W395/100),2)</f>
        <v>6.28</v>
      </c>
      <c r="Z395" s="29">
        <f>TRUNC(raw!BR395/(1-raw!W395/100),2)</f>
        <v>56.48</v>
      </c>
      <c r="AA395" s="29">
        <f>TRUNC(raw!BY395/(1-raw!W395/100),2)</f>
        <v>14074.46</v>
      </c>
      <c r="AB395" s="29">
        <f>TRUNC(IF(E395=0,0,IF(E395=1,raw!BX395/(1-raw!W395/100),IF(E395=2,raw!BZ395/(1-raw!W395/100),0))),2)</f>
        <v>3905.36</v>
      </c>
      <c r="AC395" s="29">
        <f>TRUNC(raw!CB395/(1-raw!W395/100),2)</f>
        <v>0</v>
      </c>
      <c r="AD395" s="29">
        <f>TRUNC(IF(E395=0,0,IF(E395=1,raw!CA395/(1-raw!W395/100),IF(E395=2,raw!CC395/(1-raw!W395/100),0))),2)</f>
        <v>0</v>
      </c>
      <c r="AE395" s="21">
        <f>(IF(E395=0,0,IF(E395=1,0,IF(E395=2,raw!CE395))))</f>
        <v>245</v>
      </c>
      <c r="AF395" s="21">
        <f>(IF(E395=0,0,IF(E395=1,raw!CD395,IF(E395=2,raw!CF395))))</f>
        <v>230</v>
      </c>
    </row>
    <row r="396" spans="1:32" x14ac:dyDescent="0.25">
      <c r="A396" s="21">
        <f>raw!A396</f>
        <v>1089425</v>
      </c>
      <c r="C396" s="21">
        <f>VLOOKUP(A396,'insert-meters'!A$2:B$24,2)</f>
        <v>121</v>
      </c>
      <c r="D396" s="21" t="str">
        <f>MID(raw!M396,3,4)</f>
        <v>1806</v>
      </c>
      <c r="E396" s="21">
        <f>IF(raw!BE396,2,IF(raw!BG396,1,0))</f>
        <v>2</v>
      </c>
      <c r="F396" s="21">
        <f>raw!T396</f>
        <v>20180718</v>
      </c>
      <c r="G396" s="21">
        <f>IF(E396=0,raw!AN396,raw!U396)</f>
        <v>125736</v>
      </c>
      <c r="H396" s="21">
        <f>IF(E396=0,raw!AO396,0)</f>
        <v>0</v>
      </c>
      <c r="I396" s="21">
        <f>raw!V396</f>
        <v>19407.240000000002</v>
      </c>
      <c r="J396" s="21">
        <f>raw!X396</f>
        <v>716.25</v>
      </c>
      <c r="K396" s="21">
        <f>SUM(raw!Y396:AB396)</f>
        <v>4541.28</v>
      </c>
      <c r="L396" s="21">
        <f>SUM(raw!AC396:AD396)</f>
        <v>0</v>
      </c>
      <c r="M396" s="21">
        <f>raw!AE396</f>
        <v>0</v>
      </c>
      <c r="N396" s="21">
        <f>raw!AF396</f>
        <v>77629.03</v>
      </c>
      <c r="O396" s="21">
        <f>raw!AL396</f>
        <v>73804</v>
      </c>
      <c r="P396" s="21">
        <f>raw!AM396</f>
        <v>78345.279999999999</v>
      </c>
      <c r="Q396" s="21">
        <f>raw!BB396</f>
        <v>11576</v>
      </c>
      <c r="R396" s="21">
        <f>IF(E396=0,raw!AN396,raw!BC396)</f>
        <v>114160</v>
      </c>
      <c r="S396" s="21">
        <f>raw!BE396</f>
        <v>192</v>
      </c>
      <c r="T396" s="21">
        <f>raw!BF396</f>
        <v>190</v>
      </c>
      <c r="U396" s="21">
        <f>raw!BH396</f>
        <v>350</v>
      </c>
      <c r="V396" s="21">
        <f>IF(raw!BI396,raw!BI396,raw!BG396)</f>
        <v>350</v>
      </c>
      <c r="W396" s="21">
        <f>raw!BK396</f>
        <v>0</v>
      </c>
      <c r="X396" s="21">
        <f>raw!BL396</f>
        <v>0</v>
      </c>
      <c r="Y396" s="29">
        <f>TRUNC(raw!BQ396/(1-raw!W396/100),2)</f>
        <v>0</v>
      </c>
      <c r="Z396" s="29">
        <f>TRUNC(raw!BR396/(1-raw!W396/100),2)</f>
        <v>0</v>
      </c>
      <c r="AA396" s="29">
        <f>TRUNC(raw!BY396/(1-raw!W396/100),2)</f>
        <v>10744.68</v>
      </c>
      <c r="AB396" s="29">
        <f>TRUNC(IF(E396=0,0,IF(E396=1,raw!BX396/(1-raw!W396/100),IF(E396=2,raw!BZ396/(1-raw!W396/100),0))),2)</f>
        <v>4269.82</v>
      </c>
      <c r="AC396" s="29">
        <f>TRUNC(raw!CB396/(1-raw!W396/100),2)</f>
        <v>0</v>
      </c>
      <c r="AD396" s="29">
        <f>TRUNC(IF(E396=0,0,IF(E396=1,raw!CA396/(1-raw!W396/100),IF(E396=2,raw!CC396/(1-raw!W396/100),0))),2)</f>
        <v>0</v>
      </c>
      <c r="AE396" s="21">
        <f>(IF(E396=0,0,IF(E396=1,0,IF(E396=2,raw!CE396))))</f>
        <v>350</v>
      </c>
      <c r="AF396" s="21">
        <f>(IF(E396=0,0,IF(E396=1,raw!CD396,IF(E396=2,raw!CF396))))</f>
        <v>350</v>
      </c>
    </row>
    <row r="397" spans="1:32" x14ac:dyDescent="0.25">
      <c r="A397" s="21">
        <f>raw!A397</f>
        <v>1100496</v>
      </c>
      <c r="C397" s="21">
        <f>VLOOKUP(A397,'insert-meters'!A$2:B$24,2)</f>
        <v>122</v>
      </c>
      <c r="D397" s="21" t="str">
        <f>MID(raw!M397,3,4)</f>
        <v>1806</v>
      </c>
      <c r="E397" s="21">
        <f>IF(raw!BE397,2,IF(raw!BG397,1,0))</f>
        <v>0</v>
      </c>
      <c r="F397" s="21">
        <f>raw!T397</f>
        <v>20180718</v>
      </c>
      <c r="G397" s="21">
        <f>IF(E397=0,raw!AN397,raw!U397)</f>
        <v>0</v>
      </c>
      <c r="H397" s="21">
        <f>IF(E397=0,raw!AO397,0)</f>
        <v>30</v>
      </c>
      <c r="I397" s="21">
        <f>raw!V397</f>
        <v>2.13</v>
      </c>
      <c r="J397" s="21">
        <f>raw!X397</f>
        <v>2.4</v>
      </c>
      <c r="K397" s="21">
        <f>SUM(raw!Y397:AB397)</f>
        <v>1.02</v>
      </c>
      <c r="L397" s="21">
        <f>SUM(raw!AC397:AD397)</f>
        <v>0</v>
      </c>
      <c r="M397" s="21">
        <f>raw!AE397</f>
        <v>0</v>
      </c>
      <c r="N397" s="21">
        <f>raw!AF397</f>
        <v>17.78</v>
      </c>
      <c r="O397" s="21">
        <f>raw!AL397</f>
        <v>19.16</v>
      </c>
      <c r="P397" s="21">
        <f>raw!AM397</f>
        <v>20.18</v>
      </c>
      <c r="Q397" s="21">
        <f>raw!BB397</f>
        <v>0</v>
      </c>
      <c r="R397" s="21">
        <f>IF(E397=0,raw!AN397,raw!BC397)</f>
        <v>0</v>
      </c>
      <c r="S397" s="21">
        <f>raw!BE397</f>
        <v>0</v>
      </c>
      <c r="T397" s="21">
        <f>raw!BF397</f>
        <v>0</v>
      </c>
      <c r="U397" s="21">
        <f>raw!BH397</f>
        <v>0</v>
      </c>
      <c r="V397" s="21">
        <f>IF(raw!BI397,raw!BI397,raw!BG397)</f>
        <v>0</v>
      </c>
      <c r="W397" s="21">
        <f>raw!BK397</f>
        <v>0</v>
      </c>
      <c r="X397" s="21">
        <f>raw!BL397</f>
        <v>0</v>
      </c>
      <c r="Y397" s="29">
        <f>TRUNC(raw!BQ397/(1-raw!W397/100),2)</f>
        <v>0</v>
      </c>
      <c r="Z397" s="29">
        <f>TRUNC(raw!BR397/(1-raw!W397/100),2)</f>
        <v>0</v>
      </c>
      <c r="AA397" s="29">
        <f>TRUNC(raw!BY397/(1-raw!W397/100),2)</f>
        <v>0</v>
      </c>
      <c r="AB397" s="29">
        <f>TRUNC(IF(E397=0,0,IF(E397=1,raw!BX397/(1-raw!W397/100),IF(E397=2,raw!BZ397/(1-raw!W397/100),0))),2)</f>
        <v>0</v>
      </c>
      <c r="AC397" s="29">
        <f>TRUNC(raw!CB397/(1-raw!W397/100),2)</f>
        <v>0</v>
      </c>
      <c r="AD397" s="29">
        <f>TRUNC(IF(E397=0,0,IF(E397=1,raw!CA397/(1-raw!W397/100),IF(E397=2,raw!CC397/(1-raw!W397/100),0))),2)</f>
        <v>0</v>
      </c>
      <c r="AE397" s="21">
        <f>(IF(E397=0,0,IF(E397=1,0,IF(E397=2,raw!CE397))))</f>
        <v>0</v>
      </c>
      <c r="AF397" s="21">
        <f>(IF(E397=0,0,IF(E397=1,raw!CD397,IF(E397=2,raw!CF397))))</f>
        <v>0</v>
      </c>
    </row>
    <row r="398" spans="1:32" x14ac:dyDescent="0.25">
      <c r="A398" s="21">
        <f>raw!A398</f>
        <v>466453</v>
      </c>
      <c r="C398" s="21">
        <f>VLOOKUP(A398,'insert-meters'!A$2:B$24,2)</f>
        <v>101</v>
      </c>
      <c r="D398" s="21" t="str">
        <f>MID(raw!M398,3,4)</f>
        <v>1807</v>
      </c>
      <c r="E398" s="21">
        <f>IF(raw!BE398,2,IF(raw!BG398,1,0))</f>
        <v>1</v>
      </c>
      <c r="F398" s="21">
        <f>raw!T398</f>
        <v>20180818</v>
      </c>
      <c r="G398" s="21">
        <f>IF(E398=0,raw!AN398,raw!U398)</f>
        <v>11846</v>
      </c>
      <c r="H398" s="21">
        <f>IF(E398=0,raw!AO398,0)</f>
        <v>0</v>
      </c>
      <c r="I398" s="21">
        <f>raw!V398</f>
        <v>2184.9499999999998</v>
      </c>
      <c r="J398" s="21">
        <f>raw!X398</f>
        <v>716.25</v>
      </c>
      <c r="K398" s="21">
        <f>SUM(raw!Y398:AB398)</f>
        <v>511.25</v>
      </c>
      <c r="L398" s="21">
        <f>SUM(raw!AC398:AD398)</f>
        <v>0</v>
      </c>
      <c r="M398" s="21">
        <f>raw!AE398</f>
        <v>0</v>
      </c>
      <c r="N398" s="21">
        <f>raw!AF398</f>
        <v>8739.83</v>
      </c>
      <c r="O398" s="21">
        <f>raw!AL398</f>
        <v>8944.83</v>
      </c>
      <c r="P398" s="21">
        <f>raw!AM398</f>
        <v>9456.08</v>
      </c>
      <c r="Q398" s="21">
        <f>raw!BB398</f>
        <v>1500</v>
      </c>
      <c r="R398" s="21">
        <f>IF(E398=0,raw!AN398,raw!BC398)</f>
        <v>10346</v>
      </c>
      <c r="S398" s="21">
        <f>raw!BE398</f>
        <v>0</v>
      </c>
      <c r="T398" s="21">
        <f>raw!BF398</f>
        <v>37</v>
      </c>
      <c r="U398" s="21">
        <f>raw!BH398</f>
        <v>0</v>
      </c>
      <c r="V398" s="21">
        <f>IF(raw!BI398,raw!BI398,raw!BG398)</f>
        <v>55</v>
      </c>
      <c r="W398" s="21">
        <f>raw!BK398</f>
        <v>0</v>
      </c>
      <c r="X398" s="21">
        <f>raw!BL398</f>
        <v>0</v>
      </c>
      <c r="Y398" s="29">
        <f>TRUNC(raw!BQ398/(1-raw!W398/100),2)</f>
        <v>0</v>
      </c>
      <c r="Z398" s="29">
        <f>TRUNC(raw!BR398/(1-raw!W398/100),2)</f>
        <v>0</v>
      </c>
      <c r="AA398" s="29">
        <f>TRUNC(raw!BY398/(1-raw!W398/100),2)</f>
        <v>0</v>
      </c>
      <c r="AB398" s="29">
        <f>TRUNC(IF(E398=0,0,IF(E398=1,raw!BX398/(1-raw!W398/100),IF(E398=2,raw!BZ398/(1-raw!W398/100),0))),2)</f>
        <v>683.88</v>
      </c>
      <c r="AC398" s="29">
        <f>TRUNC(raw!CB398/(1-raw!W398/100),2)</f>
        <v>0</v>
      </c>
      <c r="AD398" s="29">
        <f>TRUNC(IF(E398=0,0,IF(E398=1,raw!CA398/(1-raw!W398/100),IF(E398=2,raw!CC398/(1-raw!W398/100),0))),2)</f>
        <v>0</v>
      </c>
      <c r="AE398" s="21">
        <f>(IF(E398=0,0,IF(E398=1,0,IF(E398=2,raw!CE398))))</f>
        <v>0</v>
      </c>
      <c r="AF398" s="21">
        <f>(IF(E398=0,0,IF(E398=1,raw!CD398,IF(E398=2,raw!CF398))))</f>
        <v>55</v>
      </c>
    </row>
    <row r="399" spans="1:32" x14ac:dyDescent="0.25">
      <c r="A399" s="21">
        <f>raw!A399</f>
        <v>471550</v>
      </c>
      <c r="C399" s="21">
        <f>VLOOKUP(A399,'insert-meters'!A$2:B$24,2)</f>
        <v>102</v>
      </c>
      <c r="D399" s="21" t="str">
        <f>MID(raw!M399,3,4)</f>
        <v>1807</v>
      </c>
      <c r="E399" s="21">
        <f>IF(raw!BE399,2,IF(raw!BG399,1,0))</f>
        <v>0</v>
      </c>
      <c r="F399" s="21">
        <f>raw!T399</f>
        <v>20180818</v>
      </c>
      <c r="G399" s="21">
        <f>IF(E399=0,raw!AN399,raw!U399)</f>
        <v>730</v>
      </c>
      <c r="H399" s="21">
        <f>IF(E399=0,raw!AO399,0)</f>
        <v>730</v>
      </c>
      <c r="I399" s="21">
        <f>raw!V399</f>
        <v>142.11000000000001</v>
      </c>
      <c r="J399" s="21">
        <f>raw!X399</f>
        <v>49.16</v>
      </c>
      <c r="K399" s="21">
        <f>SUM(raw!Y399:AB399)</f>
        <v>33.24</v>
      </c>
      <c r="L399" s="21">
        <f>SUM(raw!AC399:AD399)</f>
        <v>0</v>
      </c>
      <c r="M399" s="21">
        <f>raw!AE399</f>
        <v>0</v>
      </c>
      <c r="N399" s="21">
        <f>raw!AF399</f>
        <v>568.47</v>
      </c>
      <c r="O399" s="21">
        <f>raw!AL399</f>
        <v>584.39</v>
      </c>
      <c r="P399" s="21">
        <f>raw!AM399</f>
        <v>617.63</v>
      </c>
      <c r="Q399" s="21">
        <f>raw!BB399</f>
        <v>0</v>
      </c>
      <c r="R399" s="21">
        <f>IF(E399=0,raw!AN399,raw!BC399)</f>
        <v>730</v>
      </c>
      <c r="S399" s="21">
        <f>raw!BE399</f>
        <v>0</v>
      </c>
      <c r="T399" s="21">
        <f>raw!BF399</f>
        <v>0</v>
      </c>
      <c r="U399" s="21">
        <f>raw!BH399</f>
        <v>0</v>
      </c>
      <c r="V399" s="21">
        <f>IF(raw!BI399,raw!BI399,raw!BG399)</f>
        <v>0</v>
      </c>
      <c r="W399" s="21">
        <f>raw!BK399</f>
        <v>0</v>
      </c>
      <c r="X399" s="21">
        <f>raw!BL399</f>
        <v>0</v>
      </c>
      <c r="Y399" s="29">
        <f>TRUNC(raw!BQ399/(1-raw!W399/100),2)</f>
        <v>0</v>
      </c>
      <c r="Z399" s="29">
        <f>TRUNC(raw!BR399/(1-raw!W399/100),2)</f>
        <v>0</v>
      </c>
      <c r="AA399" s="29">
        <f>TRUNC(raw!BY399/(1-raw!W399/100),2)</f>
        <v>0</v>
      </c>
      <c r="AB399" s="29">
        <f>TRUNC(IF(E399=0,0,IF(E399=1,raw!BX399/(1-raw!W399/100),IF(E399=2,raw!BZ399/(1-raw!W399/100),0))),2)</f>
        <v>0</v>
      </c>
      <c r="AC399" s="29">
        <f>TRUNC(raw!CB399/(1-raw!W399/100),2)</f>
        <v>0</v>
      </c>
      <c r="AD399" s="29">
        <f>TRUNC(IF(E399=0,0,IF(E399=1,raw!CA399/(1-raw!W399/100),IF(E399=2,raw!CC399/(1-raw!W399/100),0))),2)</f>
        <v>0</v>
      </c>
      <c r="AE399" s="21">
        <f>(IF(E399=0,0,IF(E399=1,0,IF(E399=2,raw!CE399))))</f>
        <v>0</v>
      </c>
      <c r="AF399" s="21">
        <f>(IF(E399=0,0,IF(E399=1,raw!CD399,IF(E399=2,raw!CF399))))</f>
        <v>0</v>
      </c>
    </row>
    <row r="400" spans="1:32" x14ac:dyDescent="0.25">
      <c r="A400" s="21">
        <f>raw!A400</f>
        <v>471551</v>
      </c>
      <c r="C400" s="21">
        <f>VLOOKUP(A400,'insert-meters'!A$2:B$24,2)</f>
        <v>103</v>
      </c>
      <c r="D400" s="21" t="str">
        <f>MID(raw!M400,3,4)</f>
        <v>1807</v>
      </c>
      <c r="E400" s="21">
        <f>IF(raw!BE400,2,IF(raw!BG400,1,0))</f>
        <v>0</v>
      </c>
      <c r="F400" s="21">
        <f>raw!T400</f>
        <v>20180818</v>
      </c>
      <c r="G400" s="21">
        <f>IF(E400=0,raw!AN400,raw!U400)</f>
        <v>7360</v>
      </c>
      <c r="H400" s="21">
        <f>IF(E400=0,raw!AO400,0)</f>
        <v>7360</v>
      </c>
      <c r="I400" s="21">
        <f>raw!V400</f>
        <v>1432.87</v>
      </c>
      <c r="J400" s="21">
        <f>raw!X400</f>
        <v>601.25</v>
      </c>
      <c r="K400" s="21">
        <f>SUM(raw!Y400:AB400)</f>
        <v>335.27</v>
      </c>
      <c r="L400" s="21">
        <f>SUM(raw!AC400:AD400)</f>
        <v>0</v>
      </c>
      <c r="M400" s="21">
        <f>raw!AE400</f>
        <v>0</v>
      </c>
      <c r="N400" s="21">
        <f>raw!AF400</f>
        <v>5731.51</v>
      </c>
      <c r="O400" s="21">
        <f>raw!AL400</f>
        <v>5997.49</v>
      </c>
      <c r="P400" s="21">
        <f>raw!AM400</f>
        <v>6332.76</v>
      </c>
      <c r="Q400" s="21">
        <f>raw!BB400</f>
        <v>0</v>
      </c>
      <c r="R400" s="21">
        <f>IF(E400=0,raw!AN400,raw!BC400)</f>
        <v>7360</v>
      </c>
      <c r="S400" s="21">
        <f>raw!BE400</f>
        <v>0</v>
      </c>
      <c r="T400" s="21">
        <f>raw!BF400</f>
        <v>0</v>
      </c>
      <c r="U400" s="21">
        <f>raw!BH400</f>
        <v>0</v>
      </c>
      <c r="V400" s="21">
        <f>IF(raw!BI400,raw!BI400,raw!BG400)</f>
        <v>0</v>
      </c>
      <c r="W400" s="21">
        <f>raw!BK400</f>
        <v>0</v>
      </c>
      <c r="X400" s="21">
        <f>raw!BL400</f>
        <v>0</v>
      </c>
      <c r="Y400" s="29">
        <f>TRUNC(raw!BQ400/(1-raw!W400/100),2)</f>
        <v>0</v>
      </c>
      <c r="Z400" s="29">
        <f>TRUNC(raw!BR400/(1-raw!W400/100),2)</f>
        <v>0</v>
      </c>
      <c r="AA400" s="29">
        <f>TRUNC(raw!BY400/(1-raw!W400/100),2)</f>
        <v>0</v>
      </c>
      <c r="AB400" s="29">
        <f>TRUNC(IF(E400=0,0,IF(E400=1,raw!BX400/(1-raw!W400/100),IF(E400=2,raw!BZ400/(1-raw!W400/100),0))),2)</f>
        <v>0</v>
      </c>
      <c r="AC400" s="29">
        <f>TRUNC(raw!CB400/(1-raw!W400/100),2)</f>
        <v>0</v>
      </c>
      <c r="AD400" s="29">
        <f>TRUNC(IF(E400=0,0,IF(E400=1,raw!CA400/(1-raw!W400/100),IF(E400=2,raw!CC400/(1-raw!W400/100),0))),2)</f>
        <v>0</v>
      </c>
      <c r="AE400" s="21">
        <f>(IF(E400=0,0,IF(E400=1,0,IF(E400=2,raw!CE400))))</f>
        <v>0</v>
      </c>
      <c r="AF400" s="21">
        <f>(IF(E400=0,0,IF(E400=1,raw!CD400,IF(E400=2,raw!CF400))))</f>
        <v>0</v>
      </c>
    </row>
    <row r="401" spans="1:32" x14ac:dyDescent="0.25">
      <c r="A401" s="21">
        <f>raw!A401</f>
        <v>471552</v>
      </c>
      <c r="C401" s="21">
        <f>VLOOKUP(A401,'insert-meters'!A$2:B$24,2)</f>
        <v>104</v>
      </c>
      <c r="D401" s="21" t="str">
        <f>MID(raw!M401,3,4)</f>
        <v>1807</v>
      </c>
      <c r="E401" s="21">
        <f>IF(raw!BE401,2,IF(raw!BG401,1,0))</f>
        <v>0</v>
      </c>
      <c r="F401" s="21">
        <f>raw!T401</f>
        <v>20180818</v>
      </c>
      <c r="G401" s="21">
        <f>IF(E401=0,raw!AN401,raw!U401)</f>
        <v>169</v>
      </c>
      <c r="H401" s="21">
        <f>IF(E401=0,raw!AO401,0)</f>
        <v>169</v>
      </c>
      <c r="I401" s="21">
        <f>raw!V401</f>
        <v>13.34</v>
      </c>
      <c r="J401" s="21">
        <f>raw!X401</f>
        <v>40.97</v>
      </c>
      <c r="K401" s="21">
        <f>SUM(raw!Y401:AB401)</f>
        <v>6.49</v>
      </c>
      <c r="L401" s="21">
        <f>SUM(raw!AC401:AD401)</f>
        <v>0</v>
      </c>
      <c r="M401" s="21">
        <f>raw!AE401</f>
        <v>0</v>
      </c>
      <c r="N401" s="21">
        <f>raw!AF401</f>
        <v>111.19</v>
      </c>
      <c r="O401" s="21">
        <f>raw!AL401</f>
        <v>145.66999999999999</v>
      </c>
      <c r="P401" s="21">
        <f>raw!AM401</f>
        <v>152.16</v>
      </c>
      <c r="Q401" s="21">
        <f>raw!BB401</f>
        <v>0</v>
      </c>
      <c r="R401" s="21">
        <f>IF(E401=0,raw!AN401,raw!BC401)</f>
        <v>169</v>
      </c>
      <c r="S401" s="21">
        <f>raw!BE401</f>
        <v>0</v>
      </c>
      <c r="T401" s="21">
        <f>raw!BF401</f>
        <v>0</v>
      </c>
      <c r="U401" s="21">
        <f>raw!BH401</f>
        <v>0</v>
      </c>
      <c r="V401" s="21">
        <f>IF(raw!BI401,raw!BI401,raw!BG401)</f>
        <v>0</v>
      </c>
      <c r="W401" s="21">
        <f>raw!BK401</f>
        <v>0</v>
      </c>
      <c r="X401" s="21">
        <f>raw!BL401</f>
        <v>0</v>
      </c>
      <c r="Y401" s="29">
        <f>TRUNC(raw!BQ401/(1-raw!W401/100),2)</f>
        <v>0</v>
      </c>
      <c r="Z401" s="29">
        <f>TRUNC(raw!BR401/(1-raw!W401/100),2)</f>
        <v>0</v>
      </c>
      <c r="AA401" s="29">
        <f>TRUNC(raw!BY401/(1-raw!W401/100),2)</f>
        <v>0</v>
      </c>
      <c r="AB401" s="29">
        <f>TRUNC(IF(E401=0,0,IF(E401=1,raw!BX401/(1-raw!W401/100),IF(E401=2,raw!BZ401/(1-raw!W401/100),0))),2)</f>
        <v>0</v>
      </c>
      <c r="AC401" s="29">
        <f>TRUNC(raw!CB401/(1-raw!W401/100),2)</f>
        <v>0</v>
      </c>
      <c r="AD401" s="29">
        <f>TRUNC(IF(E401=0,0,IF(E401=1,raw!CA401/(1-raw!W401/100),IF(E401=2,raw!CC401/(1-raw!W401/100),0))),2)</f>
        <v>0</v>
      </c>
      <c r="AE401" s="21">
        <f>(IF(E401=0,0,IF(E401=1,0,IF(E401=2,raw!CE401))))</f>
        <v>0</v>
      </c>
      <c r="AF401" s="21">
        <f>(IF(E401=0,0,IF(E401=1,raw!CD401,IF(E401=2,raw!CF401))))</f>
        <v>0</v>
      </c>
    </row>
    <row r="402" spans="1:32" x14ac:dyDescent="0.25">
      <c r="A402" s="21">
        <f>raw!A402</f>
        <v>471553</v>
      </c>
      <c r="C402" s="21">
        <f>VLOOKUP(A402,'insert-meters'!A$2:B$24,2)</f>
        <v>105</v>
      </c>
      <c r="D402" s="21" t="str">
        <f>MID(raw!M402,3,4)</f>
        <v>1807</v>
      </c>
      <c r="E402" s="21">
        <f>IF(raw!BE402,2,IF(raw!BG402,1,0))</f>
        <v>0</v>
      </c>
      <c r="F402" s="21">
        <f>raw!T402</f>
        <v>20180818</v>
      </c>
      <c r="G402" s="21">
        <f>IF(E402=0,raw!AN402,raw!U402)</f>
        <v>7960</v>
      </c>
      <c r="H402" s="21">
        <f>IF(E402=0,raw!AO402,0)</f>
        <v>7960</v>
      </c>
      <c r="I402" s="21">
        <f>raw!V402</f>
        <v>1549.68</v>
      </c>
      <c r="J402" s="21">
        <f>raw!X402</f>
        <v>706.62</v>
      </c>
      <c r="K402" s="21">
        <f>SUM(raw!Y402:AB402)</f>
        <v>362.61000000000007</v>
      </c>
      <c r="L402" s="21">
        <f>SUM(raw!AC402:AD402)</f>
        <v>0</v>
      </c>
      <c r="M402" s="21">
        <f>raw!AE402</f>
        <v>0</v>
      </c>
      <c r="N402" s="21">
        <f>raw!AF402</f>
        <v>6198.75</v>
      </c>
      <c r="O402" s="21">
        <f>raw!AL402</f>
        <v>6542.76</v>
      </c>
      <c r="P402" s="21">
        <f>raw!AM402</f>
        <v>6905.37</v>
      </c>
      <c r="Q402" s="21">
        <f>raw!BB402</f>
        <v>0</v>
      </c>
      <c r="R402" s="21">
        <f>IF(E402=0,raw!AN402,raw!BC402)</f>
        <v>7960</v>
      </c>
      <c r="S402" s="21">
        <f>raw!BE402</f>
        <v>0</v>
      </c>
      <c r="T402" s="21">
        <f>raw!BF402</f>
        <v>0</v>
      </c>
      <c r="U402" s="21">
        <f>raw!BH402</f>
        <v>0</v>
      </c>
      <c r="V402" s="21">
        <f>IF(raw!BI402,raw!BI402,raw!BG402)</f>
        <v>0</v>
      </c>
      <c r="W402" s="21">
        <f>raw!BK402</f>
        <v>0</v>
      </c>
      <c r="X402" s="21">
        <f>raw!BL402</f>
        <v>0</v>
      </c>
      <c r="Y402" s="29">
        <f>TRUNC(raw!BQ402/(1-raw!W402/100),2)</f>
        <v>0</v>
      </c>
      <c r="Z402" s="29">
        <f>TRUNC(raw!BR402/(1-raw!W402/100),2)</f>
        <v>0</v>
      </c>
      <c r="AA402" s="29">
        <f>TRUNC(raw!BY402/(1-raw!W402/100),2)</f>
        <v>0</v>
      </c>
      <c r="AB402" s="29">
        <f>TRUNC(IF(E402=0,0,IF(E402=1,raw!BX402/(1-raw!W402/100),IF(E402=2,raw!BZ402/(1-raw!W402/100),0))),2)</f>
        <v>0</v>
      </c>
      <c r="AC402" s="29">
        <f>TRUNC(raw!CB402/(1-raw!W402/100),2)</f>
        <v>0</v>
      </c>
      <c r="AD402" s="29">
        <f>TRUNC(IF(E402=0,0,IF(E402=1,raw!CA402/(1-raw!W402/100),IF(E402=2,raw!CC402/(1-raw!W402/100),0))),2)</f>
        <v>0</v>
      </c>
      <c r="AE402" s="21">
        <f>(IF(E402=0,0,IF(E402=1,0,IF(E402=2,raw!CE402))))</f>
        <v>0</v>
      </c>
      <c r="AF402" s="21">
        <f>(IF(E402=0,0,IF(E402=1,raw!CD402,IF(E402=2,raw!CF402))))</f>
        <v>0</v>
      </c>
    </row>
    <row r="403" spans="1:32" x14ac:dyDescent="0.25">
      <c r="A403" s="21">
        <f>raw!A403</f>
        <v>471554</v>
      </c>
      <c r="C403" s="21">
        <f>VLOOKUP(A403,'insert-meters'!A$2:B$24,2)</f>
        <v>106</v>
      </c>
      <c r="D403" s="21" t="str">
        <f>MID(raw!M403,3,4)</f>
        <v>1807</v>
      </c>
      <c r="E403" s="21">
        <f>IF(raw!BE403,2,IF(raw!BG403,1,0))</f>
        <v>0</v>
      </c>
      <c r="F403" s="21">
        <f>raw!T403</f>
        <v>20180818</v>
      </c>
      <c r="G403" s="21">
        <f>IF(E403=0,raw!AN403,raw!U403)</f>
        <v>481</v>
      </c>
      <c r="H403" s="21">
        <f>IF(E403=0,raw!AO403,0)</f>
        <v>481</v>
      </c>
      <c r="I403" s="21">
        <f>raw!V403</f>
        <v>61.35</v>
      </c>
      <c r="J403" s="21">
        <f>raw!X403</f>
        <v>58.34</v>
      </c>
      <c r="K403" s="21">
        <f>SUM(raw!Y403:AB403)</f>
        <v>19.920000000000002</v>
      </c>
      <c r="L403" s="21">
        <f>SUM(raw!AC403:AD403)</f>
        <v>0</v>
      </c>
      <c r="M403" s="21">
        <f>raw!AE403</f>
        <v>0</v>
      </c>
      <c r="N403" s="21">
        <f>raw!AF403</f>
        <v>340.87</v>
      </c>
      <c r="O403" s="21">
        <f>raw!AL403</f>
        <v>379.29</v>
      </c>
      <c r="P403" s="21">
        <f>raw!AM403</f>
        <v>399.21</v>
      </c>
      <c r="Q403" s="21">
        <f>raw!BB403</f>
        <v>0</v>
      </c>
      <c r="R403" s="21">
        <f>IF(E403=0,raw!AN403,raw!BC403)</f>
        <v>481</v>
      </c>
      <c r="S403" s="21">
        <f>raw!BE403</f>
        <v>0</v>
      </c>
      <c r="T403" s="21">
        <f>raw!BF403</f>
        <v>0</v>
      </c>
      <c r="U403" s="21">
        <f>raw!BH403</f>
        <v>0</v>
      </c>
      <c r="V403" s="21">
        <f>IF(raw!BI403,raw!BI403,raw!BG403)</f>
        <v>0</v>
      </c>
      <c r="W403" s="21">
        <f>raw!BK403</f>
        <v>0</v>
      </c>
      <c r="X403" s="21">
        <f>raw!BL403</f>
        <v>0</v>
      </c>
      <c r="Y403" s="29">
        <f>TRUNC(raw!BQ403/(1-raw!W403/100),2)</f>
        <v>0</v>
      </c>
      <c r="Z403" s="29">
        <f>TRUNC(raw!BR403/(1-raw!W403/100),2)</f>
        <v>0</v>
      </c>
      <c r="AA403" s="29">
        <f>TRUNC(raw!BY403/(1-raw!W403/100),2)</f>
        <v>0</v>
      </c>
      <c r="AB403" s="29">
        <f>TRUNC(IF(E403=0,0,IF(E403=1,raw!BX403/(1-raw!W403/100),IF(E403=2,raw!BZ403/(1-raw!W403/100),0))),2)</f>
        <v>0</v>
      </c>
      <c r="AC403" s="29">
        <f>TRUNC(raw!CB403/(1-raw!W403/100),2)</f>
        <v>0</v>
      </c>
      <c r="AD403" s="29">
        <f>TRUNC(IF(E403=0,0,IF(E403=1,raw!CA403/(1-raw!W403/100),IF(E403=2,raw!CC403/(1-raw!W403/100),0))),2)</f>
        <v>0</v>
      </c>
      <c r="AE403" s="21">
        <f>(IF(E403=0,0,IF(E403=1,0,IF(E403=2,raw!CE403))))</f>
        <v>0</v>
      </c>
      <c r="AF403" s="21">
        <f>(IF(E403=0,0,IF(E403=1,raw!CD403,IF(E403=2,raw!CF403))))</f>
        <v>0</v>
      </c>
    </row>
    <row r="404" spans="1:32" x14ac:dyDescent="0.25">
      <c r="A404" s="21">
        <f>raw!A404</f>
        <v>471555</v>
      </c>
      <c r="C404" s="21">
        <f>VLOOKUP(A404,'insert-meters'!A$2:B$24,2)</f>
        <v>107</v>
      </c>
      <c r="D404" s="21" t="str">
        <f>MID(raw!M404,3,4)</f>
        <v>1807</v>
      </c>
      <c r="E404" s="21">
        <f>IF(raw!BE404,2,IF(raw!BG404,1,0))</f>
        <v>0</v>
      </c>
      <c r="F404" s="21">
        <f>raw!T404</f>
        <v>20180818</v>
      </c>
      <c r="G404" s="21">
        <f>IF(E404=0,raw!AN404,raw!U404)</f>
        <v>6180</v>
      </c>
      <c r="H404" s="21">
        <f>IF(E404=0,raw!AO404,0)</f>
        <v>6180</v>
      </c>
      <c r="I404" s="21">
        <f>raw!V404</f>
        <v>1203.1500000000001</v>
      </c>
      <c r="J404" s="21">
        <f>raw!X404</f>
        <v>706.62</v>
      </c>
      <c r="K404" s="21">
        <f>SUM(raw!Y404:AB404)</f>
        <v>281.52</v>
      </c>
      <c r="L404" s="21">
        <f>SUM(raw!AC404:AD404)</f>
        <v>0</v>
      </c>
      <c r="M404" s="21">
        <f>raw!AE404</f>
        <v>0</v>
      </c>
      <c r="N404" s="21">
        <f>raw!AF404</f>
        <v>4812.6000000000004</v>
      </c>
      <c r="O404" s="21">
        <f>raw!AL404</f>
        <v>5237.7</v>
      </c>
      <c r="P404" s="21">
        <f>raw!AM404</f>
        <v>5519.22</v>
      </c>
      <c r="Q404" s="21">
        <f>raw!BB404</f>
        <v>0</v>
      </c>
      <c r="R404" s="21">
        <f>IF(E404=0,raw!AN404,raw!BC404)</f>
        <v>6180</v>
      </c>
      <c r="S404" s="21">
        <f>raw!BE404</f>
        <v>0</v>
      </c>
      <c r="T404" s="21">
        <f>raw!BF404</f>
        <v>0</v>
      </c>
      <c r="U404" s="21">
        <f>raw!BH404</f>
        <v>0</v>
      </c>
      <c r="V404" s="21">
        <f>IF(raw!BI404,raw!BI404,raw!BG404)</f>
        <v>0</v>
      </c>
      <c r="W404" s="21">
        <f>raw!BK404</f>
        <v>0</v>
      </c>
      <c r="X404" s="21">
        <f>raw!BL404</f>
        <v>0</v>
      </c>
      <c r="Y404" s="29">
        <f>TRUNC(raw!BQ404/(1-raw!W404/100),2)</f>
        <v>0</v>
      </c>
      <c r="Z404" s="29">
        <f>TRUNC(raw!BR404/(1-raw!W404/100),2)</f>
        <v>0</v>
      </c>
      <c r="AA404" s="29">
        <f>TRUNC(raw!BY404/(1-raw!W404/100),2)</f>
        <v>0</v>
      </c>
      <c r="AB404" s="29">
        <f>TRUNC(IF(E404=0,0,IF(E404=1,raw!BX404/(1-raw!W404/100),IF(E404=2,raw!BZ404/(1-raw!W404/100),0))),2)</f>
        <v>0</v>
      </c>
      <c r="AC404" s="29">
        <f>TRUNC(raw!CB404/(1-raw!W404/100),2)</f>
        <v>0</v>
      </c>
      <c r="AD404" s="29">
        <f>TRUNC(IF(E404=0,0,IF(E404=1,raw!CA404/(1-raw!W404/100),IF(E404=2,raw!CC404/(1-raw!W404/100),0))),2)</f>
        <v>0</v>
      </c>
      <c r="AE404" s="21">
        <f>(IF(E404=0,0,IF(E404=1,0,IF(E404=2,raw!CE404))))</f>
        <v>0</v>
      </c>
      <c r="AF404" s="21">
        <f>(IF(E404=0,0,IF(E404=1,raw!CD404,IF(E404=2,raw!CF404))))</f>
        <v>0</v>
      </c>
    </row>
    <row r="405" spans="1:32" x14ac:dyDescent="0.25">
      <c r="A405" s="21">
        <f>raw!A405</f>
        <v>472913</v>
      </c>
      <c r="C405" s="21">
        <f>VLOOKUP(A405,'insert-meters'!A$2:B$24,2)</f>
        <v>108</v>
      </c>
      <c r="D405" s="21" t="str">
        <f>MID(raw!M405,3,4)</f>
        <v>1807</v>
      </c>
      <c r="E405" s="21">
        <f>IF(raw!BE405,2,IF(raw!BG405,1,0))</f>
        <v>0</v>
      </c>
      <c r="F405" s="21">
        <f>raw!T405</f>
        <v>20180818</v>
      </c>
      <c r="G405" s="21">
        <f>IF(E405=0,raw!AN405,raw!U405)</f>
        <v>4820</v>
      </c>
      <c r="H405" s="21">
        <f>IF(E405=0,raw!AO405,0)</f>
        <v>4820</v>
      </c>
      <c r="I405" s="21">
        <f>raw!V405</f>
        <v>978.14</v>
      </c>
      <c r="J405" s="21">
        <f>raw!X405</f>
        <v>601.25</v>
      </c>
      <c r="K405" s="21">
        <f>SUM(raw!Y405:AB405)</f>
        <v>228.87</v>
      </c>
      <c r="L405" s="21">
        <f>SUM(raw!AC405:AD405)</f>
        <v>0</v>
      </c>
      <c r="M405" s="21">
        <f>raw!AE405</f>
        <v>0</v>
      </c>
      <c r="N405" s="21">
        <f>raw!AF405</f>
        <v>3912.56</v>
      </c>
      <c r="O405" s="21">
        <f>raw!AL405</f>
        <v>4284.9399999999996</v>
      </c>
      <c r="P405" s="21">
        <f>raw!AM405</f>
        <v>4513.8100000000004</v>
      </c>
      <c r="Q405" s="21">
        <f>raw!BB405</f>
        <v>0</v>
      </c>
      <c r="R405" s="21">
        <f>IF(E405=0,raw!AN405,raw!BC405)</f>
        <v>4820</v>
      </c>
      <c r="S405" s="21">
        <f>raw!BE405</f>
        <v>0</v>
      </c>
      <c r="T405" s="21">
        <f>raw!BF405</f>
        <v>0</v>
      </c>
      <c r="U405" s="21">
        <f>raw!BH405</f>
        <v>0</v>
      </c>
      <c r="V405" s="21">
        <f>IF(raw!BI405,raw!BI405,raw!BG405)</f>
        <v>0</v>
      </c>
      <c r="W405" s="21">
        <f>raw!BK405</f>
        <v>0</v>
      </c>
      <c r="X405" s="21">
        <f>raw!BL405</f>
        <v>0</v>
      </c>
      <c r="Y405" s="29">
        <f>TRUNC(raw!BQ405/(1-raw!W405/100),2)</f>
        <v>0</v>
      </c>
      <c r="Z405" s="29">
        <f>TRUNC(raw!BR405/(1-raw!W405/100),2)</f>
        <v>0</v>
      </c>
      <c r="AA405" s="29">
        <f>TRUNC(raw!BY405/(1-raw!W405/100),2)</f>
        <v>0</v>
      </c>
      <c r="AB405" s="29">
        <f>TRUNC(IF(E405=0,0,IF(E405=1,raw!BX405/(1-raw!W405/100),IF(E405=2,raw!BZ405/(1-raw!W405/100),0))),2)</f>
        <v>0</v>
      </c>
      <c r="AC405" s="29">
        <f>TRUNC(raw!CB405/(1-raw!W405/100),2)</f>
        <v>0</v>
      </c>
      <c r="AD405" s="29">
        <f>TRUNC(IF(E405=0,0,IF(E405=1,raw!CA405/(1-raw!W405/100),IF(E405=2,raw!CC405/(1-raw!W405/100),0))),2)</f>
        <v>0</v>
      </c>
      <c r="AE405" s="21">
        <f>(IF(E405=0,0,IF(E405=1,0,IF(E405=2,raw!CE405))))</f>
        <v>0</v>
      </c>
      <c r="AF405" s="21">
        <f>(IF(E405=0,0,IF(E405=1,raw!CD405,IF(E405=2,raw!CF405))))</f>
        <v>0</v>
      </c>
    </row>
    <row r="406" spans="1:32" x14ac:dyDescent="0.25">
      <c r="A406" s="21">
        <f>raw!A406</f>
        <v>491042</v>
      </c>
      <c r="C406" s="21">
        <f>VLOOKUP(A406,'insert-meters'!A$2:B$24,2)</f>
        <v>109</v>
      </c>
      <c r="D406" s="21" t="str">
        <f>MID(raw!M406,3,4)</f>
        <v>1807</v>
      </c>
      <c r="E406" s="21">
        <f>IF(raw!BE406,2,IF(raw!BG406,1,0))</f>
        <v>1</v>
      </c>
      <c r="F406" s="21">
        <f>raw!T406</f>
        <v>20180818</v>
      </c>
      <c r="G406" s="21">
        <f>IF(E406=0,raw!AN406,raw!U406)</f>
        <v>172514</v>
      </c>
      <c r="H406" s="21">
        <f>IF(E406=0,raw!AO406,0)</f>
        <v>0</v>
      </c>
      <c r="I406" s="21">
        <f>raw!V406</f>
        <v>38325.11</v>
      </c>
      <c r="J406" s="21">
        <f>raw!X406</f>
        <v>716.25</v>
      </c>
      <c r="K406" s="21">
        <f>SUM(raw!Y406:AB406)</f>
        <v>8968.0600000000013</v>
      </c>
      <c r="L406" s="21">
        <f>SUM(raw!AC406:AD406)</f>
        <v>0</v>
      </c>
      <c r="M406" s="21">
        <f>raw!AE406</f>
        <v>0</v>
      </c>
      <c r="N406" s="21">
        <f>raw!AF406</f>
        <v>153300.48000000001</v>
      </c>
      <c r="O406" s="21">
        <f>raw!AL406</f>
        <v>145048.67000000001</v>
      </c>
      <c r="P406" s="21">
        <f>raw!AM406</f>
        <v>154016.73000000001</v>
      </c>
      <c r="Q406" s="21">
        <f>raw!BB406</f>
        <v>23714</v>
      </c>
      <c r="R406" s="21">
        <f>IF(E406=0,raw!AN406,raw!BC406)</f>
        <v>148800</v>
      </c>
      <c r="S406" s="21">
        <f>raw!BE406</f>
        <v>0</v>
      </c>
      <c r="T406" s="21">
        <f>raw!BF406</f>
        <v>577</v>
      </c>
      <c r="U406" s="21">
        <f>raw!BH406</f>
        <v>0</v>
      </c>
      <c r="V406" s="21">
        <f>IF(raw!BI406,raw!BI406,raw!BG406)</f>
        <v>755</v>
      </c>
      <c r="W406" s="21">
        <f>raw!BK406</f>
        <v>0</v>
      </c>
      <c r="X406" s="21">
        <f>raw!BL406</f>
        <v>0</v>
      </c>
      <c r="Y406" s="29">
        <f>TRUNC(raw!BQ406/(1-raw!W406/100),2)</f>
        <v>0</v>
      </c>
      <c r="Z406" s="29">
        <f>TRUNC(raw!BR406/(1-raw!W406/100),2)</f>
        <v>0</v>
      </c>
      <c r="AA406" s="29">
        <f>TRUNC(raw!BY406/(1-raw!W406/100),2)</f>
        <v>0</v>
      </c>
      <c r="AB406" s="29">
        <f>TRUNC(IF(E406=0,0,IF(E406=1,raw!BX406/(1-raw!W406/100),IF(E406=2,raw!BZ406/(1-raw!W406/100),0))),2)</f>
        <v>13063.49</v>
      </c>
      <c r="AC406" s="29">
        <f>TRUNC(raw!CB406/(1-raw!W406/100),2)</f>
        <v>0</v>
      </c>
      <c r="AD406" s="29">
        <f>TRUNC(IF(E406=0,0,IF(E406=1,raw!CA406/(1-raw!W406/100),IF(E406=2,raw!CC406/(1-raw!W406/100),0))),2)</f>
        <v>0</v>
      </c>
      <c r="AE406" s="21">
        <f>(IF(E406=0,0,IF(E406=1,0,IF(E406=2,raw!CE406))))</f>
        <v>0</v>
      </c>
      <c r="AF406" s="21">
        <f>(IF(E406=0,0,IF(E406=1,raw!CD406,IF(E406=2,raw!CF406))))</f>
        <v>755</v>
      </c>
    </row>
    <row r="407" spans="1:32" x14ac:dyDescent="0.25">
      <c r="A407" s="21">
        <f>raw!A407</f>
        <v>491747</v>
      </c>
      <c r="C407" s="21">
        <f>VLOOKUP(A407,'insert-meters'!A$2:B$24,2)</f>
        <v>110</v>
      </c>
      <c r="D407" s="21" t="str">
        <f>MID(raw!M407,3,4)</f>
        <v>1807</v>
      </c>
      <c r="E407" s="21">
        <f>IF(raw!BE407,2,IF(raw!BG407,1,0))</f>
        <v>1</v>
      </c>
      <c r="F407" s="21">
        <f>raw!T407</f>
        <v>20180818</v>
      </c>
      <c r="G407" s="21">
        <f>IF(E407=0,raw!AN407,raw!U407)</f>
        <v>79222</v>
      </c>
      <c r="H407" s="21">
        <f>IF(E407=0,raw!AO407,0)</f>
        <v>0</v>
      </c>
      <c r="I407" s="21">
        <f>raw!V407</f>
        <v>17604.38</v>
      </c>
      <c r="J407" s="21">
        <f>raw!X407</f>
        <v>716.25</v>
      </c>
      <c r="K407" s="21">
        <f>SUM(raw!Y407:AB407)</f>
        <v>4119.41</v>
      </c>
      <c r="L407" s="21">
        <f>SUM(raw!AC407:AD407)</f>
        <v>0</v>
      </c>
      <c r="M407" s="21">
        <f>raw!AE407</f>
        <v>0</v>
      </c>
      <c r="N407" s="21">
        <f>raw!AF407</f>
        <v>70417.570000000007</v>
      </c>
      <c r="O407" s="21">
        <f>raw!AL407</f>
        <v>67014.41</v>
      </c>
      <c r="P407" s="21">
        <f>raw!AM407</f>
        <v>71133.820000000007</v>
      </c>
      <c r="Q407" s="21">
        <f>raw!BB407</f>
        <v>9420</v>
      </c>
      <c r="R407" s="21">
        <f>IF(E407=0,raw!AN407,raw!BC407)</f>
        <v>69802</v>
      </c>
      <c r="S407" s="21">
        <f>raw!BE407</f>
        <v>0</v>
      </c>
      <c r="T407" s="21">
        <f>raw!BF407</f>
        <v>316</v>
      </c>
      <c r="U407" s="21">
        <f>raw!BH407</f>
        <v>0</v>
      </c>
      <c r="V407" s="21">
        <f>IF(raw!BI407,raw!BI407,raw!BG407)</f>
        <v>490</v>
      </c>
      <c r="W407" s="21">
        <f>raw!BK407</f>
        <v>0</v>
      </c>
      <c r="X407" s="21">
        <f>raw!BL407</f>
        <v>0</v>
      </c>
      <c r="Y407" s="29">
        <f>TRUNC(raw!BQ407/(1-raw!W407/100),2)</f>
        <v>0</v>
      </c>
      <c r="Z407" s="29">
        <f>TRUNC(raw!BR407/(1-raw!W407/100),2)</f>
        <v>0</v>
      </c>
      <c r="AA407" s="29">
        <f>TRUNC(raw!BY407/(1-raw!W407/100),2)</f>
        <v>0</v>
      </c>
      <c r="AB407" s="29">
        <f>TRUNC(IF(E407=0,0,IF(E407=1,raw!BX407/(1-raw!W407/100),IF(E407=2,raw!BZ407/(1-raw!W407/100),0))),2)</f>
        <v>8478.2900000000009</v>
      </c>
      <c r="AC407" s="29">
        <f>TRUNC(raw!CB407/(1-raw!W407/100),2)</f>
        <v>0</v>
      </c>
      <c r="AD407" s="29">
        <f>TRUNC(IF(E407=0,0,IF(E407=1,raw!CA407/(1-raw!W407/100),IF(E407=2,raw!CC407/(1-raw!W407/100),0))),2)</f>
        <v>0</v>
      </c>
      <c r="AE407" s="21">
        <f>(IF(E407=0,0,IF(E407=1,0,IF(E407=2,raw!CE407))))</f>
        <v>0</v>
      </c>
      <c r="AF407" s="21">
        <f>(IF(E407=0,0,IF(E407=1,raw!CD407,IF(E407=2,raw!CF407))))</f>
        <v>490</v>
      </c>
    </row>
    <row r="408" spans="1:32" x14ac:dyDescent="0.25">
      <c r="A408" s="21">
        <f>raw!A408</f>
        <v>491750</v>
      </c>
      <c r="C408" s="21">
        <f>VLOOKUP(A408,'insert-meters'!A$2:B$24,2)</f>
        <v>111</v>
      </c>
      <c r="D408" s="21" t="str">
        <f>MID(raw!M408,3,4)</f>
        <v>1807</v>
      </c>
      <c r="E408" s="21">
        <f>IF(raw!BE408,2,IF(raw!BG408,1,0))</f>
        <v>2</v>
      </c>
      <c r="F408" s="21">
        <f>raw!T408</f>
        <v>20180818</v>
      </c>
      <c r="G408" s="21">
        <f>IF(E408=0,raw!AN408,raw!U408)</f>
        <v>334504</v>
      </c>
      <c r="H408" s="21">
        <f>IF(E408=0,raw!AO408,0)</f>
        <v>0</v>
      </c>
      <c r="I408" s="21">
        <f>raw!V408</f>
        <v>65954.91</v>
      </c>
      <c r="J408" s="21">
        <f>raw!X408</f>
        <v>716.25</v>
      </c>
      <c r="K408" s="21">
        <f>SUM(raw!Y408:AB408)</f>
        <v>15433.43</v>
      </c>
      <c r="L408" s="21">
        <f>SUM(raw!AC408:AD408)</f>
        <v>0</v>
      </c>
      <c r="M408" s="21">
        <f>raw!AE408</f>
        <v>0</v>
      </c>
      <c r="N408" s="21">
        <f>raw!AF408</f>
        <v>263819.7</v>
      </c>
      <c r="O408" s="21">
        <f>raw!AL408</f>
        <v>249102.52</v>
      </c>
      <c r="P408" s="21">
        <f>raw!AM408</f>
        <v>264535.95</v>
      </c>
      <c r="Q408" s="21">
        <f>raw!BB408</f>
        <v>32777</v>
      </c>
      <c r="R408" s="21">
        <f>IF(E408=0,raw!AN408,raw!BC408)</f>
        <v>301727</v>
      </c>
      <c r="S408" s="21">
        <f>raw!BE408</f>
        <v>723</v>
      </c>
      <c r="T408" s="21">
        <f>raw!BF408</f>
        <v>723</v>
      </c>
      <c r="U408" s="21">
        <f>raw!BH408</f>
        <v>785</v>
      </c>
      <c r="V408" s="21">
        <f>IF(raw!BI408,raw!BI408,raw!BG408)</f>
        <v>845</v>
      </c>
      <c r="W408" s="21">
        <f>raw!BK408</f>
        <v>0</v>
      </c>
      <c r="X408" s="21">
        <f>raw!BL408</f>
        <v>0</v>
      </c>
      <c r="Y408" s="29">
        <f>TRUNC(raw!BQ408/(1-raw!W408/100),2)</f>
        <v>0</v>
      </c>
      <c r="Z408" s="29">
        <f>TRUNC(raw!BR408/(1-raw!W408/100),2)</f>
        <v>0</v>
      </c>
      <c r="AA408" s="29">
        <f>TRUNC(raw!BY408/(1-raw!W408/100),2)</f>
        <v>46046.45</v>
      </c>
      <c r="AB408" s="29">
        <f>TRUNC(IF(E408=0,0,IF(E408=1,raw!BX408/(1-raw!W408/100),IF(E408=2,raw!BZ408/(1-raw!W408/100),0))),2)</f>
        <v>14620.73</v>
      </c>
      <c r="AC408" s="29">
        <f>TRUNC(raw!CB408/(1-raw!W408/100),2)</f>
        <v>0</v>
      </c>
      <c r="AD408" s="29">
        <f>TRUNC(IF(E408=0,0,IF(E408=1,raw!CA408/(1-raw!W408/100),IF(E408=2,raw!CC408/(1-raw!W408/100),0))),2)</f>
        <v>0</v>
      </c>
      <c r="AE408" s="21">
        <f>(IF(E408=0,0,IF(E408=1,0,IF(E408=2,raw!CE408))))</f>
        <v>785</v>
      </c>
      <c r="AF408" s="21">
        <f>(IF(E408=0,0,IF(E408=1,raw!CD408,IF(E408=2,raw!CF408))))</f>
        <v>845</v>
      </c>
    </row>
    <row r="409" spans="1:32" x14ac:dyDescent="0.25">
      <c r="A409" s="21">
        <f>raw!A409</f>
        <v>493169</v>
      </c>
      <c r="C409" s="21">
        <f>VLOOKUP(A409,'insert-meters'!A$2:B$24,2)</f>
        <v>112</v>
      </c>
      <c r="D409" s="21" t="str">
        <f>MID(raw!M409,3,4)</f>
        <v>1807</v>
      </c>
      <c r="E409" s="21">
        <f>IF(raw!BE409,2,IF(raw!BG409,1,0))</f>
        <v>1</v>
      </c>
      <c r="F409" s="21">
        <f>raw!T409</f>
        <v>20180818</v>
      </c>
      <c r="G409" s="21">
        <f>IF(E409=0,raw!AN409,raw!U409)</f>
        <v>161652</v>
      </c>
      <c r="H409" s="21">
        <f>IF(E409=0,raw!AO409,0)</f>
        <v>0</v>
      </c>
      <c r="I409" s="21">
        <f>raw!V409</f>
        <v>32277.35</v>
      </c>
      <c r="J409" s="21">
        <f>raw!X409</f>
        <v>716.25</v>
      </c>
      <c r="K409" s="21">
        <f>SUM(raw!Y409:AB409)</f>
        <v>7552.89</v>
      </c>
      <c r="L409" s="21">
        <f>SUM(raw!AC409:AD409)</f>
        <v>0</v>
      </c>
      <c r="M409" s="21">
        <f>raw!AE409</f>
        <v>0</v>
      </c>
      <c r="N409" s="21">
        <f>raw!AF409</f>
        <v>129109.45</v>
      </c>
      <c r="O409" s="21">
        <f>raw!AL409</f>
        <v>122272.81</v>
      </c>
      <c r="P409" s="21">
        <f>raw!AM409</f>
        <v>129825.7</v>
      </c>
      <c r="Q409" s="21">
        <f>raw!BB409</f>
        <v>16093</v>
      </c>
      <c r="R409" s="21">
        <f>IF(E409=0,raw!AN409,raw!BC409)</f>
        <v>145559</v>
      </c>
      <c r="S409" s="21">
        <f>raw!BE409</f>
        <v>0</v>
      </c>
      <c r="T409" s="21">
        <f>raw!BF409</f>
        <v>0</v>
      </c>
      <c r="U409" s="21">
        <f>raw!BH409</f>
        <v>0</v>
      </c>
      <c r="V409" s="21">
        <f>IF(raw!BI409,raw!BI409,raw!BG409)</f>
        <v>460</v>
      </c>
      <c r="W409" s="21">
        <f>raw!BK409</f>
        <v>0</v>
      </c>
      <c r="X409" s="21">
        <f>raw!BL409</f>
        <v>0</v>
      </c>
      <c r="Y409" s="29">
        <f>TRUNC(raw!BQ409/(1-raw!W409/100),2)</f>
        <v>0</v>
      </c>
      <c r="Z409" s="29">
        <f>TRUNC(raw!BR409/(1-raw!W409/100),2)</f>
        <v>0</v>
      </c>
      <c r="AA409" s="29">
        <f>TRUNC(raw!BY409/(1-raw!W409/100),2)</f>
        <v>0</v>
      </c>
      <c r="AB409" s="29">
        <f>TRUNC(IF(E409=0,0,IF(E409=1,raw!BX409/(1-raw!W409/100),IF(E409=2,raw!BZ409/(1-raw!W409/100),0))),2)</f>
        <v>7959.21</v>
      </c>
      <c r="AC409" s="29">
        <f>TRUNC(raw!CB409/(1-raw!W409/100),2)</f>
        <v>0</v>
      </c>
      <c r="AD409" s="29">
        <f>TRUNC(IF(E409=0,0,IF(E409=1,raw!CA409/(1-raw!W409/100),IF(E409=2,raw!CC409/(1-raw!W409/100),0))),2)</f>
        <v>0</v>
      </c>
      <c r="AE409" s="21">
        <f>(IF(E409=0,0,IF(E409=1,0,IF(E409=2,raw!CE409))))</f>
        <v>0</v>
      </c>
      <c r="AF409" s="21">
        <f>(IF(E409=0,0,IF(E409=1,raw!CD409,IF(E409=2,raw!CF409))))</f>
        <v>460</v>
      </c>
    </row>
    <row r="410" spans="1:32" x14ac:dyDescent="0.25">
      <c r="A410" s="21">
        <f>raw!A410</f>
        <v>510213</v>
      </c>
      <c r="C410" s="21">
        <f>VLOOKUP(A410,'insert-meters'!A$2:B$24,2)</f>
        <v>113</v>
      </c>
      <c r="D410" s="21" t="str">
        <f>MID(raw!M410,3,4)</f>
        <v>1807</v>
      </c>
      <c r="E410" s="21">
        <f>IF(raw!BE410,2,IF(raw!BG410,1,0))</f>
        <v>0</v>
      </c>
      <c r="F410" s="21">
        <f>raw!T410</f>
        <v>20180818</v>
      </c>
      <c r="G410" s="21">
        <f>IF(E410=0,raw!AN410,raw!U410)</f>
        <v>17130</v>
      </c>
      <c r="H410" s="21">
        <f>IF(E410=0,raw!AO410,0)</f>
        <v>17130</v>
      </c>
      <c r="I410" s="21">
        <f>raw!V410</f>
        <v>3334.94</v>
      </c>
      <c r="J410" s="21">
        <f>raw!X410</f>
        <v>716.25</v>
      </c>
      <c r="K410" s="21">
        <f>SUM(raw!Y410:AB410)</f>
        <v>780.35</v>
      </c>
      <c r="L410" s="21">
        <f>SUM(raw!AC410:AD410)</f>
        <v>0</v>
      </c>
      <c r="M410" s="21">
        <f>raw!AE410</f>
        <v>0</v>
      </c>
      <c r="N410" s="21">
        <f>raw!AF410</f>
        <v>13339.78</v>
      </c>
      <c r="O410" s="21">
        <f>raw!AL410</f>
        <v>13275.68</v>
      </c>
      <c r="P410" s="21">
        <f>raw!AM410</f>
        <v>14056.03</v>
      </c>
      <c r="Q410" s="21">
        <f>raw!BB410</f>
        <v>0</v>
      </c>
      <c r="R410" s="21">
        <f>IF(E410=0,raw!AN410,raw!BC410)</f>
        <v>17130</v>
      </c>
      <c r="S410" s="21">
        <f>raw!BE410</f>
        <v>0</v>
      </c>
      <c r="T410" s="21">
        <f>raw!BF410</f>
        <v>0</v>
      </c>
      <c r="U410" s="21">
        <f>raw!BH410</f>
        <v>0</v>
      </c>
      <c r="V410" s="21">
        <f>IF(raw!BI410,raw!BI410,raw!BG410)</f>
        <v>0</v>
      </c>
      <c r="W410" s="21">
        <f>raw!BK410</f>
        <v>0</v>
      </c>
      <c r="X410" s="21">
        <f>raw!BL410</f>
        <v>0</v>
      </c>
      <c r="Y410" s="29">
        <f>TRUNC(raw!BQ410/(1-raw!W410/100),2)</f>
        <v>0</v>
      </c>
      <c r="Z410" s="29">
        <f>TRUNC(raw!BR410/(1-raw!W410/100),2)</f>
        <v>0</v>
      </c>
      <c r="AA410" s="29">
        <f>TRUNC(raw!BY410/(1-raw!W410/100),2)</f>
        <v>0</v>
      </c>
      <c r="AB410" s="29">
        <f>TRUNC(IF(E410=0,0,IF(E410=1,raw!BX410/(1-raw!W410/100),IF(E410=2,raw!BZ410/(1-raw!W410/100),0))),2)</f>
        <v>0</v>
      </c>
      <c r="AC410" s="29">
        <f>TRUNC(raw!CB410/(1-raw!W410/100),2)</f>
        <v>0</v>
      </c>
      <c r="AD410" s="29">
        <f>TRUNC(IF(E410=0,0,IF(E410=1,raw!CA410/(1-raw!W410/100),IF(E410=2,raw!CC410/(1-raw!W410/100),0))),2)</f>
        <v>0</v>
      </c>
      <c r="AE410" s="21">
        <f>(IF(E410=0,0,IF(E410=1,0,IF(E410=2,raw!CE410))))</f>
        <v>0</v>
      </c>
      <c r="AF410" s="21">
        <f>(IF(E410=0,0,IF(E410=1,raw!CD410,IF(E410=2,raw!CF410))))</f>
        <v>0</v>
      </c>
    </row>
    <row r="411" spans="1:32" x14ac:dyDescent="0.25">
      <c r="A411" s="21">
        <f>raw!A411</f>
        <v>605120</v>
      </c>
      <c r="C411" s="21">
        <f>VLOOKUP(A411,'insert-meters'!A$2:B$24,2)</f>
        <v>114</v>
      </c>
      <c r="D411" s="21" t="str">
        <f>MID(raw!M411,3,4)</f>
        <v>1807</v>
      </c>
      <c r="E411" s="21">
        <f>IF(raw!BE411,2,IF(raw!BG411,1,0))</f>
        <v>1</v>
      </c>
      <c r="F411" s="21">
        <f>raw!T411</f>
        <v>20180818</v>
      </c>
      <c r="G411" s="21">
        <f>IF(E411=0,raw!AN411,raw!U411)</f>
        <v>87036</v>
      </c>
      <c r="H411" s="21">
        <f>IF(E411=0,raw!AO411,0)</f>
        <v>0</v>
      </c>
      <c r="I411" s="21">
        <f>raw!V411</f>
        <v>20915.96</v>
      </c>
      <c r="J411" s="21">
        <f>raw!X411</f>
        <v>716.25</v>
      </c>
      <c r="K411" s="21">
        <f>SUM(raw!Y411:AB411)</f>
        <v>4894.3099999999995</v>
      </c>
      <c r="L411" s="21">
        <f>SUM(raw!AC411:AD411)</f>
        <v>0</v>
      </c>
      <c r="M411" s="21">
        <f>raw!AE411</f>
        <v>0</v>
      </c>
      <c r="N411" s="21">
        <f>raw!AF411</f>
        <v>83663.87</v>
      </c>
      <c r="O411" s="21">
        <f>raw!AL411</f>
        <v>79485.81</v>
      </c>
      <c r="P411" s="21">
        <f>raw!AM411</f>
        <v>84380.12</v>
      </c>
      <c r="Q411" s="21">
        <f>raw!BB411</f>
        <v>8436</v>
      </c>
      <c r="R411" s="21">
        <f>IF(E411=0,raw!AN411,raw!BC411)</f>
        <v>78600</v>
      </c>
      <c r="S411" s="21">
        <f>raw!BE411</f>
        <v>0</v>
      </c>
      <c r="T411" s="21">
        <f>raw!BF411</f>
        <v>265</v>
      </c>
      <c r="U411" s="21">
        <f>raw!BH411</f>
        <v>0</v>
      </c>
      <c r="V411" s="21">
        <f>IF(raw!BI411,raw!BI411,raw!BG411)</f>
        <v>945</v>
      </c>
      <c r="W411" s="21">
        <f>raw!BK411</f>
        <v>4093</v>
      </c>
      <c r="X411" s="21">
        <f>raw!BL411</f>
        <v>31401</v>
      </c>
      <c r="Y411" s="29">
        <f>TRUNC(raw!BQ411/(1-raw!W411/100),2)</f>
        <v>1768.25</v>
      </c>
      <c r="Z411" s="29">
        <f>TRUNC(raw!BR411/(1-raw!W411/100),2)</f>
        <v>13565.81</v>
      </c>
      <c r="AA411" s="29">
        <f>TRUNC(raw!BY411/(1-raw!W411/100),2)</f>
        <v>0</v>
      </c>
      <c r="AB411" s="29">
        <f>TRUNC(IF(E411=0,0,IF(E411=1,raw!BX411/(1-raw!W411/100),IF(E411=2,raw!BZ411/(1-raw!W411/100),0))),2)</f>
        <v>11750.33</v>
      </c>
      <c r="AC411" s="29">
        <f>TRUNC(raw!CB411/(1-raw!W411/100),2)</f>
        <v>0</v>
      </c>
      <c r="AD411" s="29">
        <f>TRUNC(IF(E411=0,0,IF(E411=1,raw!CA411/(1-raw!W411/100),IF(E411=2,raw!CC411/(1-raw!W411/100),0))),2)</f>
        <v>0</v>
      </c>
      <c r="AE411" s="21">
        <f>(IF(E411=0,0,IF(E411=1,0,IF(E411=2,raw!CE411))))</f>
        <v>0</v>
      </c>
      <c r="AF411" s="21">
        <f>(IF(E411=0,0,IF(E411=1,raw!CD411,IF(E411=2,raw!CF411))))</f>
        <v>945</v>
      </c>
    </row>
    <row r="412" spans="1:32" x14ac:dyDescent="0.25">
      <c r="A412" s="21">
        <f>raw!A412</f>
        <v>623849</v>
      </c>
      <c r="C412" s="21">
        <f>VLOOKUP(A412,'insert-meters'!A$2:B$24,2)</f>
        <v>115</v>
      </c>
      <c r="D412" s="21" t="str">
        <f>MID(raw!M412,3,4)</f>
        <v>1807</v>
      </c>
      <c r="E412" s="21">
        <f>IF(raw!BE412,2,IF(raw!BG412,1,0))</f>
        <v>1</v>
      </c>
      <c r="F412" s="21">
        <f>raw!T412</f>
        <v>20180818</v>
      </c>
      <c r="G412" s="21">
        <f>IF(E412=0,raw!AN412,raw!U412)</f>
        <v>159193</v>
      </c>
      <c r="H412" s="21">
        <f>IF(E412=0,raw!AO412,0)</f>
        <v>0</v>
      </c>
      <c r="I412" s="21">
        <f>raw!V412</f>
        <v>39330.410000000003</v>
      </c>
      <c r="J412" s="21">
        <f>raw!X412</f>
        <v>716.25</v>
      </c>
      <c r="K412" s="21">
        <f>SUM(raw!Y412:AB412)</f>
        <v>9203.31</v>
      </c>
      <c r="L412" s="21">
        <f>SUM(raw!AC412:AD412)</f>
        <v>0</v>
      </c>
      <c r="M412" s="21">
        <f>raw!AE412</f>
        <v>0</v>
      </c>
      <c r="N412" s="21">
        <f>raw!AF412</f>
        <v>157321.71</v>
      </c>
      <c r="O412" s="21">
        <f>raw!AL412</f>
        <v>148834.65</v>
      </c>
      <c r="P412" s="21">
        <f>raw!AM412</f>
        <v>158037.96</v>
      </c>
      <c r="Q412" s="21">
        <f>raw!BB412</f>
        <v>29721</v>
      </c>
      <c r="R412" s="21">
        <f>IF(E412=0,raw!AN412,raw!BC412)</f>
        <v>129472</v>
      </c>
      <c r="S412" s="21">
        <f>raw!BE412</f>
        <v>0</v>
      </c>
      <c r="T412" s="21">
        <f>raw!BF412</f>
        <v>827</v>
      </c>
      <c r="U412" s="21">
        <f>raw!BH412</f>
        <v>0</v>
      </c>
      <c r="V412" s="21">
        <f>IF(raw!BI412,raw!BI412,raw!BG412)</f>
        <v>855</v>
      </c>
      <c r="W412" s="21">
        <f>raw!BK412</f>
        <v>0</v>
      </c>
      <c r="X412" s="21">
        <f>raw!BL412</f>
        <v>0</v>
      </c>
      <c r="Y412" s="29">
        <f>TRUNC(raw!BQ412/(1-raw!W412/100),2)</f>
        <v>0</v>
      </c>
      <c r="Z412" s="29">
        <f>TRUNC(raw!BR412/(1-raw!W412/100),2)</f>
        <v>0</v>
      </c>
      <c r="AA412" s="29">
        <f>TRUNC(raw!BY412/(1-raw!W412/100),2)</f>
        <v>0</v>
      </c>
      <c r="AB412" s="29">
        <f>TRUNC(IF(E412=0,0,IF(E412=1,raw!BX412/(1-raw!W412/100),IF(E412=2,raw!BZ412/(1-raw!W412/100),0))),2)</f>
        <v>14793.76</v>
      </c>
      <c r="AC412" s="29">
        <f>TRUNC(raw!CB412/(1-raw!W412/100),2)</f>
        <v>0</v>
      </c>
      <c r="AD412" s="29">
        <f>TRUNC(IF(E412=0,0,IF(E412=1,raw!CA412/(1-raw!W412/100),IF(E412=2,raw!CC412/(1-raw!W412/100),0))),2)</f>
        <v>0</v>
      </c>
      <c r="AE412" s="21">
        <f>(IF(E412=0,0,IF(E412=1,0,IF(E412=2,raw!CE412))))</f>
        <v>0</v>
      </c>
      <c r="AF412" s="21">
        <f>(IF(E412=0,0,IF(E412=1,raw!CD412,IF(E412=2,raw!CF412))))</f>
        <v>855</v>
      </c>
    </row>
    <row r="413" spans="1:32" x14ac:dyDescent="0.25">
      <c r="A413" s="21">
        <f>raw!A413</f>
        <v>675051</v>
      </c>
      <c r="C413" s="21">
        <f>VLOOKUP(A413,'insert-meters'!A$2:B$24,2)</f>
        <v>116</v>
      </c>
      <c r="D413" s="21" t="str">
        <f>MID(raw!M413,3,4)</f>
        <v>1807</v>
      </c>
      <c r="E413" s="21">
        <f>IF(raw!BE413,2,IF(raw!BG413,1,0))</f>
        <v>2</v>
      </c>
      <c r="F413" s="21">
        <f>raw!T413</f>
        <v>20180818</v>
      </c>
      <c r="G413" s="21">
        <f>IF(E413=0,raw!AN413,raw!U413)</f>
        <v>193507</v>
      </c>
      <c r="H413" s="21">
        <f>IF(E413=0,raw!AO413,0)</f>
        <v>0</v>
      </c>
      <c r="I413" s="21">
        <f>raw!V413</f>
        <v>37813.53</v>
      </c>
      <c r="J413" s="21">
        <f>raw!X413</f>
        <v>716.25</v>
      </c>
      <c r="K413" s="21">
        <f>SUM(raw!Y413:AB413)</f>
        <v>8848.35</v>
      </c>
      <c r="L413" s="21">
        <f>SUM(raw!AC413:AD413)</f>
        <v>0</v>
      </c>
      <c r="M413" s="21">
        <f>raw!AE413</f>
        <v>0</v>
      </c>
      <c r="N413" s="21">
        <f>raw!AF413</f>
        <v>151254.16</v>
      </c>
      <c r="O413" s="21">
        <f>raw!AL413</f>
        <v>143122.06</v>
      </c>
      <c r="P413" s="21">
        <f>raw!AM413</f>
        <v>151970.41</v>
      </c>
      <c r="Q413" s="21">
        <f>raw!BB413</f>
        <v>18066</v>
      </c>
      <c r="R413" s="21">
        <f>IF(E413=0,raw!AN413,raw!BC413)</f>
        <v>175441</v>
      </c>
      <c r="S413" s="21">
        <f>raw!BE413</f>
        <v>356</v>
      </c>
      <c r="T413" s="21">
        <f>raw!BF413</f>
        <v>383</v>
      </c>
      <c r="U413" s="21">
        <f>raw!BH413</f>
        <v>455</v>
      </c>
      <c r="V413" s="21">
        <f>IF(raw!BI413,raw!BI413,raw!BG413)</f>
        <v>420</v>
      </c>
      <c r="W413" s="21">
        <f>raw!BK413</f>
        <v>0</v>
      </c>
      <c r="X413" s="21">
        <f>raw!BL413</f>
        <v>0</v>
      </c>
      <c r="Y413" s="29">
        <f>TRUNC(raw!BQ413/(1-raw!W413/100),2)</f>
        <v>0</v>
      </c>
      <c r="Z413" s="29">
        <f>TRUNC(raw!BR413/(1-raw!W413/100),2)</f>
        <v>0</v>
      </c>
      <c r="AA413" s="29">
        <f>TRUNC(raw!BY413/(1-raw!W413/100),2)</f>
        <v>26689.34</v>
      </c>
      <c r="AB413" s="29">
        <f>TRUNC(IF(E413=0,0,IF(E413=1,raw!BX413/(1-raw!W413/100),IF(E413=2,raw!BZ413/(1-raw!W413/100),0))),2)</f>
        <v>7267.1</v>
      </c>
      <c r="AC413" s="29">
        <f>TRUNC(raw!CB413/(1-raw!W413/100),2)</f>
        <v>0</v>
      </c>
      <c r="AD413" s="29">
        <f>TRUNC(IF(E413=0,0,IF(E413=1,raw!CA413/(1-raw!W413/100),IF(E413=2,raw!CC413/(1-raw!W413/100),0))),2)</f>
        <v>0</v>
      </c>
      <c r="AE413" s="21">
        <f>(IF(E413=0,0,IF(E413=1,0,IF(E413=2,raw!CE413))))</f>
        <v>455</v>
      </c>
      <c r="AF413" s="21">
        <f>(IF(E413=0,0,IF(E413=1,raw!CD413,IF(E413=2,raw!CF413))))</f>
        <v>420</v>
      </c>
    </row>
    <row r="414" spans="1:32" x14ac:dyDescent="0.25">
      <c r="A414" s="21">
        <f>raw!A414</f>
        <v>856960</v>
      </c>
      <c r="C414" s="21">
        <f>VLOOKUP(A414,'insert-meters'!A$2:B$24,2)</f>
        <v>117</v>
      </c>
      <c r="D414" s="21" t="str">
        <f>MID(raw!M414,3,4)</f>
        <v>1807</v>
      </c>
      <c r="E414" s="21">
        <f>IF(raw!BE414,2,IF(raw!BG414,1,0))</f>
        <v>0</v>
      </c>
      <c r="F414" s="21">
        <f>raw!T414</f>
        <v>20180818</v>
      </c>
      <c r="G414" s="21">
        <f>IF(E414=0,raw!AN414,raw!U414)</f>
        <v>1</v>
      </c>
      <c r="H414" s="21">
        <f>IF(E414=0,raw!AO414,0)</f>
        <v>100</v>
      </c>
      <c r="I414" s="21">
        <f>raw!V414</f>
        <v>7.89</v>
      </c>
      <c r="J414" s="21">
        <f>raw!X414</f>
        <v>2.4</v>
      </c>
      <c r="K414" s="21">
        <f>SUM(raw!Y414:AB414)</f>
        <v>3.82</v>
      </c>
      <c r="L414" s="21">
        <f>SUM(raw!AC414:AD414)</f>
        <v>0</v>
      </c>
      <c r="M414" s="21">
        <f>raw!AE414</f>
        <v>0</v>
      </c>
      <c r="N414" s="21">
        <f>raw!AF414</f>
        <v>65.790000000000006</v>
      </c>
      <c r="O414" s="21">
        <f>raw!AL414</f>
        <v>64.37</v>
      </c>
      <c r="P414" s="21">
        <f>raw!AM414</f>
        <v>68.19</v>
      </c>
      <c r="Q414" s="21">
        <f>raw!BB414</f>
        <v>0</v>
      </c>
      <c r="R414" s="21">
        <f>IF(E414=0,raw!AN414,raw!BC414)</f>
        <v>1</v>
      </c>
      <c r="S414" s="21">
        <f>raw!BE414</f>
        <v>0</v>
      </c>
      <c r="T414" s="21">
        <f>raw!BF414</f>
        <v>0</v>
      </c>
      <c r="U414" s="21">
        <f>raw!BH414</f>
        <v>0</v>
      </c>
      <c r="V414" s="21">
        <f>IF(raw!BI414,raw!BI414,raw!BG414)</f>
        <v>0</v>
      </c>
      <c r="W414" s="21">
        <f>raw!BK414</f>
        <v>0</v>
      </c>
      <c r="X414" s="21">
        <f>raw!BL414</f>
        <v>0</v>
      </c>
      <c r="Y414" s="29">
        <f>TRUNC(raw!BQ414/(1-raw!W414/100),2)</f>
        <v>0</v>
      </c>
      <c r="Z414" s="29">
        <f>TRUNC(raw!BR414/(1-raw!W414/100),2)</f>
        <v>0</v>
      </c>
      <c r="AA414" s="29">
        <f>TRUNC(raw!BY414/(1-raw!W414/100),2)</f>
        <v>0</v>
      </c>
      <c r="AB414" s="29">
        <f>TRUNC(IF(E414=0,0,IF(E414=1,raw!BX414/(1-raw!W414/100),IF(E414=2,raw!BZ414/(1-raw!W414/100),0))),2)</f>
        <v>0</v>
      </c>
      <c r="AC414" s="29">
        <f>TRUNC(raw!CB414/(1-raw!W414/100),2)</f>
        <v>0</v>
      </c>
      <c r="AD414" s="29">
        <f>TRUNC(IF(E414=0,0,IF(E414=1,raw!CA414/(1-raw!W414/100),IF(E414=2,raw!CC414/(1-raw!W414/100),0))),2)</f>
        <v>0</v>
      </c>
      <c r="AE414" s="21">
        <f>(IF(E414=0,0,IF(E414=1,0,IF(E414=2,raw!CE414))))</f>
        <v>0</v>
      </c>
      <c r="AF414" s="21">
        <f>(IF(E414=0,0,IF(E414=1,raw!CD414,IF(E414=2,raw!CF414))))</f>
        <v>0</v>
      </c>
    </row>
    <row r="415" spans="1:32" x14ac:dyDescent="0.25">
      <c r="A415" s="21">
        <f>raw!A415</f>
        <v>856967</v>
      </c>
      <c r="C415" s="21">
        <f>VLOOKUP(A415,'insert-meters'!A$2:B$24,2)</f>
        <v>118</v>
      </c>
      <c r="D415" s="21" t="str">
        <f>MID(raw!M415,3,4)</f>
        <v>1807</v>
      </c>
      <c r="E415" s="21">
        <f>IF(raw!BE415,2,IF(raw!BG415,1,0))</f>
        <v>0</v>
      </c>
      <c r="F415" s="21">
        <f>raw!T415</f>
        <v>20180818</v>
      </c>
      <c r="G415" s="21">
        <f>IF(E415=0,raw!AN415,raw!U415)</f>
        <v>0</v>
      </c>
      <c r="H415" s="21">
        <f>IF(E415=0,raw!AO415,0)</f>
        <v>100</v>
      </c>
      <c r="I415" s="21">
        <f>raw!V415</f>
        <v>7.89</v>
      </c>
      <c r="J415" s="21">
        <f>raw!X415</f>
        <v>2.4</v>
      </c>
      <c r="K415" s="21">
        <f>SUM(raw!Y415:AB415)</f>
        <v>3.82</v>
      </c>
      <c r="L415" s="21">
        <f>SUM(raw!AC415:AD415)</f>
        <v>0</v>
      </c>
      <c r="M415" s="21">
        <f>raw!AE415</f>
        <v>0</v>
      </c>
      <c r="N415" s="21">
        <f>raw!AF415</f>
        <v>65.790000000000006</v>
      </c>
      <c r="O415" s="21">
        <f>raw!AL415</f>
        <v>64.37</v>
      </c>
      <c r="P415" s="21">
        <f>raw!AM415</f>
        <v>68.19</v>
      </c>
      <c r="Q415" s="21">
        <f>raw!BB415</f>
        <v>0</v>
      </c>
      <c r="R415" s="21">
        <f>IF(E415=0,raw!AN415,raw!BC415)</f>
        <v>0</v>
      </c>
      <c r="S415" s="21">
        <f>raw!BE415</f>
        <v>0</v>
      </c>
      <c r="T415" s="21">
        <f>raw!BF415</f>
        <v>0</v>
      </c>
      <c r="U415" s="21">
        <f>raw!BH415</f>
        <v>0</v>
      </c>
      <c r="V415" s="21">
        <f>IF(raw!BI415,raw!BI415,raw!BG415)</f>
        <v>0</v>
      </c>
      <c r="W415" s="21">
        <f>raw!BK415</f>
        <v>0</v>
      </c>
      <c r="X415" s="21">
        <f>raw!BL415</f>
        <v>0</v>
      </c>
      <c r="Y415" s="29">
        <f>TRUNC(raw!BQ415/(1-raw!W415/100),2)</f>
        <v>0</v>
      </c>
      <c r="Z415" s="29">
        <f>TRUNC(raw!BR415/(1-raw!W415/100),2)</f>
        <v>0</v>
      </c>
      <c r="AA415" s="29">
        <f>TRUNC(raw!BY415/(1-raw!W415/100),2)</f>
        <v>0</v>
      </c>
      <c r="AB415" s="29">
        <f>TRUNC(IF(E415=0,0,IF(E415=1,raw!BX415/(1-raw!W415/100),IF(E415=2,raw!BZ415/(1-raw!W415/100),0))),2)</f>
        <v>0</v>
      </c>
      <c r="AC415" s="29">
        <f>TRUNC(raw!CB415/(1-raw!W415/100),2)</f>
        <v>0</v>
      </c>
      <c r="AD415" s="29">
        <f>TRUNC(IF(E415=0,0,IF(E415=1,raw!CA415/(1-raw!W415/100),IF(E415=2,raw!CC415/(1-raw!W415/100),0))),2)</f>
        <v>0</v>
      </c>
      <c r="AE415" s="21">
        <f>(IF(E415=0,0,IF(E415=1,0,IF(E415=2,raw!CE415))))</f>
        <v>0</v>
      </c>
      <c r="AF415" s="21">
        <f>(IF(E415=0,0,IF(E415=1,raw!CD415,IF(E415=2,raw!CF415))))</f>
        <v>0</v>
      </c>
    </row>
    <row r="416" spans="1:32" x14ac:dyDescent="0.25">
      <c r="A416" s="21">
        <f>raw!A416</f>
        <v>856969</v>
      </c>
      <c r="C416" s="21">
        <f>VLOOKUP(A416,'insert-meters'!A$2:B$24,2)</f>
        <v>119</v>
      </c>
      <c r="D416" s="21" t="str">
        <f>MID(raw!M416,3,4)</f>
        <v>1807</v>
      </c>
      <c r="E416" s="21">
        <f>IF(raw!BE416,2,IF(raw!BG416,1,0))</f>
        <v>0</v>
      </c>
      <c r="F416" s="21">
        <f>raw!T416</f>
        <v>20180818</v>
      </c>
      <c r="G416" s="21">
        <f>IF(E416=0,raw!AN416,raw!U416)</f>
        <v>1</v>
      </c>
      <c r="H416" s="21">
        <f>IF(E416=0,raw!AO416,0)</f>
        <v>100</v>
      </c>
      <c r="I416" s="21">
        <f>raw!V416</f>
        <v>7.89</v>
      </c>
      <c r="J416" s="21">
        <f>raw!X416</f>
        <v>2.4</v>
      </c>
      <c r="K416" s="21">
        <f>SUM(raw!Y416:AB416)</f>
        <v>3.82</v>
      </c>
      <c r="L416" s="21">
        <f>SUM(raw!AC416:AD416)</f>
        <v>0</v>
      </c>
      <c r="M416" s="21">
        <f>raw!AE416</f>
        <v>0</v>
      </c>
      <c r="N416" s="21">
        <f>raw!AF416</f>
        <v>65.790000000000006</v>
      </c>
      <c r="O416" s="21">
        <f>raw!AL416</f>
        <v>64.37</v>
      </c>
      <c r="P416" s="21">
        <f>raw!AM416</f>
        <v>68.19</v>
      </c>
      <c r="Q416" s="21">
        <f>raw!BB416</f>
        <v>0</v>
      </c>
      <c r="R416" s="21">
        <f>IF(E416=0,raw!AN416,raw!BC416)</f>
        <v>1</v>
      </c>
      <c r="S416" s="21">
        <f>raw!BE416</f>
        <v>0</v>
      </c>
      <c r="T416" s="21">
        <f>raw!BF416</f>
        <v>0</v>
      </c>
      <c r="U416" s="21">
        <f>raw!BH416</f>
        <v>0</v>
      </c>
      <c r="V416" s="21">
        <f>IF(raw!BI416,raw!BI416,raw!BG416)</f>
        <v>0</v>
      </c>
      <c r="W416" s="21">
        <f>raw!BK416</f>
        <v>0</v>
      </c>
      <c r="X416" s="21">
        <f>raw!BL416</f>
        <v>0</v>
      </c>
      <c r="Y416" s="29">
        <f>TRUNC(raw!BQ416/(1-raw!W416/100),2)</f>
        <v>0</v>
      </c>
      <c r="Z416" s="29">
        <f>TRUNC(raw!BR416/(1-raw!W416/100),2)</f>
        <v>0</v>
      </c>
      <c r="AA416" s="29">
        <f>TRUNC(raw!BY416/(1-raw!W416/100),2)</f>
        <v>0</v>
      </c>
      <c r="AB416" s="29">
        <f>TRUNC(IF(E416=0,0,IF(E416=1,raw!BX416/(1-raw!W416/100),IF(E416=2,raw!BZ416/(1-raw!W416/100),0))),2)</f>
        <v>0</v>
      </c>
      <c r="AC416" s="29">
        <f>TRUNC(raw!CB416/(1-raw!W416/100),2)</f>
        <v>0</v>
      </c>
      <c r="AD416" s="29">
        <f>TRUNC(IF(E416=0,0,IF(E416=1,raw!CA416/(1-raw!W416/100),IF(E416=2,raw!CC416/(1-raw!W416/100),0))),2)</f>
        <v>0</v>
      </c>
      <c r="AE416" s="21">
        <f>(IF(E416=0,0,IF(E416=1,0,IF(E416=2,raw!CE416))))</f>
        <v>0</v>
      </c>
      <c r="AF416" s="21">
        <f>(IF(E416=0,0,IF(E416=1,raw!CD416,IF(E416=2,raw!CF416))))</f>
        <v>0</v>
      </c>
    </row>
    <row r="417" spans="1:32" x14ac:dyDescent="0.25">
      <c r="A417" s="21">
        <f>raw!A417</f>
        <v>966027</v>
      </c>
      <c r="C417" s="21">
        <f>VLOOKUP(A417,'insert-meters'!A$2:B$24,2)</f>
        <v>120</v>
      </c>
      <c r="D417" s="21" t="str">
        <f>MID(raw!M417,3,4)</f>
        <v>1807</v>
      </c>
      <c r="E417" s="21">
        <f>IF(raw!BE417,2,IF(raw!BG417,1,0))</f>
        <v>2</v>
      </c>
      <c r="F417" s="21">
        <f>raw!T417</f>
        <v>20180818</v>
      </c>
      <c r="G417" s="21">
        <f>IF(E417=0,raw!AN417,raw!U417)</f>
        <v>76374</v>
      </c>
      <c r="H417" s="21">
        <f>IF(E417=0,raw!AO417,0)</f>
        <v>0</v>
      </c>
      <c r="I417" s="21">
        <f>raw!V417</f>
        <v>16276.03</v>
      </c>
      <c r="J417" s="21">
        <f>raw!X417</f>
        <v>716.25</v>
      </c>
      <c r="K417" s="21">
        <f>SUM(raw!Y417:AB417)</f>
        <v>3808.58</v>
      </c>
      <c r="L417" s="21">
        <f>SUM(raw!AC417:AD417)</f>
        <v>0</v>
      </c>
      <c r="M417" s="21">
        <f>raw!AE417</f>
        <v>0</v>
      </c>
      <c r="N417" s="21">
        <f>raw!AF417</f>
        <v>65104.23</v>
      </c>
      <c r="O417" s="21">
        <f>raw!AL417</f>
        <v>62011.9</v>
      </c>
      <c r="P417" s="21">
        <f>raw!AM417</f>
        <v>65820.479999999996</v>
      </c>
      <c r="Q417" s="21">
        <f>raw!BB417</f>
        <v>8663</v>
      </c>
      <c r="R417" s="21">
        <f>IF(E417=0,raw!AN417,raw!BC417)</f>
        <v>67711</v>
      </c>
      <c r="S417" s="21">
        <f>raw!BE417</f>
        <v>205</v>
      </c>
      <c r="T417" s="21">
        <f>raw!BF417</f>
        <v>205</v>
      </c>
      <c r="U417" s="21">
        <f>raw!BH417</f>
        <v>245</v>
      </c>
      <c r="V417" s="21">
        <f>IF(raw!BI417,raw!BI417,raw!BG417)</f>
        <v>230</v>
      </c>
      <c r="W417" s="21">
        <f>raw!BK417</f>
        <v>17</v>
      </c>
      <c r="X417" s="21">
        <f>raw!BL417</f>
        <v>156</v>
      </c>
      <c r="Y417" s="29">
        <f>TRUNC(raw!BQ417/(1-raw!W417/100),2)</f>
        <v>7.34</v>
      </c>
      <c r="Z417" s="29">
        <f>TRUNC(raw!BR417/(1-raw!W417/100),2)</f>
        <v>67.400000000000006</v>
      </c>
      <c r="AA417" s="29">
        <f>TRUNC(raw!BY417/(1-raw!W417/100),2)</f>
        <v>14371.18</v>
      </c>
      <c r="AB417" s="29">
        <f>TRUNC(IF(E417=0,0,IF(E417=1,raw!BX417/(1-raw!W417/100),IF(E417=2,raw!BZ417/(1-raw!W417/100),0))),2)</f>
        <v>3979.6</v>
      </c>
      <c r="AC417" s="29">
        <f>TRUNC(raw!CB417/(1-raw!W417/100),2)</f>
        <v>0</v>
      </c>
      <c r="AD417" s="29">
        <f>TRUNC(IF(E417=0,0,IF(E417=1,raw!CA417/(1-raw!W417/100),IF(E417=2,raw!CC417/(1-raw!W417/100),0))),2)</f>
        <v>0</v>
      </c>
      <c r="AE417" s="21">
        <f>(IF(E417=0,0,IF(E417=1,0,IF(E417=2,raw!CE417))))</f>
        <v>245</v>
      </c>
      <c r="AF417" s="21">
        <f>(IF(E417=0,0,IF(E417=1,raw!CD417,IF(E417=2,raw!CF417))))</f>
        <v>230</v>
      </c>
    </row>
    <row r="418" spans="1:32" x14ac:dyDescent="0.25">
      <c r="A418" s="21">
        <f>raw!A418</f>
        <v>1089425</v>
      </c>
      <c r="C418" s="21">
        <f>VLOOKUP(A418,'insert-meters'!A$2:B$24,2)</f>
        <v>121</v>
      </c>
      <c r="D418" s="21" t="str">
        <f>MID(raw!M418,3,4)</f>
        <v>1807</v>
      </c>
      <c r="E418" s="21">
        <f>IF(raw!BE418,2,IF(raw!BG418,1,0))</f>
        <v>2</v>
      </c>
      <c r="F418" s="21">
        <f>raw!T418</f>
        <v>20180818</v>
      </c>
      <c r="G418" s="21">
        <f>IF(E418=0,raw!AN418,raw!U418)</f>
        <v>119253</v>
      </c>
      <c r="H418" s="21">
        <f>IF(E418=0,raw!AO418,0)</f>
        <v>0</v>
      </c>
      <c r="I418" s="21">
        <f>raw!V418</f>
        <v>21219.05</v>
      </c>
      <c r="J418" s="21">
        <f>raw!X418</f>
        <v>716.25</v>
      </c>
      <c r="K418" s="21">
        <f>SUM(raw!Y418:AB418)</f>
        <v>4965.24</v>
      </c>
      <c r="L418" s="21">
        <f>SUM(raw!AC418:AD418)</f>
        <v>0</v>
      </c>
      <c r="M418" s="21">
        <f>raw!AE418</f>
        <v>0</v>
      </c>
      <c r="N418" s="21">
        <f>raw!AF418</f>
        <v>84876.26</v>
      </c>
      <c r="O418" s="21">
        <f>raw!AL418</f>
        <v>80627.27</v>
      </c>
      <c r="P418" s="21">
        <f>raw!AM418</f>
        <v>85592.51</v>
      </c>
      <c r="Q418" s="21">
        <f>raw!BB418</f>
        <v>11309</v>
      </c>
      <c r="R418" s="21">
        <f>IF(E418=0,raw!AN418,raw!BC418)</f>
        <v>107944</v>
      </c>
      <c r="S418" s="21">
        <f>raw!BE418</f>
        <v>185</v>
      </c>
      <c r="T418" s="21">
        <f>raw!BF418</f>
        <v>183</v>
      </c>
      <c r="U418" s="21">
        <f>raw!BH418</f>
        <v>350</v>
      </c>
      <c r="V418" s="21">
        <f>IF(raw!BI418,raw!BI418,raw!BG418)</f>
        <v>350</v>
      </c>
      <c r="W418" s="21">
        <f>raw!BK418</f>
        <v>0</v>
      </c>
      <c r="X418" s="21">
        <f>raw!BL418</f>
        <v>0</v>
      </c>
      <c r="Y418" s="29">
        <f>TRUNC(raw!BQ418/(1-raw!W418/100),2)</f>
        <v>0</v>
      </c>
      <c r="Z418" s="29">
        <f>TRUNC(raw!BR418/(1-raw!W418/100),2)</f>
        <v>0</v>
      </c>
      <c r="AA418" s="29">
        <f>TRUNC(raw!BY418/(1-raw!W418/100),2)</f>
        <v>10960.17</v>
      </c>
      <c r="AB418" s="29">
        <f>TRUNC(IF(E418=0,0,IF(E418=1,raw!BX418/(1-raw!W418/100),IF(E418=2,raw!BZ418/(1-raw!W418/100),0))),2)</f>
        <v>4349.33</v>
      </c>
      <c r="AC418" s="29">
        <f>TRUNC(raw!CB418/(1-raw!W418/100),2)</f>
        <v>0</v>
      </c>
      <c r="AD418" s="29">
        <f>TRUNC(IF(E418=0,0,IF(E418=1,raw!CA418/(1-raw!W418/100),IF(E418=2,raw!CC418/(1-raw!W418/100),0))),2)</f>
        <v>0</v>
      </c>
      <c r="AE418" s="21">
        <f>(IF(E418=0,0,IF(E418=1,0,IF(E418=2,raw!CE418))))</f>
        <v>350</v>
      </c>
      <c r="AF418" s="21">
        <f>(IF(E418=0,0,IF(E418=1,raw!CD418,IF(E418=2,raw!CF418))))</f>
        <v>350</v>
      </c>
    </row>
    <row r="419" spans="1:32" x14ac:dyDescent="0.25">
      <c r="A419" s="21">
        <f>raw!A419</f>
        <v>1100496</v>
      </c>
      <c r="C419" s="21">
        <f>VLOOKUP(A419,'insert-meters'!A$2:B$24,2)</f>
        <v>122</v>
      </c>
      <c r="D419" s="21" t="str">
        <f>MID(raw!M419,3,4)</f>
        <v>1807</v>
      </c>
      <c r="E419" s="21">
        <f>IF(raw!BE419,2,IF(raw!BG419,1,0))</f>
        <v>0</v>
      </c>
      <c r="F419" s="21">
        <f>raw!T419</f>
        <v>20180818</v>
      </c>
      <c r="G419" s="21">
        <f>IF(E419=0,raw!AN419,raw!U419)</f>
        <v>0</v>
      </c>
      <c r="H419" s="21">
        <f>IF(E419=0,raw!AO419,0)</f>
        <v>30</v>
      </c>
      <c r="I419" s="21">
        <f>raw!V419</f>
        <v>2.4</v>
      </c>
      <c r="J419" s="21">
        <f>raw!X419</f>
        <v>2.4</v>
      </c>
      <c r="K419" s="21">
        <f>SUM(raw!Y419:AB419)</f>
        <v>1.17</v>
      </c>
      <c r="L419" s="21">
        <f>SUM(raw!AC419:AD419)</f>
        <v>0</v>
      </c>
      <c r="M419" s="21">
        <f>raw!AE419</f>
        <v>0</v>
      </c>
      <c r="N419" s="21">
        <f>raw!AF419</f>
        <v>20.05</v>
      </c>
      <c r="O419" s="21">
        <f>raw!AL419</f>
        <v>21.28</v>
      </c>
      <c r="P419" s="21">
        <f>raw!AM419</f>
        <v>22.45</v>
      </c>
      <c r="Q419" s="21">
        <f>raw!BB419</f>
        <v>0</v>
      </c>
      <c r="R419" s="21">
        <f>IF(E419=0,raw!AN419,raw!BC419)</f>
        <v>0</v>
      </c>
      <c r="S419" s="21">
        <f>raw!BE419</f>
        <v>0</v>
      </c>
      <c r="T419" s="21">
        <f>raw!BF419</f>
        <v>0</v>
      </c>
      <c r="U419" s="21">
        <f>raw!BH419</f>
        <v>0</v>
      </c>
      <c r="V419" s="21">
        <f>IF(raw!BI419,raw!BI419,raw!BG419)</f>
        <v>0</v>
      </c>
      <c r="W419" s="21">
        <f>raw!BK419</f>
        <v>0</v>
      </c>
      <c r="X419" s="21">
        <f>raw!BL419</f>
        <v>0</v>
      </c>
      <c r="Y419" s="29">
        <f>TRUNC(raw!BQ419/(1-raw!W419/100),2)</f>
        <v>0</v>
      </c>
      <c r="Z419" s="29">
        <f>TRUNC(raw!BR419/(1-raw!W419/100),2)</f>
        <v>0</v>
      </c>
      <c r="AA419" s="29">
        <f>TRUNC(raw!BY419/(1-raw!W419/100),2)</f>
        <v>0</v>
      </c>
      <c r="AB419" s="29">
        <f>TRUNC(IF(E419=0,0,IF(E419=1,raw!BX419/(1-raw!W419/100),IF(E419=2,raw!BZ419/(1-raw!W419/100),0))),2)</f>
        <v>0</v>
      </c>
      <c r="AC419" s="29">
        <f>TRUNC(raw!CB419/(1-raw!W419/100),2)</f>
        <v>0</v>
      </c>
      <c r="AD419" s="29">
        <f>TRUNC(IF(E419=0,0,IF(E419=1,raw!CA419/(1-raw!W419/100),IF(E419=2,raw!CC419/(1-raw!W419/100),0))),2)</f>
        <v>0</v>
      </c>
      <c r="AE419" s="21">
        <f>(IF(E419=0,0,IF(E419=1,0,IF(E419=2,raw!CE419))))</f>
        <v>0</v>
      </c>
      <c r="AF419" s="21">
        <f>(IF(E419=0,0,IF(E419=1,raw!CD419,IF(E419=2,raw!CF419))))</f>
        <v>0</v>
      </c>
    </row>
    <row r="420" spans="1:32" x14ac:dyDescent="0.25">
      <c r="A420" s="21">
        <f>raw!A420</f>
        <v>466453</v>
      </c>
      <c r="C420" s="21">
        <f>VLOOKUP(A420,'insert-meters'!A$2:B$24,2)</f>
        <v>101</v>
      </c>
      <c r="D420" s="21" t="str">
        <f>MID(raw!M420,3,4)</f>
        <v>1808</v>
      </c>
      <c r="E420" s="21">
        <f>IF(raw!BE420,2,IF(raw!BG420,1,0))</f>
        <v>1</v>
      </c>
      <c r="F420" s="21">
        <f>raw!T420</f>
        <v>20180918</v>
      </c>
      <c r="G420" s="21">
        <f>IF(E420=0,raw!AN420,raw!U420)</f>
        <v>13744</v>
      </c>
      <c r="H420" s="21">
        <f>IF(E420=0,raw!AO420,0)</f>
        <v>0</v>
      </c>
      <c r="I420" s="21">
        <f>raw!V420</f>
        <v>2452.0700000000002</v>
      </c>
      <c r="J420" s="21">
        <f>raw!X420</f>
        <v>716.25</v>
      </c>
      <c r="K420" s="21">
        <f>SUM(raw!Y420:AB420)</f>
        <v>573.76</v>
      </c>
      <c r="L420" s="21">
        <f>SUM(raw!AC420:AD420)</f>
        <v>0</v>
      </c>
      <c r="M420" s="21">
        <f>raw!AE420</f>
        <v>0</v>
      </c>
      <c r="N420" s="21">
        <f>raw!AF420</f>
        <v>9808.32</v>
      </c>
      <c r="O420" s="21">
        <f>raw!AL420</f>
        <v>9950.81</v>
      </c>
      <c r="P420" s="21">
        <f>raw!AM420</f>
        <v>10524.57</v>
      </c>
      <c r="Q420" s="21">
        <f>raw!BB420</f>
        <v>1569</v>
      </c>
      <c r="R420" s="21">
        <f>IF(E420=0,raw!AN420,raw!BC420)</f>
        <v>12175</v>
      </c>
      <c r="S420" s="21">
        <f>raw!BE420</f>
        <v>0</v>
      </c>
      <c r="T420" s="21">
        <f>raw!BF420</f>
        <v>0</v>
      </c>
      <c r="U420" s="21">
        <f>raw!BH420</f>
        <v>0</v>
      </c>
      <c r="V420" s="21">
        <f>IF(raw!BI420,raw!BI420,raw!BG420)</f>
        <v>55</v>
      </c>
      <c r="W420" s="21">
        <f>raw!BK420</f>
        <v>0</v>
      </c>
      <c r="X420" s="21">
        <f>raw!BL420</f>
        <v>0</v>
      </c>
      <c r="Y420" s="29">
        <f>TRUNC(raw!BQ420/(1-raw!W420/100),2)</f>
        <v>0</v>
      </c>
      <c r="Z420" s="29">
        <f>TRUNC(raw!BR420/(1-raw!W420/100),2)</f>
        <v>0</v>
      </c>
      <c r="AA420" s="29">
        <f>TRUNC(raw!BY420/(1-raw!W420/100),2)</f>
        <v>0</v>
      </c>
      <c r="AB420" s="29">
        <f>TRUNC(IF(E420=0,0,IF(E420=1,raw!BX420/(1-raw!W420/100),IF(E420=2,raw!BZ420/(1-raw!W420/100),0))),2)</f>
        <v>660.36</v>
      </c>
      <c r="AC420" s="29">
        <f>TRUNC(raw!CB420/(1-raw!W420/100),2)</f>
        <v>0</v>
      </c>
      <c r="AD420" s="29">
        <f>TRUNC(IF(E420=0,0,IF(E420=1,raw!CA420/(1-raw!W420/100),IF(E420=2,raw!CC420/(1-raw!W420/100),0))),2)</f>
        <v>0</v>
      </c>
      <c r="AE420" s="21">
        <f>(IF(E420=0,0,IF(E420=1,0,IF(E420=2,raw!CE420))))</f>
        <v>0</v>
      </c>
      <c r="AF420" s="21">
        <f>(IF(E420=0,0,IF(E420=1,raw!CD420,IF(E420=2,raw!CF420))))</f>
        <v>55</v>
      </c>
    </row>
    <row r="421" spans="1:32" x14ac:dyDescent="0.25">
      <c r="A421" s="21">
        <f>raw!A421</f>
        <v>471550</v>
      </c>
      <c r="C421" s="21">
        <f>VLOOKUP(A421,'insert-meters'!A$2:B$24,2)</f>
        <v>102</v>
      </c>
      <c r="D421" s="21" t="str">
        <f>MID(raw!M421,3,4)</f>
        <v>1808</v>
      </c>
      <c r="E421" s="21">
        <f>IF(raw!BE421,2,IF(raw!BG421,1,0))</f>
        <v>0</v>
      </c>
      <c r="F421" s="21">
        <f>raw!T421</f>
        <v>20180918</v>
      </c>
      <c r="G421" s="21">
        <f>IF(E421=0,raw!AN421,raw!U421)</f>
        <v>680</v>
      </c>
      <c r="H421" s="21">
        <f>IF(E421=0,raw!AO421,0)</f>
        <v>680</v>
      </c>
      <c r="I421" s="21">
        <f>raw!V421</f>
        <v>133.47</v>
      </c>
      <c r="J421" s="21">
        <f>raw!X421</f>
        <v>49.16</v>
      </c>
      <c r="K421" s="21">
        <f>SUM(raw!Y421:AB421)</f>
        <v>31.21</v>
      </c>
      <c r="L421" s="21">
        <f>SUM(raw!AC421:AD421)</f>
        <v>0</v>
      </c>
      <c r="M421" s="21">
        <f>raw!AE421</f>
        <v>0</v>
      </c>
      <c r="N421" s="21">
        <f>raw!AF421</f>
        <v>533.88</v>
      </c>
      <c r="O421" s="21">
        <f>raw!AL421</f>
        <v>551.83000000000004</v>
      </c>
      <c r="P421" s="21">
        <f>raw!AM421</f>
        <v>583.04</v>
      </c>
      <c r="Q421" s="21">
        <f>raw!BB421</f>
        <v>0</v>
      </c>
      <c r="R421" s="21">
        <f>IF(E421=0,raw!AN421,raw!BC421)</f>
        <v>680</v>
      </c>
      <c r="S421" s="21">
        <f>raw!BE421</f>
        <v>0</v>
      </c>
      <c r="T421" s="21">
        <f>raw!BF421</f>
        <v>0</v>
      </c>
      <c r="U421" s="21">
        <f>raw!BH421</f>
        <v>0</v>
      </c>
      <c r="V421" s="21">
        <f>IF(raw!BI421,raw!BI421,raw!BG421)</f>
        <v>0</v>
      </c>
      <c r="W421" s="21">
        <f>raw!BK421</f>
        <v>0</v>
      </c>
      <c r="X421" s="21">
        <f>raw!BL421</f>
        <v>0</v>
      </c>
      <c r="Y421" s="29">
        <f>TRUNC(raw!BQ421/(1-raw!W421/100),2)</f>
        <v>0</v>
      </c>
      <c r="Z421" s="29">
        <f>TRUNC(raw!BR421/(1-raw!W421/100),2)</f>
        <v>0</v>
      </c>
      <c r="AA421" s="29">
        <f>TRUNC(raw!BY421/(1-raw!W421/100),2)</f>
        <v>0</v>
      </c>
      <c r="AB421" s="29">
        <f>TRUNC(IF(E421=0,0,IF(E421=1,raw!BX421/(1-raw!W421/100),IF(E421=2,raw!BZ421/(1-raw!W421/100),0))),2)</f>
        <v>0</v>
      </c>
      <c r="AC421" s="29">
        <f>TRUNC(raw!CB421/(1-raw!W421/100),2)</f>
        <v>0</v>
      </c>
      <c r="AD421" s="29">
        <f>TRUNC(IF(E421=0,0,IF(E421=1,raw!CA421/(1-raw!W421/100),IF(E421=2,raw!CC421/(1-raw!W421/100),0))),2)</f>
        <v>0</v>
      </c>
      <c r="AE421" s="21">
        <f>(IF(E421=0,0,IF(E421=1,0,IF(E421=2,raw!CE421))))</f>
        <v>0</v>
      </c>
      <c r="AF421" s="21">
        <f>(IF(E421=0,0,IF(E421=1,raw!CD421,IF(E421=2,raw!CF421))))</f>
        <v>0</v>
      </c>
    </row>
    <row r="422" spans="1:32" x14ac:dyDescent="0.25">
      <c r="A422" s="21">
        <f>raw!A422</f>
        <v>471551</v>
      </c>
      <c r="C422" s="21">
        <f>VLOOKUP(A422,'insert-meters'!A$2:B$24,2)</f>
        <v>103</v>
      </c>
      <c r="D422" s="21" t="str">
        <f>MID(raw!M422,3,4)</f>
        <v>1808</v>
      </c>
      <c r="E422" s="21">
        <f>IF(raw!BE422,2,IF(raw!BG422,1,0))</f>
        <v>0</v>
      </c>
      <c r="F422" s="21">
        <f>raw!T422</f>
        <v>20180918</v>
      </c>
      <c r="G422" s="21">
        <f>IF(E422=0,raw!AN422,raw!U422)</f>
        <v>7160</v>
      </c>
      <c r="H422" s="21">
        <f>IF(E422=0,raw!AO422,0)</f>
        <v>7160</v>
      </c>
      <c r="I422" s="21">
        <f>raw!V422</f>
        <v>1405.37</v>
      </c>
      <c r="J422" s="21">
        <f>raw!X422</f>
        <v>601.25</v>
      </c>
      <c r="K422" s="21">
        <f>SUM(raw!Y422:AB422)</f>
        <v>328.82999999999993</v>
      </c>
      <c r="L422" s="21">
        <f>SUM(raw!AC422:AD422)</f>
        <v>0</v>
      </c>
      <c r="M422" s="21">
        <f>raw!AE422</f>
        <v>0</v>
      </c>
      <c r="N422" s="21">
        <f>raw!AF422</f>
        <v>5621.49</v>
      </c>
      <c r="O422" s="21">
        <f>raw!AL422</f>
        <v>5893.91</v>
      </c>
      <c r="P422" s="21">
        <f>raw!AM422</f>
        <v>6222.74</v>
      </c>
      <c r="Q422" s="21">
        <f>raw!BB422</f>
        <v>0</v>
      </c>
      <c r="R422" s="21">
        <f>IF(E422=0,raw!AN422,raw!BC422)</f>
        <v>7160</v>
      </c>
      <c r="S422" s="21">
        <f>raw!BE422</f>
        <v>0</v>
      </c>
      <c r="T422" s="21">
        <f>raw!BF422</f>
        <v>0</v>
      </c>
      <c r="U422" s="21">
        <f>raw!BH422</f>
        <v>0</v>
      </c>
      <c r="V422" s="21">
        <f>IF(raw!BI422,raw!BI422,raw!BG422)</f>
        <v>0</v>
      </c>
      <c r="W422" s="21">
        <f>raw!BK422</f>
        <v>0</v>
      </c>
      <c r="X422" s="21">
        <f>raw!BL422</f>
        <v>0</v>
      </c>
      <c r="Y422" s="29">
        <f>TRUNC(raw!BQ422/(1-raw!W422/100),2)</f>
        <v>0</v>
      </c>
      <c r="Z422" s="29">
        <f>TRUNC(raw!BR422/(1-raw!W422/100),2)</f>
        <v>0</v>
      </c>
      <c r="AA422" s="29">
        <f>TRUNC(raw!BY422/(1-raw!W422/100),2)</f>
        <v>0</v>
      </c>
      <c r="AB422" s="29">
        <f>TRUNC(IF(E422=0,0,IF(E422=1,raw!BX422/(1-raw!W422/100),IF(E422=2,raw!BZ422/(1-raw!W422/100),0))),2)</f>
        <v>0</v>
      </c>
      <c r="AC422" s="29">
        <f>TRUNC(raw!CB422/(1-raw!W422/100),2)</f>
        <v>0</v>
      </c>
      <c r="AD422" s="29">
        <f>TRUNC(IF(E422=0,0,IF(E422=1,raw!CA422/(1-raw!W422/100),IF(E422=2,raw!CC422/(1-raw!W422/100),0))),2)</f>
        <v>0</v>
      </c>
      <c r="AE422" s="21">
        <f>(IF(E422=0,0,IF(E422=1,0,IF(E422=2,raw!CE422))))</f>
        <v>0</v>
      </c>
      <c r="AF422" s="21">
        <f>(IF(E422=0,0,IF(E422=1,raw!CD422,IF(E422=2,raw!CF422))))</f>
        <v>0</v>
      </c>
    </row>
    <row r="423" spans="1:32" x14ac:dyDescent="0.25">
      <c r="A423" s="21">
        <f>raw!A423</f>
        <v>471552</v>
      </c>
      <c r="C423" s="21">
        <f>VLOOKUP(A423,'insert-meters'!A$2:B$24,2)</f>
        <v>104</v>
      </c>
      <c r="D423" s="21" t="str">
        <f>MID(raw!M423,3,4)</f>
        <v>1808</v>
      </c>
      <c r="E423" s="21">
        <f>IF(raw!BE423,2,IF(raw!BG423,1,0))</f>
        <v>0</v>
      </c>
      <c r="F423" s="21">
        <f>raw!T423</f>
        <v>20180918</v>
      </c>
      <c r="G423" s="21">
        <f>IF(E423=0,raw!AN423,raw!U423)</f>
        <v>97</v>
      </c>
      <c r="H423" s="21">
        <f>IF(E423=0,raw!AO423,0)</f>
        <v>97</v>
      </c>
      <c r="I423" s="21">
        <f>raw!V423</f>
        <v>7.76</v>
      </c>
      <c r="J423" s="21">
        <f>raw!X423</f>
        <v>40.97</v>
      </c>
      <c r="K423" s="21">
        <f>SUM(raw!Y423:AB423)</f>
        <v>3.77</v>
      </c>
      <c r="L423" s="21">
        <f>SUM(raw!AC423:AD423)</f>
        <v>0</v>
      </c>
      <c r="M423" s="21">
        <f>raw!AE423</f>
        <v>0</v>
      </c>
      <c r="N423" s="21">
        <f>raw!AF423</f>
        <v>64.67</v>
      </c>
      <c r="O423" s="21">
        <f>raw!AL423</f>
        <v>101.87</v>
      </c>
      <c r="P423" s="21">
        <f>raw!AM423</f>
        <v>105.64</v>
      </c>
      <c r="Q423" s="21">
        <f>raw!BB423</f>
        <v>0</v>
      </c>
      <c r="R423" s="21">
        <f>IF(E423=0,raw!AN423,raw!BC423)</f>
        <v>97</v>
      </c>
      <c r="S423" s="21">
        <f>raw!BE423</f>
        <v>0</v>
      </c>
      <c r="T423" s="21">
        <f>raw!BF423</f>
        <v>0</v>
      </c>
      <c r="U423" s="21">
        <f>raw!BH423</f>
        <v>0</v>
      </c>
      <c r="V423" s="21">
        <f>IF(raw!BI423,raw!BI423,raw!BG423)</f>
        <v>0</v>
      </c>
      <c r="W423" s="21">
        <f>raw!BK423</f>
        <v>0</v>
      </c>
      <c r="X423" s="21">
        <f>raw!BL423</f>
        <v>0</v>
      </c>
      <c r="Y423" s="29">
        <f>TRUNC(raw!BQ423/(1-raw!W423/100),2)</f>
        <v>0</v>
      </c>
      <c r="Z423" s="29">
        <f>TRUNC(raw!BR423/(1-raw!W423/100),2)</f>
        <v>0</v>
      </c>
      <c r="AA423" s="29">
        <f>TRUNC(raw!BY423/(1-raw!W423/100),2)</f>
        <v>0</v>
      </c>
      <c r="AB423" s="29">
        <f>TRUNC(IF(E423=0,0,IF(E423=1,raw!BX423/(1-raw!W423/100),IF(E423=2,raw!BZ423/(1-raw!W423/100),0))),2)</f>
        <v>0</v>
      </c>
      <c r="AC423" s="29">
        <f>TRUNC(raw!CB423/(1-raw!W423/100),2)</f>
        <v>0</v>
      </c>
      <c r="AD423" s="29">
        <f>TRUNC(IF(E423=0,0,IF(E423=1,raw!CA423/(1-raw!W423/100),IF(E423=2,raw!CC423/(1-raw!W423/100),0))),2)</f>
        <v>0</v>
      </c>
      <c r="AE423" s="21">
        <f>(IF(E423=0,0,IF(E423=1,0,IF(E423=2,raw!CE423))))</f>
        <v>0</v>
      </c>
      <c r="AF423" s="21">
        <f>(IF(E423=0,0,IF(E423=1,raw!CD423,IF(E423=2,raw!CF423))))</f>
        <v>0</v>
      </c>
    </row>
    <row r="424" spans="1:32" x14ac:dyDescent="0.25">
      <c r="A424" s="21">
        <f>raw!A424</f>
        <v>471553</v>
      </c>
      <c r="C424" s="21">
        <f>VLOOKUP(A424,'insert-meters'!A$2:B$24,2)</f>
        <v>105</v>
      </c>
      <c r="D424" s="21" t="str">
        <f>MID(raw!M424,3,4)</f>
        <v>1808</v>
      </c>
      <c r="E424" s="21">
        <f>IF(raw!BE424,2,IF(raw!BG424,1,0))</f>
        <v>0</v>
      </c>
      <c r="F424" s="21">
        <f>raw!T424</f>
        <v>20180918</v>
      </c>
      <c r="G424" s="21">
        <f>IF(E424=0,raw!AN424,raw!U424)</f>
        <v>7520</v>
      </c>
      <c r="H424" s="21">
        <f>IF(E424=0,raw!AO424,0)</f>
        <v>7520</v>
      </c>
      <c r="I424" s="21">
        <f>raw!V424</f>
        <v>1476.03</v>
      </c>
      <c r="J424" s="21">
        <f>raw!X424</f>
        <v>706.62</v>
      </c>
      <c r="K424" s="21">
        <f>SUM(raw!Y424:AB424)</f>
        <v>345.37</v>
      </c>
      <c r="L424" s="21">
        <f>SUM(raw!AC424:AD424)</f>
        <v>0</v>
      </c>
      <c r="M424" s="21">
        <f>raw!AE424</f>
        <v>0</v>
      </c>
      <c r="N424" s="21">
        <f>raw!AF424</f>
        <v>5904.13</v>
      </c>
      <c r="O424" s="21">
        <f>raw!AL424</f>
        <v>6265.38</v>
      </c>
      <c r="P424" s="21">
        <f>raw!AM424</f>
        <v>6610.75</v>
      </c>
      <c r="Q424" s="21">
        <f>raw!BB424</f>
        <v>0</v>
      </c>
      <c r="R424" s="21">
        <f>IF(E424=0,raw!AN424,raw!BC424)</f>
        <v>7520</v>
      </c>
      <c r="S424" s="21">
        <f>raw!BE424</f>
        <v>0</v>
      </c>
      <c r="T424" s="21">
        <f>raw!BF424</f>
        <v>0</v>
      </c>
      <c r="U424" s="21">
        <f>raw!BH424</f>
        <v>0</v>
      </c>
      <c r="V424" s="21">
        <f>IF(raw!BI424,raw!BI424,raw!BG424)</f>
        <v>0</v>
      </c>
      <c r="W424" s="21">
        <f>raw!BK424</f>
        <v>0</v>
      </c>
      <c r="X424" s="21">
        <f>raw!BL424</f>
        <v>0</v>
      </c>
      <c r="Y424" s="29">
        <f>TRUNC(raw!BQ424/(1-raw!W424/100),2)</f>
        <v>0</v>
      </c>
      <c r="Z424" s="29">
        <f>TRUNC(raw!BR424/(1-raw!W424/100),2)</f>
        <v>0</v>
      </c>
      <c r="AA424" s="29">
        <f>TRUNC(raw!BY424/(1-raw!W424/100),2)</f>
        <v>0</v>
      </c>
      <c r="AB424" s="29">
        <f>TRUNC(IF(E424=0,0,IF(E424=1,raw!BX424/(1-raw!W424/100),IF(E424=2,raw!BZ424/(1-raw!W424/100),0))),2)</f>
        <v>0</v>
      </c>
      <c r="AC424" s="29">
        <f>TRUNC(raw!CB424/(1-raw!W424/100),2)</f>
        <v>0</v>
      </c>
      <c r="AD424" s="29">
        <f>TRUNC(IF(E424=0,0,IF(E424=1,raw!CA424/(1-raw!W424/100),IF(E424=2,raw!CC424/(1-raw!W424/100),0))),2)</f>
        <v>0</v>
      </c>
      <c r="AE424" s="21">
        <f>(IF(E424=0,0,IF(E424=1,0,IF(E424=2,raw!CE424))))</f>
        <v>0</v>
      </c>
      <c r="AF424" s="21">
        <f>(IF(E424=0,0,IF(E424=1,raw!CD424,IF(E424=2,raw!CF424))))</f>
        <v>0</v>
      </c>
    </row>
    <row r="425" spans="1:32" x14ac:dyDescent="0.25">
      <c r="A425" s="21">
        <f>raw!A425</f>
        <v>471554</v>
      </c>
      <c r="C425" s="21">
        <f>VLOOKUP(A425,'insert-meters'!A$2:B$24,2)</f>
        <v>106</v>
      </c>
      <c r="D425" s="21" t="str">
        <f>MID(raw!M425,3,4)</f>
        <v>1808</v>
      </c>
      <c r="E425" s="21">
        <f>IF(raw!BE425,2,IF(raw!BG425,1,0))</f>
        <v>0</v>
      </c>
      <c r="F425" s="21">
        <f>raw!T425</f>
        <v>20180918</v>
      </c>
      <c r="G425" s="21">
        <f>IF(E425=0,raw!AN425,raw!U425)</f>
        <v>376</v>
      </c>
      <c r="H425" s="21">
        <f>IF(E425=0,raw!AO425,0)</f>
        <v>376</v>
      </c>
      <c r="I425" s="21">
        <f>raw!V425</f>
        <v>48.49</v>
      </c>
      <c r="J425" s="21">
        <f>raw!X425</f>
        <v>58.34</v>
      </c>
      <c r="K425" s="21">
        <f>SUM(raw!Y425:AB425)</f>
        <v>15.75</v>
      </c>
      <c r="L425" s="21">
        <f>SUM(raw!AC425:AD425)</f>
        <v>0</v>
      </c>
      <c r="M425" s="21">
        <f>raw!AE425</f>
        <v>0</v>
      </c>
      <c r="N425" s="21">
        <f>raw!AF425</f>
        <v>269.44</v>
      </c>
      <c r="O425" s="21">
        <f>raw!AL425</f>
        <v>312.02999999999997</v>
      </c>
      <c r="P425" s="21">
        <f>raw!AM425</f>
        <v>327.78</v>
      </c>
      <c r="Q425" s="21">
        <f>raw!BB425</f>
        <v>0</v>
      </c>
      <c r="R425" s="21">
        <f>IF(E425=0,raw!AN425,raw!BC425)</f>
        <v>376</v>
      </c>
      <c r="S425" s="21">
        <f>raw!BE425</f>
        <v>0</v>
      </c>
      <c r="T425" s="21">
        <f>raw!BF425</f>
        <v>0</v>
      </c>
      <c r="U425" s="21">
        <f>raw!BH425</f>
        <v>0</v>
      </c>
      <c r="V425" s="21">
        <f>IF(raw!BI425,raw!BI425,raw!BG425)</f>
        <v>0</v>
      </c>
      <c r="W425" s="21">
        <f>raw!BK425</f>
        <v>0</v>
      </c>
      <c r="X425" s="21">
        <f>raw!BL425</f>
        <v>0</v>
      </c>
      <c r="Y425" s="29">
        <f>TRUNC(raw!BQ425/(1-raw!W425/100),2)</f>
        <v>0</v>
      </c>
      <c r="Z425" s="29">
        <f>TRUNC(raw!BR425/(1-raw!W425/100),2)</f>
        <v>0</v>
      </c>
      <c r="AA425" s="29">
        <f>TRUNC(raw!BY425/(1-raw!W425/100),2)</f>
        <v>0</v>
      </c>
      <c r="AB425" s="29">
        <f>TRUNC(IF(E425=0,0,IF(E425=1,raw!BX425/(1-raw!W425/100),IF(E425=2,raw!BZ425/(1-raw!W425/100),0))),2)</f>
        <v>0</v>
      </c>
      <c r="AC425" s="29">
        <f>TRUNC(raw!CB425/(1-raw!W425/100),2)</f>
        <v>0</v>
      </c>
      <c r="AD425" s="29">
        <f>TRUNC(IF(E425=0,0,IF(E425=1,raw!CA425/(1-raw!W425/100),IF(E425=2,raw!CC425/(1-raw!W425/100),0))),2)</f>
        <v>0</v>
      </c>
      <c r="AE425" s="21">
        <f>(IF(E425=0,0,IF(E425=1,0,IF(E425=2,raw!CE425))))</f>
        <v>0</v>
      </c>
      <c r="AF425" s="21">
        <f>(IF(E425=0,0,IF(E425=1,raw!CD425,IF(E425=2,raw!CF425))))</f>
        <v>0</v>
      </c>
    </row>
    <row r="426" spans="1:32" x14ac:dyDescent="0.25">
      <c r="A426" s="21">
        <f>raw!A426</f>
        <v>471555</v>
      </c>
      <c r="C426" s="21">
        <f>VLOOKUP(A426,'insert-meters'!A$2:B$24,2)</f>
        <v>107</v>
      </c>
      <c r="D426" s="21" t="str">
        <f>MID(raw!M426,3,4)</f>
        <v>1808</v>
      </c>
      <c r="E426" s="21">
        <f>IF(raw!BE426,2,IF(raw!BG426,1,0))</f>
        <v>0</v>
      </c>
      <c r="F426" s="21">
        <f>raw!T426</f>
        <v>20180918</v>
      </c>
      <c r="G426" s="21">
        <f>IF(E426=0,raw!AN426,raw!U426)</f>
        <v>6480</v>
      </c>
      <c r="H426" s="21">
        <f>IF(E426=0,raw!AO426,0)</f>
        <v>6480</v>
      </c>
      <c r="I426" s="21">
        <f>raw!V426</f>
        <v>1271.9000000000001</v>
      </c>
      <c r="J426" s="21">
        <f>raw!X426</f>
        <v>706.62</v>
      </c>
      <c r="K426" s="21">
        <f>SUM(raw!Y426:AB426)</f>
        <v>297.60000000000002</v>
      </c>
      <c r="L426" s="21">
        <f>SUM(raw!AC426:AD426)</f>
        <v>0</v>
      </c>
      <c r="M426" s="21">
        <f>raw!AE426</f>
        <v>0</v>
      </c>
      <c r="N426" s="21">
        <f>raw!AF426</f>
        <v>5087.6000000000004</v>
      </c>
      <c r="O426" s="21">
        <f>raw!AL426</f>
        <v>5496.62</v>
      </c>
      <c r="P426" s="21">
        <f>raw!AM426</f>
        <v>5794.22</v>
      </c>
      <c r="Q426" s="21">
        <f>raw!BB426</f>
        <v>0</v>
      </c>
      <c r="R426" s="21">
        <f>IF(E426=0,raw!AN426,raw!BC426)</f>
        <v>6480</v>
      </c>
      <c r="S426" s="21">
        <f>raw!BE426</f>
        <v>0</v>
      </c>
      <c r="T426" s="21">
        <f>raw!BF426</f>
        <v>0</v>
      </c>
      <c r="U426" s="21">
        <f>raw!BH426</f>
        <v>0</v>
      </c>
      <c r="V426" s="21">
        <f>IF(raw!BI426,raw!BI426,raw!BG426)</f>
        <v>0</v>
      </c>
      <c r="W426" s="21">
        <f>raw!BK426</f>
        <v>0</v>
      </c>
      <c r="X426" s="21">
        <f>raw!BL426</f>
        <v>0</v>
      </c>
      <c r="Y426" s="29">
        <f>TRUNC(raw!BQ426/(1-raw!W426/100),2)</f>
        <v>0</v>
      </c>
      <c r="Z426" s="29">
        <f>TRUNC(raw!BR426/(1-raw!W426/100),2)</f>
        <v>0</v>
      </c>
      <c r="AA426" s="29">
        <f>TRUNC(raw!BY426/(1-raw!W426/100),2)</f>
        <v>0</v>
      </c>
      <c r="AB426" s="29">
        <f>TRUNC(IF(E426=0,0,IF(E426=1,raw!BX426/(1-raw!W426/100),IF(E426=2,raw!BZ426/(1-raw!W426/100),0))),2)</f>
        <v>0</v>
      </c>
      <c r="AC426" s="29">
        <f>TRUNC(raw!CB426/(1-raw!W426/100),2)</f>
        <v>0</v>
      </c>
      <c r="AD426" s="29">
        <f>TRUNC(IF(E426=0,0,IF(E426=1,raw!CA426/(1-raw!W426/100),IF(E426=2,raw!CC426/(1-raw!W426/100),0))),2)</f>
        <v>0</v>
      </c>
      <c r="AE426" s="21">
        <f>(IF(E426=0,0,IF(E426=1,0,IF(E426=2,raw!CE426))))</f>
        <v>0</v>
      </c>
      <c r="AF426" s="21">
        <f>(IF(E426=0,0,IF(E426=1,raw!CD426,IF(E426=2,raw!CF426))))</f>
        <v>0</v>
      </c>
    </row>
    <row r="427" spans="1:32" x14ac:dyDescent="0.25">
      <c r="A427" s="21">
        <f>raw!A427</f>
        <v>472913</v>
      </c>
      <c r="C427" s="21">
        <f>VLOOKUP(A427,'insert-meters'!A$2:B$24,2)</f>
        <v>108</v>
      </c>
      <c r="D427" s="21" t="str">
        <f>MID(raw!M427,3,4)</f>
        <v>1808</v>
      </c>
      <c r="E427" s="21">
        <f>IF(raw!BE427,2,IF(raw!BG427,1,0))</f>
        <v>0</v>
      </c>
      <c r="F427" s="21">
        <f>raw!T427</f>
        <v>20180918</v>
      </c>
      <c r="G427" s="21">
        <f>IF(E427=0,raw!AN427,raw!U427)</f>
        <v>5280</v>
      </c>
      <c r="H427" s="21">
        <f>IF(E427=0,raw!AO427,0)</f>
        <v>5280</v>
      </c>
      <c r="I427" s="21">
        <f>raw!V427</f>
        <v>1036.3599999999999</v>
      </c>
      <c r="J427" s="21">
        <f>raw!X427</f>
        <v>601.25</v>
      </c>
      <c r="K427" s="21">
        <f>SUM(raw!Y427:AB427)</f>
        <v>242.49</v>
      </c>
      <c r="L427" s="21">
        <f>SUM(raw!AC427:AD427)</f>
        <v>0</v>
      </c>
      <c r="M427" s="21">
        <f>raw!AE427</f>
        <v>0</v>
      </c>
      <c r="N427" s="21">
        <f>raw!AF427</f>
        <v>4145.45</v>
      </c>
      <c r="O427" s="21">
        <f>raw!AL427</f>
        <v>4504.21</v>
      </c>
      <c r="P427" s="21">
        <f>raw!AM427</f>
        <v>4746.7</v>
      </c>
      <c r="Q427" s="21">
        <f>raw!BB427</f>
        <v>0</v>
      </c>
      <c r="R427" s="21">
        <f>IF(E427=0,raw!AN427,raw!BC427)</f>
        <v>5280</v>
      </c>
      <c r="S427" s="21">
        <f>raw!BE427</f>
        <v>0</v>
      </c>
      <c r="T427" s="21">
        <f>raw!BF427</f>
        <v>0</v>
      </c>
      <c r="U427" s="21">
        <f>raw!BH427</f>
        <v>0</v>
      </c>
      <c r="V427" s="21">
        <f>IF(raw!BI427,raw!BI427,raw!BG427)</f>
        <v>0</v>
      </c>
      <c r="W427" s="21">
        <f>raw!BK427</f>
        <v>0</v>
      </c>
      <c r="X427" s="21">
        <f>raw!BL427</f>
        <v>0</v>
      </c>
      <c r="Y427" s="29">
        <f>TRUNC(raw!BQ427/(1-raw!W427/100),2)</f>
        <v>0</v>
      </c>
      <c r="Z427" s="29">
        <f>TRUNC(raw!BR427/(1-raw!W427/100),2)</f>
        <v>0</v>
      </c>
      <c r="AA427" s="29">
        <f>TRUNC(raw!BY427/(1-raw!W427/100),2)</f>
        <v>0</v>
      </c>
      <c r="AB427" s="29">
        <f>TRUNC(IF(E427=0,0,IF(E427=1,raw!BX427/(1-raw!W427/100),IF(E427=2,raw!BZ427/(1-raw!W427/100),0))),2)</f>
        <v>0</v>
      </c>
      <c r="AC427" s="29">
        <f>TRUNC(raw!CB427/(1-raw!W427/100),2)</f>
        <v>0</v>
      </c>
      <c r="AD427" s="29">
        <f>TRUNC(IF(E427=0,0,IF(E427=1,raw!CA427/(1-raw!W427/100),IF(E427=2,raw!CC427/(1-raw!W427/100),0))),2)</f>
        <v>0</v>
      </c>
      <c r="AE427" s="21">
        <f>(IF(E427=0,0,IF(E427=1,0,IF(E427=2,raw!CE427))))</f>
        <v>0</v>
      </c>
      <c r="AF427" s="21">
        <f>(IF(E427=0,0,IF(E427=1,raw!CD427,IF(E427=2,raw!CF427))))</f>
        <v>0</v>
      </c>
    </row>
    <row r="428" spans="1:32" x14ac:dyDescent="0.25">
      <c r="A428" s="21">
        <f>raw!A428</f>
        <v>491042</v>
      </c>
      <c r="C428" s="21">
        <f>VLOOKUP(A428,'insert-meters'!A$2:B$24,2)</f>
        <v>109</v>
      </c>
      <c r="D428" s="21" t="str">
        <f>MID(raw!M428,3,4)</f>
        <v>1808</v>
      </c>
      <c r="E428" s="21">
        <f>IF(raw!BE428,2,IF(raw!BG428,1,0))</f>
        <v>1</v>
      </c>
      <c r="F428" s="21">
        <f>raw!T428</f>
        <v>20180918</v>
      </c>
      <c r="G428" s="21">
        <f>IF(E428=0,raw!AN428,raw!U428)</f>
        <v>161734</v>
      </c>
      <c r="H428" s="21">
        <f>IF(E428=0,raw!AO428,0)</f>
        <v>0</v>
      </c>
      <c r="I428" s="21">
        <f>raw!V428</f>
        <v>35565.74</v>
      </c>
      <c r="J428" s="21">
        <f>raw!X428</f>
        <v>716.25</v>
      </c>
      <c r="K428" s="21">
        <f>SUM(raw!Y428:AB428)</f>
        <v>8322.3700000000008</v>
      </c>
      <c r="L428" s="21">
        <f>SUM(raw!AC428:AD428)</f>
        <v>0</v>
      </c>
      <c r="M428" s="21">
        <f>raw!AE428</f>
        <v>0</v>
      </c>
      <c r="N428" s="21">
        <f>raw!AF428</f>
        <v>142263.03</v>
      </c>
      <c r="O428" s="21">
        <f>raw!AL428</f>
        <v>134656.91</v>
      </c>
      <c r="P428" s="21">
        <f>raw!AM428</f>
        <v>142979.28</v>
      </c>
      <c r="Q428" s="21">
        <f>raw!BB428</f>
        <v>21552</v>
      </c>
      <c r="R428" s="21">
        <f>IF(E428=0,raw!AN428,raw!BC428)</f>
        <v>140182</v>
      </c>
      <c r="S428" s="21">
        <f>raw!BE428</f>
        <v>0</v>
      </c>
      <c r="T428" s="21">
        <f>raw!BF428</f>
        <v>550</v>
      </c>
      <c r="U428" s="21">
        <f>raw!BH428</f>
        <v>0</v>
      </c>
      <c r="V428" s="21">
        <f>IF(raw!BI428,raw!BI428,raw!BG428)</f>
        <v>755</v>
      </c>
      <c r="W428" s="21">
        <f>raw!BK428</f>
        <v>0</v>
      </c>
      <c r="X428" s="21">
        <f>raw!BL428</f>
        <v>0</v>
      </c>
      <c r="Y428" s="29">
        <f>TRUNC(raw!BQ428/(1-raw!W428/100),2)</f>
        <v>0</v>
      </c>
      <c r="Z428" s="29">
        <f>TRUNC(raw!BR428/(1-raw!W428/100),2)</f>
        <v>0</v>
      </c>
      <c r="AA428" s="29">
        <f>TRUNC(raw!BY428/(1-raw!W428/100),2)</f>
        <v>0</v>
      </c>
      <c r="AB428" s="29">
        <f>TRUNC(IF(E428=0,0,IF(E428=1,raw!BX428/(1-raw!W428/100),IF(E428=2,raw!BZ428/(1-raw!W428/100),0))),2)</f>
        <v>12612.56</v>
      </c>
      <c r="AC428" s="29">
        <f>TRUNC(raw!CB428/(1-raw!W428/100),2)</f>
        <v>0</v>
      </c>
      <c r="AD428" s="29">
        <f>TRUNC(IF(E428=0,0,IF(E428=1,raw!CA428/(1-raw!W428/100),IF(E428=2,raw!CC428/(1-raw!W428/100),0))),2)</f>
        <v>0</v>
      </c>
      <c r="AE428" s="21">
        <f>(IF(E428=0,0,IF(E428=1,0,IF(E428=2,raw!CE428))))</f>
        <v>0</v>
      </c>
      <c r="AF428" s="21">
        <f>(IF(E428=0,0,IF(E428=1,raw!CD428,IF(E428=2,raw!CF428))))</f>
        <v>755</v>
      </c>
    </row>
    <row r="429" spans="1:32" x14ac:dyDescent="0.25">
      <c r="A429" s="21">
        <f>raw!A429</f>
        <v>491747</v>
      </c>
      <c r="C429" s="21">
        <f>VLOOKUP(A429,'insert-meters'!A$2:B$24,2)</f>
        <v>110</v>
      </c>
      <c r="D429" s="21" t="str">
        <f>MID(raw!M429,3,4)</f>
        <v>1808</v>
      </c>
      <c r="E429" s="21">
        <f>IF(raw!BE429,2,IF(raw!BG429,1,0))</f>
        <v>1</v>
      </c>
      <c r="F429" s="21">
        <f>raw!T429</f>
        <v>20180918</v>
      </c>
      <c r="G429" s="21">
        <f>IF(E429=0,raw!AN429,raw!U429)</f>
        <v>80145</v>
      </c>
      <c r="H429" s="21">
        <f>IF(E429=0,raw!AO429,0)</f>
        <v>0</v>
      </c>
      <c r="I429" s="21">
        <f>raw!V429</f>
        <v>17766.8</v>
      </c>
      <c r="J429" s="21">
        <f>raw!X429</f>
        <v>716.25</v>
      </c>
      <c r="K429" s="21">
        <f>SUM(raw!Y429:AB429)</f>
        <v>4157.4100000000008</v>
      </c>
      <c r="L429" s="21">
        <f>SUM(raw!AC429:AD429)</f>
        <v>0</v>
      </c>
      <c r="M429" s="21">
        <f>raw!AE429</f>
        <v>0</v>
      </c>
      <c r="N429" s="21">
        <f>raw!AF429</f>
        <v>71067.240000000005</v>
      </c>
      <c r="O429" s="21">
        <f>raw!AL429</f>
        <v>67626.080000000002</v>
      </c>
      <c r="P429" s="21">
        <f>raw!AM429</f>
        <v>71783.490000000005</v>
      </c>
      <c r="Q429" s="21">
        <f>raw!BB429</f>
        <v>9845</v>
      </c>
      <c r="R429" s="21">
        <f>IF(E429=0,raw!AN429,raw!BC429)</f>
        <v>70300</v>
      </c>
      <c r="S429" s="21">
        <f>raw!BE429</f>
        <v>0</v>
      </c>
      <c r="T429" s="21">
        <f>raw!BF429</f>
        <v>320</v>
      </c>
      <c r="U429" s="21">
        <f>raw!BH429</f>
        <v>0</v>
      </c>
      <c r="V429" s="21">
        <f>IF(raw!BI429,raw!BI429,raw!BG429)</f>
        <v>490</v>
      </c>
      <c r="W429" s="21">
        <f>raw!BK429</f>
        <v>0</v>
      </c>
      <c r="X429" s="21">
        <f>raw!BL429</f>
        <v>0</v>
      </c>
      <c r="Y429" s="29">
        <f>TRUNC(raw!BQ429/(1-raw!W429/100),2)</f>
        <v>0</v>
      </c>
      <c r="Z429" s="29">
        <f>TRUNC(raw!BR429/(1-raw!W429/100),2)</f>
        <v>0</v>
      </c>
      <c r="AA429" s="29">
        <f>TRUNC(raw!BY429/(1-raw!W429/100),2)</f>
        <v>0</v>
      </c>
      <c r="AB429" s="29">
        <f>TRUNC(IF(E429=0,0,IF(E429=1,raw!BX429/(1-raw!W429/100),IF(E429=2,raw!BZ429/(1-raw!W429/100),0))),2)</f>
        <v>8185.64</v>
      </c>
      <c r="AC429" s="29">
        <f>TRUNC(raw!CB429/(1-raw!W429/100),2)</f>
        <v>0</v>
      </c>
      <c r="AD429" s="29">
        <f>TRUNC(IF(E429=0,0,IF(E429=1,raw!CA429/(1-raw!W429/100),IF(E429=2,raw!CC429/(1-raw!W429/100),0))),2)</f>
        <v>0</v>
      </c>
      <c r="AE429" s="21">
        <f>(IF(E429=0,0,IF(E429=1,0,IF(E429=2,raw!CE429))))</f>
        <v>0</v>
      </c>
      <c r="AF429" s="21">
        <f>(IF(E429=0,0,IF(E429=1,raw!CD429,IF(E429=2,raw!CF429))))</f>
        <v>490</v>
      </c>
    </row>
    <row r="430" spans="1:32" x14ac:dyDescent="0.25">
      <c r="A430" s="21">
        <f>raw!A430</f>
        <v>491750</v>
      </c>
      <c r="C430" s="21">
        <f>VLOOKUP(A430,'insert-meters'!A$2:B$24,2)</f>
        <v>111</v>
      </c>
      <c r="D430" s="21" t="str">
        <f>MID(raw!M430,3,4)</f>
        <v>1808</v>
      </c>
      <c r="E430" s="21">
        <f>IF(raw!BE430,2,IF(raw!BG430,1,0))</f>
        <v>2</v>
      </c>
      <c r="F430" s="21">
        <f>raw!T430</f>
        <v>20180918</v>
      </c>
      <c r="G430" s="21">
        <f>IF(E430=0,raw!AN430,raw!U430)</f>
        <v>309303</v>
      </c>
      <c r="H430" s="21">
        <f>IF(E430=0,raw!AO430,0)</f>
        <v>0</v>
      </c>
      <c r="I430" s="21">
        <f>raw!V430</f>
        <v>61958.93</v>
      </c>
      <c r="J430" s="21">
        <f>raw!X430</f>
        <v>716.25</v>
      </c>
      <c r="K430" s="21">
        <f>SUM(raw!Y430:AB430)</f>
        <v>14498.37</v>
      </c>
      <c r="L430" s="21">
        <f>SUM(raw!AC430:AD430)</f>
        <v>0</v>
      </c>
      <c r="M430" s="21">
        <f>raw!AE430</f>
        <v>0</v>
      </c>
      <c r="N430" s="21">
        <f>raw!AF430</f>
        <v>247835.8</v>
      </c>
      <c r="O430" s="21">
        <f>raw!AL430</f>
        <v>234053.68</v>
      </c>
      <c r="P430" s="21">
        <f>raw!AM430</f>
        <v>248552.05</v>
      </c>
      <c r="Q430" s="21">
        <f>raw!BB430</f>
        <v>33436</v>
      </c>
      <c r="R430" s="21">
        <f>IF(E430=0,raw!AN430,raw!BC430)</f>
        <v>275867</v>
      </c>
      <c r="S430" s="21">
        <f>raw!BE430</f>
        <v>707</v>
      </c>
      <c r="T430" s="21">
        <f>raw!BF430</f>
        <v>774</v>
      </c>
      <c r="U430" s="21">
        <f>raw!BH430</f>
        <v>785</v>
      </c>
      <c r="V430" s="21">
        <f>IF(raw!BI430,raw!BI430,raw!BG430)</f>
        <v>845</v>
      </c>
      <c r="W430" s="21">
        <f>raw!BK430</f>
        <v>0</v>
      </c>
      <c r="X430" s="21">
        <f>raw!BL430</f>
        <v>0</v>
      </c>
      <c r="Y430" s="29">
        <f>TRUNC(raw!BQ430/(1-raw!W430/100),2)</f>
        <v>0</v>
      </c>
      <c r="Z430" s="29">
        <f>TRUNC(raw!BR430/(1-raw!W430/100),2)</f>
        <v>0</v>
      </c>
      <c r="AA430" s="29">
        <f>TRUNC(raw!BY430/(1-raw!W430/100),2)</f>
        <v>44509.42</v>
      </c>
      <c r="AB430" s="29">
        <f>TRUNC(IF(E430=0,0,IF(E430=1,raw!BX430/(1-raw!W430/100),IF(E430=2,raw!BZ430/(1-raw!W430/100),0))),2)</f>
        <v>14116.04</v>
      </c>
      <c r="AC430" s="29">
        <f>TRUNC(raw!CB430/(1-raw!W430/100),2)</f>
        <v>0</v>
      </c>
      <c r="AD430" s="29">
        <f>TRUNC(IF(E430=0,0,IF(E430=1,raw!CA430/(1-raw!W430/100),IF(E430=2,raw!CC430/(1-raw!W430/100),0))),2)</f>
        <v>0</v>
      </c>
      <c r="AE430" s="21">
        <f>(IF(E430=0,0,IF(E430=1,0,IF(E430=2,raw!CE430))))</f>
        <v>785</v>
      </c>
      <c r="AF430" s="21">
        <f>(IF(E430=0,0,IF(E430=1,raw!CD430,IF(E430=2,raw!CF430))))</f>
        <v>845</v>
      </c>
    </row>
    <row r="431" spans="1:32" x14ac:dyDescent="0.25">
      <c r="A431" s="21">
        <f>raw!A431</f>
        <v>493169</v>
      </c>
      <c r="C431" s="21">
        <f>VLOOKUP(A431,'insert-meters'!A$2:B$24,2)</f>
        <v>112</v>
      </c>
      <c r="D431" s="21" t="str">
        <f>MID(raw!M431,3,4)</f>
        <v>1808</v>
      </c>
      <c r="E431" s="21">
        <f>IF(raw!BE431,2,IF(raw!BG431,1,0))</f>
        <v>1</v>
      </c>
      <c r="F431" s="21">
        <f>raw!T431</f>
        <v>20180918</v>
      </c>
      <c r="G431" s="21">
        <f>IF(E431=0,raw!AN431,raw!U431)</f>
        <v>162745</v>
      </c>
      <c r="H431" s="21">
        <f>IF(E431=0,raw!AO431,0)</f>
        <v>0</v>
      </c>
      <c r="I431" s="21">
        <f>raw!V431</f>
        <v>32294.09</v>
      </c>
      <c r="J431" s="21">
        <f>raw!X431</f>
        <v>716.25</v>
      </c>
      <c r="K431" s="21">
        <f>SUM(raw!Y431:AB431)</f>
        <v>7556.8</v>
      </c>
      <c r="L431" s="21">
        <f>SUM(raw!AC431:AD431)</f>
        <v>0</v>
      </c>
      <c r="M431" s="21">
        <f>raw!AE431</f>
        <v>0</v>
      </c>
      <c r="N431" s="21">
        <f>raw!AF431</f>
        <v>129176.41</v>
      </c>
      <c r="O431" s="21">
        <f>raw!AL431</f>
        <v>122335.86</v>
      </c>
      <c r="P431" s="21">
        <f>raw!AM431</f>
        <v>129892.66</v>
      </c>
      <c r="Q431" s="21">
        <f>raw!BB431</f>
        <v>16201</v>
      </c>
      <c r="R431" s="21">
        <f>IF(E431=0,raw!AN431,raw!BC431)</f>
        <v>146544</v>
      </c>
      <c r="S431" s="21">
        <f>raw!BE431</f>
        <v>0</v>
      </c>
      <c r="T431" s="21">
        <f>raw!BF431</f>
        <v>0</v>
      </c>
      <c r="U431" s="21">
        <f>raw!BH431</f>
        <v>0</v>
      </c>
      <c r="V431" s="21">
        <f>IF(raw!BI431,raw!BI431,raw!BG431)</f>
        <v>460</v>
      </c>
      <c r="W431" s="21">
        <f>raw!BK431</f>
        <v>0</v>
      </c>
      <c r="X431" s="21">
        <f>raw!BL431</f>
        <v>0</v>
      </c>
      <c r="Y431" s="29">
        <f>TRUNC(raw!BQ431/(1-raw!W431/100),2)</f>
        <v>0</v>
      </c>
      <c r="Z431" s="29">
        <f>TRUNC(raw!BR431/(1-raw!W431/100),2)</f>
        <v>0</v>
      </c>
      <c r="AA431" s="29">
        <f>TRUNC(raw!BY431/(1-raw!W431/100),2)</f>
        <v>0</v>
      </c>
      <c r="AB431" s="29">
        <f>TRUNC(IF(E431=0,0,IF(E431=1,raw!BX431/(1-raw!W431/100),IF(E431=2,raw!BZ431/(1-raw!W431/100),0))),2)</f>
        <v>7684.46</v>
      </c>
      <c r="AC431" s="29">
        <f>TRUNC(raw!CB431/(1-raw!W431/100),2)</f>
        <v>0</v>
      </c>
      <c r="AD431" s="29">
        <f>TRUNC(IF(E431=0,0,IF(E431=1,raw!CA431/(1-raw!W431/100),IF(E431=2,raw!CC431/(1-raw!W431/100),0))),2)</f>
        <v>0</v>
      </c>
      <c r="AE431" s="21">
        <f>(IF(E431=0,0,IF(E431=1,0,IF(E431=2,raw!CE431))))</f>
        <v>0</v>
      </c>
      <c r="AF431" s="21">
        <f>(IF(E431=0,0,IF(E431=1,raw!CD431,IF(E431=2,raw!CF431))))</f>
        <v>460</v>
      </c>
    </row>
    <row r="432" spans="1:32" x14ac:dyDescent="0.25">
      <c r="A432" s="21">
        <f>raw!A432</f>
        <v>510213</v>
      </c>
      <c r="C432" s="21">
        <f>VLOOKUP(A432,'insert-meters'!A$2:B$24,2)</f>
        <v>113</v>
      </c>
      <c r="D432" s="21" t="str">
        <f>MID(raw!M432,3,4)</f>
        <v>1808</v>
      </c>
      <c r="E432" s="21">
        <f>IF(raw!BE432,2,IF(raw!BG432,1,0))</f>
        <v>0</v>
      </c>
      <c r="F432" s="21">
        <f>raw!T432</f>
        <v>20180918</v>
      </c>
      <c r="G432" s="21">
        <f>IF(E432=0,raw!AN432,raw!U432)</f>
        <v>17249</v>
      </c>
      <c r="H432" s="21">
        <f>IF(E432=0,raw!AO432,0)</f>
        <v>17249</v>
      </c>
      <c r="I432" s="21">
        <f>raw!V432</f>
        <v>3385.65</v>
      </c>
      <c r="J432" s="21">
        <f>raw!X432</f>
        <v>716.25</v>
      </c>
      <c r="K432" s="21">
        <f>SUM(raw!Y432:AB432)</f>
        <v>792.21999999999991</v>
      </c>
      <c r="L432" s="21">
        <f>SUM(raw!AC432:AD432)</f>
        <v>0</v>
      </c>
      <c r="M432" s="21">
        <f>raw!AE432</f>
        <v>0</v>
      </c>
      <c r="N432" s="21">
        <f>raw!AF432</f>
        <v>13542.61</v>
      </c>
      <c r="O432" s="21">
        <f>raw!AL432</f>
        <v>13466.64</v>
      </c>
      <c r="P432" s="21">
        <f>raw!AM432</f>
        <v>14258.86</v>
      </c>
      <c r="Q432" s="21">
        <f>raw!BB432</f>
        <v>0</v>
      </c>
      <c r="R432" s="21">
        <f>IF(E432=0,raw!AN432,raw!BC432)</f>
        <v>17249</v>
      </c>
      <c r="S432" s="21">
        <f>raw!BE432</f>
        <v>0</v>
      </c>
      <c r="T432" s="21">
        <f>raw!BF432</f>
        <v>0</v>
      </c>
      <c r="U432" s="21">
        <f>raw!BH432</f>
        <v>0</v>
      </c>
      <c r="V432" s="21">
        <f>IF(raw!BI432,raw!BI432,raw!BG432)</f>
        <v>0</v>
      </c>
      <c r="W432" s="21">
        <f>raw!BK432</f>
        <v>0</v>
      </c>
      <c r="X432" s="21">
        <f>raw!BL432</f>
        <v>0</v>
      </c>
      <c r="Y432" s="29">
        <f>TRUNC(raw!BQ432/(1-raw!W432/100),2)</f>
        <v>0</v>
      </c>
      <c r="Z432" s="29">
        <f>TRUNC(raw!BR432/(1-raw!W432/100),2)</f>
        <v>0</v>
      </c>
      <c r="AA432" s="29">
        <f>TRUNC(raw!BY432/(1-raw!W432/100),2)</f>
        <v>0</v>
      </c>
      <c r="AB432" s="29">
        <f>TRUNC(IF(E432=0,0,IF(E432=1,raw!BX432/(1-raw!W432/100),IF(E432=2,raw!BZ432/(1-raw!W432/100),0))),2)</f>
        <v>0</v>
      </c>
      <c r="AC432" s="29">
        <f>TRUNC(raw!CB432/(1-raw!W432/100),2)</f>
        <v>0</v>
      </c>
      <c r="AD432" s="29">
        <f>TRUNC(IF(E432=0,0,IF(E432=1,raw!CA432/(1-raw!W432/100),IF(E432=2,raw!CC432/(1-raw!W432/100),0))),2)</f>
        <v>0</v>
      </c>
      <c r="AE432" s="21">
        <f>(IF(E432=0,0,IF(E432=1,0,IF(E432=2,raw!CE432))))</f>
        <v>0</v>
      </c>
      <c r="AF432" s="21">
        <f>(IF(E432=0,0,IF(E432=1,raw!CD432,IF(E432=2,raw!CF432))))</f>
        <v>0</v>
      </c>
    </row>
    <row r="433" spans="1:32" x14ac:dyDescent="0.25">
      <c r="A433" s="21">
        <f>raw!A433</f>
        <v>605120</v>
      </c>
      <c r="C433" s="21">
        <f>VLOOKUP(A433,'insert-meters'!A$2:B$24,2)</f>
        <v>114</v>
      </c>
      <c r="D433" s="21" t="str">
        <f>MID(raw!M433,3,4)</f>
        <v>1808</v>
      </c>
      <c r="E433" s="21">
        <f>IF(raw!BE433,2,IF(raw!BG433,1,0))</f>
        <v>1</v>
      </c>
      <c r="F433" s="21">
        <f>raw!T433</f>
        <v>20180918</v>
      </c>
      <c r="G433" s="21">
        <f>IF(E433=0,raw!AN433,raw!U433)</f>
        <v>90554</v>
      </c>
      <c r="H433" s="21">
        <f>IF(E433=0,raw!AO433,0)</f>
        <v>0</v>
      </c>
      <c r="I433" s="21">
        <f>raw!V433</f>
        <v>21814.82</v>
      </c>
      <c r="J433" s="21">
        <f>raw!X433</f>
        <v>716.25</v>
      </c>
      <c r="K433" s="21">
        <f>SUM(raw!Y433:AB433)</f>
        <v>5104.6600000000008</v>
      </c>
      <c r="L433" s="21">
        <f>SUM(raw!AC433:AD433)</f>
        <v>0</v>
      </c>
      <c r="M433" s="21">
        <f>raw!AE433</f>
        <v>0</v>
      </c>
      <c r="N433" s="21">
        <f>raw!AF433</f>
        <v>87259.35</v>
      </c>
      <c r="O433" s="21">
        <f>raw!AL433</f>
        <v>82870.94</v>
      </c>
      <c r="P433" s="21">
        <f>raw!AM433</f>
        <v>87975.6</v>
      </c>
      <c r="Q433" s="21">
        <f>raw!BB433</f>
        <v>9276</v>
      </c>
      <c r="R433" s="21">
        <f>IF(E433=0,raw!AN433,raw!BC433)</f>
        <v>81278</v>
      </c>
      <c r="S433" s="21">
        <f>raw!BE433</f>
        <v>0</v>
      </c>
      <c r="T433" s="21">
        <f>raw!BF433</f>
        <v>291</v>
      </c>
      <c r="U433" s="21">
        <f>raw!BH433</f>
        <v>0</v>
      </c>
      <c r="V433" s="21">
        <f>IF(raw!BI433,raw!BI433,raw!BG433)</f>
        <v>945</v>
      </c>
      <c r="W433" s="21">
        <f>raw!BK433</f>
        <v>4615</v>
      </c>
      <c r="X433" s="21">
        <f>raw!BL433</f>
        <v>33737</v>
      </c>
      <c r="Y433" s="29">
        <f>TRUNC(raw!BQ433/(1-raw!W433/100),2)</f>
        <v>2008.88</v>
      </c>
      <c r="Z433" s="29">
        <f>TRUNC(raw!BR433/(1-raw!W433/100),2)</f>
        <v>14685.56</v>
      </c>
      <c r="AA433" s="29">
        <f>TRUNC(raw!BY433/(1-raw!W433/100),2)</f>
        <v>0</v>
      </c>
      <c r="AB433" s="29">
        <f>TRUNC(IF(E433=0,0,IF(E433=1,raw!BX433/(1-raw!W433/100),IF(E433=2,raw!BZ433/(1-raw!W433/100),0))),2)</f>
        <v>11346.2</v>
      </c>
      <c r="AC433" s="29">
        <f>TRUNC(raw!CB433/(1-raw!W433/100),2)</f>
        <v>0</v>
      </c>
      <c r="AD433" s="29">
        <f>TRUNC(IF(E433=0,0,IF(E433=1,raw!CA433/(1-raw!W433/100),IF(E433=2,raw!CC433/(1-raw!W433/100),0))),2)</f>
        <v>0</v>
      </c>
      <c r="AE433" s="21">
        <f>(IF(E433=0,0,IF(E433=1,0,IF(E433=2,raw!CE433))))</f>
        <v>0</v>
      </c>
      <c r="AF433" s="21">
        <f>(IF(E433=0,0,IF(E433=1,raw!CD433,IF(E433=2,raw!CF433))))</f>
        <v>945</v>
      </c>
    </row>
    <row r="434" spans="1:32" x14ac:dyDescent="0.25">
      <c r="A434" s="21">
        <f>raw!A434</f>
        <v>623849</v>
      </c>
      <c r="C434" s="21">
        <f>VLOOKUP(A434,'insert-meters'!A$2:B$24,2)</f>
        <v>115</v>
      </c>
      <c r="D434" s="21" t="str">
        <f>MID(raw!M434,3,4)</f>
        <v>1808</v>
      </c>
      <c r="E434" s="21">
        <f>IF(raw!BE434,2,IF(raw!BG434,1,0))</f>
        <v>1</v>
      </c>
      <c r="F434" s="21">
        <f>raw!T434</f>
        <v>20180918</v>
      </c>
      <c r="G434" s="21">
        <f>IF(E434=0,raw!AN434,raw!U434)</f>
        <v>159816</v>
      </c>
      <c r="H434" s="21">
        <f>IF(E434=0,raw!AO434,0)</f>
        <v>0</v>
      </c>
      <c r="I434" s="21">
        <f>raw!V434</f>
        <v>39076</v>
      </c>
      <c r="J434" s="21">
        <f>raw!X434</f>
        <v>716.25</v>
      </c>
      <c r="K434" s="21">
        <f>SUM(raw!Y434:AB434)</f>
        <v>9143.77</v>
      </c>
      <c r="L434" s="21">
        <f>SUM(raw!AC434:AD434)</f>
        <v>0</v>
      </c>
      <c r="M434" s="21">
        <f>raw!AE434</f>
        <v>0</v>
      </c>
      <c r="N434" s="21">
        <f>raw!AF434</f>
        <v>156304.03</v>
      </c>
      <c r="O434" s="21">
        <f>raw!AL434</f>
        <v>147876.51</v>
      </c>
      <c r="P434" s="21">
        <f>raw!AM434</f>
        <v>157020.28</v>
      </c>
      <c r="Q434" s="21">
        <f>raw!BB434</f>
        <v>29803</v>
      </c>
      <c r="R434" s="21">
        <f>IF(E434=0,raw!AN434,raw!BC434)</f>
        <v>130013</v>
      </c>
      <c r="S434" s="21">
        <f>raw!BE434</f>
        <v>0</v>
      </c>
      <c r="T434" s="21">
        <f>raw!BF434</f>
        <v>800</v>
      </c>
      <c r="U434" s="21">
        <f>raw!BH434</f>
        <v>0</v>
      </c>
      <c r="V434" s="21">
        <f>IF(raw!BI434,raw!BI434,raw!BG434)</f>
        <v>855</v>
      </c>
      <c r="W434" s="21">
        <f>raw!BK434</f>
        <v>0</v>
      </c>
      <c r="X434" s="21">
        <f>raw!BL434</f>
        <v>0</v>
      </c>
      <c r="Y434" s="29">
        <f>TRUNC(raw!BQ434/(1-raw!W434/100),2)</f>
        <v>0</v>
      </c>
      <c r="Z434" s="29">
        <f>TRUNC(raw!BR434/(1-raw!W434/100),2)</f>
        <v>0</v>
      </c>
      <c r="AA434" s="29">
        <f>TRUNC(raw!BY434/(1-raw!W434/100),2)</f>
        <v>0</v>
      </c>
      <c r="AB434" s="29">
        <f>TRUNC(IF(E434=0,0,IF(E434=1,raw!BX434/(1-raw!W434/100),IF(E434=2,raw!BZ434/(1-raw!W434/100),0))),2)</f>
        <v>14283.08</v>
      </c>
      <c r="AC434" s="29">
        <f>TRUNC(raw!CB434/(1-raw!W434/100),2)</f>
        <v>0</v>
      </c>
      <c r="AD434" s="29">
        <f>TRUNC(IF(E434=0,0,IF(E434=1,raw!CA434/(1-raw!W434/100),IF(E434=2,raw!CC434/(1-raw!W434/100),0))),2)</f>
        <v>0</v>
      </c>
      <c r="AE434" s="21">
        <f>(IF(E434=0,0,IF(E434=1,0,IF(E434=2,raw!CE434))))</f>
        <v>0</v>
      </c>
      <c r="AF434" s="21">
        <f>(IF(E434=0,0,IF(E434=1,raw!CD434,IF(E434=2,raw!CF434))))</f>
        <v>855</v>
      </c>
    </row>
    <row r="435" spans="1:32" x14ac:dyDescent="0.25">
      <c r="A435" s="21">
        <f>raw!A435</f>
        <v>675051</v>
      </c>
      <c r="C435" s="21">
        <f>VLOOKUP(A435,'insert-meters'!A$2:B$24,2)</f>
        <v>116</v>
      </c>
      <c r="D435" s="21" t="str">
        <f>MID(raw!M435,3,4)</f>
        <v>1808</v>
      </c>
      <c r="E435" s="21">
        <f>IF(raw!BE435,2,IF(raw!BG435,1,0))</f>
        <v>2</v>
      </c>
      <c r="F435" s="21">
        <f>raw!T435</f>
        <v>20180918</v>
      </c>
      <c r="G435" s="21">
        <f>IF(E435=0,raw!AN435,raw!U435)</f>
        <v>198261</v>
      </c>
      <c r="H435" s="21">
        <f>IF(E435=0,raw!AO435,0)</f>
        <v>0</v>
      </c>
      <c r="I435" s="21">
        <f>raw!V435</f>
        <v>38412.15</v>
      </c>
      <c r="J435" s="21">
        <f>raw!X435</f>
        <v>716.25</v>
      </c>
      <c r="K435" s="21">
        <f>SUM(raw!Y435:AB435)</f>
        <v>8988.43</v>
      </c>
      <c r="L435" s="21">
        <f>SUM(raw!AC435:AD435)</f>
        <v>0</v>
      </c>
      <c r="M435" s="21">
        <f>raw!AE435</f>
        <v>0</v>
      </c>
      <c r="N435" s="21">
        <f>raw!AF435</f>
        <v>153648.67000000001</v>
      </c>
      <c r="O435" s="21">
        <f>raw!AL435</f>
        <v>145376.49</v>
      </c>
      <c r="P435" s="21">
        <f>raw!AM435</f>
        <v>154364.92000000001</v>
      </c>
      <c r="Q435" s="21">
        <f>raw!BB435</f>
        <v>19699</v>
      </c>
      <c r="R435" s="21">
        <f>IF(E435=0,raw!AN435,raw!BC435)</f>
        <v>178562</v>
      </c>
      <c r="S435" s="21">
        <f>raw!BE435</f>
        <v>350</v>
      </c>
      <c r="T435" s="21">
        <f>raw!BF435</f>
        <v>408</v>
      </c>
      <c r="U435" s="21">
        <f>raw!BH435</f>
        <v>455</v>
      </c>
      <c r="V435" s="21">
        <f>IF(raw!BI435,raw!BI435,raw!BG435)</f>
        <v>420</v>
      </c>
      <c r="W435" s="21">
        <f>raw!BK435</f>
        <v>0</v>
      </c>
      <c r="X435" s="21">
        <f>raw!BL435</f>
        <v>0</v>
      </c>
      <c r="Y435" s="29">
        <f>TRUNC(raw!BQ435/(1-raw!W435/100),2)</f>
        <v>0</v>
      </c>
      <c r="Z435" s="29">
        <f>TRUNC(raw!BR435/(1-raw!W435/100),2)</f>
        <v>0</v>
      </c>
      <c r="AA435" s="29">
        <f>TRUNC(raw!BY435/(1-raw!W435/100),2)</f>
        <v>25798.45</v>
      </c>
      <c r="AB435" s="29">
        <f>TRUNC(IF(E435=0,0,IF(E435=1,raw!BX435/(1-raw!W435/100),IF(E435=2,raw!BZ435/(1-raw!W435/100),0))),2)</f>
        <v>7016.25</v>
      </c>
      <c r="AC435" s="29">
        <f>TRUNC(raw!CB435/(1-raw!W435/100),2)</f>
        <v>0</v>
      </c>
      <c r="AD435" s="29">
        <f>TRUNC(IF(E435=0,0,IF(E435=1,raw!CA435/(1-raw!W435/100),IF(E435=2,raw!CC435/(1-raw!W435/100),0))),2)</f>
        <v>0</v>
      </c>
      <c r="AE435" s="21">
        <f>(IF(E435=0,0,IF(E435=1,0,IF(E435=2,raw!CE435))))</f>
        <v>455</v>
      </c>
      <c r="AF435" s="21">
        <f>(IF(E435=0,0,IF(E435=1,raw!CD435,IF(E435=2,raw!CF435))))</f>
        <v>420</v>
      </c>
    </row>
    <row r="436" spans="1:32" x14ac:dyDescent="0.25">
      <c r="A436" s="21">
        <f>raw!A436</f>
        <v>856960</v>
      </c>
      <c r="C436" s="21">
        <f>VLOOKUP(A436,'insert-meters'!A$2:B$24,2)</f>
        <v>117</v>
      </c>
      <c r="D436" s="21" t="str">
        <f>MID(raw!M436,3,4)</f>
        <v>1808</v>
      </c>
      <c r="E436" s="21">
        <f>IF(raw!BE436,2,IF(raw!BG436,1,0))</f>
        <v>0</v>
      </c>
      <c r="F436" s="21">
        <f>raw!T436</f>
        <v>20180918</v>
      </c>
      <c r="G436" s="21">
        <f>IF(E436=0,raw!AN436,raw!U436)</f>
        <v>0</v>
      </c>
      <c r="H436" s="21">
        <f>IF(E436=0,raw!AO436,0)</f>
        <v>100</v>
      </c>
      <c r="I436" s="21">
        <f>raw!V436</f>
        <v>8</v>
      </c>
      <c r="J436" s="21">
        <f>raw!X436</f>
        <v>2.4</v>
      </c>
      <c r="K436" s="21">
        <f>SUM(raw!Y436:AB436)</f>
        <v>3.89</v>
      </c>
      <c r="L436" s="21">
        <f>SUM(raw!AC436:AD436)</f>
        <v>0</v>
      </c>
      <c r="M436" s="21">
        <f>raw!AE436</f>
        <v>0</v>
      </c>
      <c r="N436" s="21">
        <f>raw!AF436</f>
        <v>66.67</v>
      </c>
      <c r="O436" s="21">
        <f>raw!AL436</f>
        <v>65.180000000000007</v>
      </c>
      <c r="P436" s="21">
        <f>raw!AM436</f>
        <v>69.069999999999993</v>
      </c>
      <c r="Q436" s="21">
        <f>raw!BB436</f>
        <v>0</v>
      </c>
      <c r="R436" s="21">
        <f>IF(E436=0,raw!AN436,raw!BC436)</f>
        <v>0</v>
      </c>
      <c r="S436" s="21">
        <f>raw!BE436</f>
        <v>0</v>
      </c>
      <c r="T436" s="21">
        <f>raw!BF436</f>
        <v>0</v>
      </c>
      <c r="U436" s="21">
        <f>raw!BH436</f>
        <v>0</v>
      </c>
      <c r="V436" s="21">
        <f>IF(raw!BI436,raw!BI436,raw!BG436)</f>
        <v>0</v>
      </c>
      <c r="W436" s="21">
        <f>raw!BK436</f>
        <v>0</v>
      </c>
      <c r="X436" s="21">
        <f>raw!BL436</f>
        <v>0</v>
      </c>
      <c r="Y436" s="29">
        <f>TRUNC(raw!BQ436/(1-raw!W436/100),2)</f>
        <v>0</v>
      </c>
      <c r="Z436" s="29">
        <f>TRUNC(raw!BR436/(1-raw!W436/100),2)</f>
        <v>0</v>
      </c>
      <c r="AA436" s="29">
        <f>TRUNC(raw!BY436/(1-raw!W436/100),2)</f>
        <v>0</v>
      </c>
      <c r="AB436" s="29">
        <f>TRUNC(IF(E436=0,0,IF(E436=1,raw!BX436/(1-raw!W436/100),IF(E436=2,raw!BZ436/(1-raw!W436/100),0))),2)</f>
        <v>0</v>
      </c>
      <c r="AC436" s="29">
        <f>TRUNC(raw!CB436/(1-raw!W436/100),2)</f>
        <v>0</v>
      </c>
      <c r="AD436" s="29">
        <f>TRUNC(IF(E436=0,0,IF(E436=1,raw!CA436/(1-raw!W436/100),IF(E436=2,raw!CC436/(1-raw!W436/100),0))),2)</f>
        <v>0</v>
      </c>
      <c r="AE436" s="21">
        <f>(IF(E436=0,0,IF(E436=1,0,IF(E436=2,raw!CE436))))</f>
        <v>0</v>
      </c>
      <c r="AF436" s="21">
        <f>(IF(E436=0,0,IF(E436=1,raw!CD436,IF(E436=2,raw!CF436))))</f>
        <v>0</v>
      </c>
    </row>
    <row r="437" spans="1:32" x14ac:dyDescent="0.25">
      <c r="A437" s="21">
        <f>raw!A437</f>
        <v>856967</v>
      </c>
      <c r="C437" s="21">
        <f>VLOOKUP(A437,'insert-meters'!A$2:B$24,2)</f>
        <v>118</v>
      </c>
      <c r="D437" s="21" t="str">
        <f>MID(raw!M437,3,4)</f>
        <v>1808</v>
      </c>
      <c r="E437" s="21">
        <f>IF(raw!BE437,2,IF(raw!BG437,1,0))</f>
        <v>0</v>
      </c>
      <c r="F437" s="21">
        <f>raw!T437</f>
        <v>20180918</v>
      </c>
      <c r="G437" s="21">
        <f>IF(E437=0,raw!AN437,raw!U437)</f>
        <v>0</v>
      </c>
      <c r="H437" s="21">
        <f>IF(E437=0,raw!AO437,0)</f>
        <v>100</v>
      </c>
      <c r="I437" s="21">
        <f>raw!V437</f>
        <v>8</v>
      </c>
      <c r="J437" s="21">
        <f>raw!X437</f>
        <v>2.4</v>
      </c>
      <c r="K437" s="21">
        <f>SUM(raw!Y437:AB437)</f>
        <v>3.89</v>
      </c>
      <c r="L437" s="21">
        <f>SUM(raw!AC437:AD437)</f>
        <v>0</v>
      </c>
      <c r="M437" s="21">
        <f>raw!AE437</f>
        <v>0</v>
      </c>
      <c r="N437" s="21">
        <f>raw!AF437</f>
        <v>66.67</v>
      </c>
      <c r="O437" s="21">
        <f>raw!AL437</f>
        <v>65.180000000000007</v>
      </c>
      <c r="P437" s="21">
        <f>raw!AM437</f>
        <v>69.069999999999993</v>
      </c>
      <c r="Q437" s="21">
        <f>raw!BB437</f>
        <v>0</v>
      </c>
      <c r="R437" s="21">
        <f>IF(E437=0,raw!AN437,raw!BC437)</f>
        <v>0</v>
      </c>
      <c r="S437" s="21">
        <f>raw!BE437</f>
        <v>0</v>
      </c>
      <c r="T437" s="21">
        <f>raw!BF437</f>
        <v>0</v>
      </c>
      <c r="U437" s="21">
        <f>raw!BH437</f>
        <v>0</v>
      </c>
      <c r="V437" s="21">
        <f>IF(raw!BI437,raw!BI437,raw!BG437)</f>
        <v>0</v>
      </c>
      <c r="W437" s="21">
        <f>raw!BK437</f>
        <v>0</v>
      </c>
      <c r="X437" s="21">
        <f>raw!BL437</f>
        <v>0</v>
      </c>
      <c r="Y437" s="29">
        <f>TRUNC(raw!BQ437/(1-raw!W437/100),2)</f>
        <v>0</v>
      </c>
      <c r="Z437" s="29">
        <f>TRUNC(raw!BR437/(1-raw!W437/100),2)</f>
        <v>0</v>
      </c>
      <c r="AA437" s="29">
        <f>TRUNC(raw!BY437/(1-raw!W437/100),2)</f>
        <v>0</v>
      </c>
      <c r="AB437" s="29">
        <f>TRUNC(IF(E437=0,0,IF(E437=1,raw!BX437/(1-raw!W437/100),IF(E437=2,raw!BZ437/(1-raw!W437/100),0))),2)</f>
        <v>0</v>
      </c>
      <c r="AC437" s="29">
        <f>TRUNC(raw!CB437/(1-raw!W437/100),2)</f>
        <v>0</v>
      </c>
      <c r="AD437" s="29">
        <f>TRUNC(IF(E437=0,0,IF(E437=1,raw!CA437/(1-raw!W437/100),IF(E437=2,raw!CC437/(1-raw!W437/100),0))),2)</f>
        <v>0</v>
      </c>
      <c r="AE437" s="21">
        <f>(IF(E437=0,0,IF(E437=1,0,IF(E437=2,raw!CE437))))</f>
        <v>0</v>
      </c>
      <c r="AF437" s="21">
        <f>(IF(E437=0,0,IF(E437=1,raw!CD437,IF(E437=2,raw!CF437))))</f>
        <v>0</v>
      </c>
    </row>
    <row r="438" spans="1:32" x14ac:dyDescent="0.25">
      <c r="A438" s="21">
        <f>raw!A438</f>
        <v>856969</v>
      </c>
      <c r="C438" s="21">
        <f>VLOOKUP(A438,'insert-meters'!A$2:B$24,2)</f>
        <v>119</v>
      </c>
      <c r="D438" s="21" t="str">
        <f>MID(raw!M438,3,4)</f>
        <v>1808</v>
      </c>
      <c r="E438" s="21">
        <f>IF(raw!BE438,2,IF(raw!BG438,1,0))</f>
        <v>0</v>
      </c>
      <c r="F438" s="21">
        <f>raw!T438</f>
        <v>20180918</v>
      </c>
      <c r="G438" s="21">
        <f>IF(E438=0,raw!AN438,raw!U438)</f>
        <v>0</v>
      </c>
      <c r="H438" s="21">
        <f>IF(E438=0,raw!AO438,0)</f>
        <v>100</v>
      </c>
      <c r="I438" s="21">
        <f>raw!V438</f>
        <v>8</v>
      </c>
      <c r="J438" s="21">
        <f>raw!X438</f>
        <v>2.4</v>
      </c>
      <c r="K438" s="21">
        <f>SUM(raw!Y438:AB438)</f>
        <v>3.89</v>
      </c>
      <c r="L438" s="21">
        <f>SUM(raw!AC438:AD438)</f>
        <v>0</v>
      </c>
      <c r="M438" s="21">
        <f>raw!AE438</f>
        <v>0</v>
      </c>
      <c r="N438" s="21">
        <f>raw!AF438</f>
        <v>66.67</v>
      </c>
      <c r="O438" s="21">
        <f>raw!AL438</f>
        <v>65.180000000000007</v>
      </c>
      <c r="P438" s="21">
        <f>raw!AM438</f>
        <v>69.069999999999993</v>
      </c>
      <c r="Q438" s="21">
        <f>raw!BB438</f>
        <v>0</v>
      </c>
      <c r="R438" s="21">
        <f>IF(E438=0,raw!AN438,raw!BC438)</f>
        <v>0</v>
      </c>
      <c r="S438" s="21">
        <f>raw!BE438</f>
        <v>0</v>
      </c>
      <c r="T438" s="21">
        <f>raw!BF438</f>
        <v>0</v>
      </c>
      <c r="U438" s="21">
        <f>raw!BH438</f>
        <v>0</v>
      </c>
      <c r="V438" s="21">
        <f>IF(raw!BI438,raw!BI438,raw!BG438)</f>
        <v>0</v>
      </c>
      <c r="W438" s="21">
        <f>raw!BK438</f>
        <v>0</v>
      </c>
      <c r="X438" s="21">
        <f>raw!BL438</f>
        <v>0</v>
      </c>
      <c r="Y438" s="29">
        <f>TRUNC(raw!BQ438/(1-raw!W438/100),2)</f>
        <v>0</v>
      </c>
      <c r="Z438" s="29">
        <f>TRUNC(raw!BR438/(1-raw!W438/100),2)</f>
        <v>0</v>
      </c>
      <c r="AA438" s="29">
        <f>TRUNC(raw!BY438/(1-raw!W438/100),2)</f>
        <v>0</v>
      </c>
      <c r="AB438" s="29">
        <f>TRUNC(IF(E438=0,0,IF(E438=1,raw!BX438/(1-raw!W438/100),IF(E438=2,raw!BZ438/(1-raw!W438/100),0))),2)</f>
        <v>0</v>
      </c>
      <c r="AC438" s="29">
        <f>TRUNC(raw!CB438/(1-raw!W438/100),2)</f>
        <v>0</v>
      </c>
      <c r="AD438" s="29">
        <f>TRUNC(IF(E438=0,0,IF(E438=1,raw!CA438/(1-raw!W438/100),IF(E438=2,raw!CC438/(1-raw!W438/100),0))),2)</f>
        <v>0</v>
      </c>
      <c r="AE438" s="21">
        <f>(IF(E438=0,0,IF(E438=1,0,IF(E438=2,raw!CE438))))</f>
        <v>0</v>
      </c>
      <c r="AF438" s="21">
        <f>(IF(E438=0,0,IF(E438=1,raw!CD438,IF(E438=2,raw!CF438))))</f>
        <v>0</v>
      </c>
    </row>
    <row r="439" spans="1:32" x14ac:dyDescent="0.25">
      <c r="A439" s="21">
        <f>raw!A439</f>
        <v>966027</v>
      </c>
      <c r="C439" s="21">
        <f>VLOOKUP(A439,'insert-meters'!A$2:B$24,2)</f>
        <v>120</v>
      </c>
      <c r="D439" s="21" t="str">
        <f>MID(raw!M439,3,4)</f>
        <v>1808</v>
      </c>
      <c r="E439" s="21">
        <f>IF(raw!BE439,2,IF(raw!BG439,1,0))</f>
        <v>2</v>
      </c>
      <c r="F439" s="21">
        <f>raw!T439</f>
        <v>20180918</v>
      </c>
      <c r="G439" s="21">
        <f>IF(E439=0,raw!AN439,raw!U439)</f>
        <v>77769</v>
      </c>
      <c r="H439" s="21">
        <f>IF(E439=0,raw!AO439,0)</f>
        <v>0</v>
      </c>
      <c r="I439" s="21">
        <f>raw!V439</f>
        <v>16377.31</v>
      </c>
      <c r="J439" s="21">
        <f>raw!X439</f>
        <v>716.25</v>
      </c>
      <c r="K439" s="21">
        <f>SUM(raw!Y439:AB439)</f>
        <v>3832.29</v>
      </c>
      <c r="L439" s="21">
        <f>SUM(raw!AC439:AD439)</f>
        <v>0</v>
      </c>
      <c r="M439" s="21">
        <f>raw!AE439</f>
        <v>0</v>
      </c>
      <c r="N439" s="21">
        <f>raw!AF439</f>
        <v>65509.35</v>
      </c>
      <c r="O439" s="21">
        <f>raw!AL439</f>
        <v>62393.31</v>
      </c>
      <c r="P439" s="21">
        <f>raw!AM439</f>
        <v>66225.600000000006</v>
      </c>
      <c r="Q439" s="21">
        <f>raw!BB439</f>
        <v>8871</v>
      </c>
      <c r="R439" s="21">
        <f>IF(E439=0,raw!AN439,raw!BC439)</f>
        <v>68898</v>
      </c>
      <c r="S439" s="21">
        <f>raw!BE439</f>
        <v>209</v>
      </c>
      <c r="T439" s="21">
        <f>raw!BF439</f>
        <v>209</v>
      </c>
      <c r="U439" s="21">
        <f>raw!BH439</f>
        <v>245</v>
      </c>
      <c r="V439" s="21">
        <f>IF(raw!BI439,raw!BI439,raw!BG439)</f>
        <v>230</v>
      </c>
      <c r="W439" s="21">
        <f>raw!BK439</f>
        <v>19</v>
      </c>
      <c r="X439" s="21">
        <f>raw!BL439</f>
        <v>169</v>
      </c>
      <c r="Y439" s="29">
        <f>TRUNC(raw!BQ439/(1-raw!W439/100),2)</f>
        <v>8.2799999999999994</v>
      </c>
      <c r="Z439" s="29">
        <f>TRUNC(raw!BR439/(1-raw!W439/100),2)</f>
        <v>73.56</v>
      </c>
      <c r="AA439" s="29">
        <f>TRUNC(raw!BY439/(1-raw!W439/100),2)</f>
        <v>13891.48</v>
      </c>
      <c r="AB439" s="29">
        <f>TRUNC(IF(E439=0,0,IF(E439=1,raw!BX439/(1-raw!W439/100),IF(E439=2,raw!BZ439/(1-raw!W439/100),0))),2)</f>
        <v>3842.24</v>
      </c>
      <c r="AC439" s="29">
        <f>TRUNC(raw!CB439/(1-raw!W439/100),2)</f>
        <v>0</v>
      </c>
      <c r="AD439" s="29">
        <f>TRUNC(IF(E439=0,0,IF(E439=1,raw!CA439/(1-raw!W439/100),IF(E439=2,raw!CC439/(1-raw!W439/100),0))),2)</f>
        <v>0</v>
      </c>
      <c r="AE439" s="21">
        <f>(IF(E439=0,0,IF(E439=1,0,IF(E439=2,raw!CE439))))</f>
        <v>245</v>
      </c>
      <c r="AF439" s="21">
        <f>(IF(E439=0,0,IF(E439=1,raw!CD439,IF(E439=2,raw!CF439))))</f>
        <v>230</v>
      </c>
    </row>
    <row r="440" spans="1:32" x14ac:dyDescent="0.25">
      <c r="A440" s="21">
        <f>raw!A440</f>
        <v>1089425</v>
      </c>
      <c r="C440" s="21">
        <f>VLOOKUP(A440,'insert-meters'!A$2:B$24,2)</f>
        <v>121</v>
      </c>
      <c r="D440" s="21" t="str">
        <f>MID(raw!M440,3,4)</f>
        <v>1808</v>
      </c>
      <c r="E440" s="21">
        <f>IF(raw!BE440,2,IF(raw!BG440,1,0))</f>
        <v>2</v>
      </c>
      <c r="F440" s="21">
        <f>raw!T440</f>
        <v>20180918</v>
      </c>
      <c r="G440" s="21">
        <f>IF(E440=0,raw!AN440,raw!U440)</f>
        <v>127280</v>
      </c>
      <c r="H440" s="21">
        <f>IF(E440=0,raw!AO440,0)</f>
        <v>0</v>
      </c>
      <c r="I440" s="21">
        <f>raw!V440</f>
        <v>21999.65</v>
      </c>
      <c r="J440" s="21">
        <f>raw!X440</f>
        <v>716.25</v>
      </c>
      <c r="K440" s="21">
        <f>SUM(raw!Y440:AB440)</f>
        <v>5147.91</v>
      </c>
      <c r="L440" s="21">
        <f>SUM(raw!AC440:AD440)</f>
        <v>0</v>
      </c>
      <c r="M440" s="21">
        <f>raw!AE440</f>
        <v>0</v>
      </c>
      <c r="N440" s="21">
        <f>raw!AF440</f>
        <v>87998.67</v>
      </c>
      <c r="O440" s="21">
        <f>raw!AL440</f>
        <v>83567.009999999995</v>
      </c>
      <c r="P440" s="21">
        <f>raw!AM440</f>
        <v>88714.92</v>
      </c>
      <c r="Q440" s="21">
        <f>raw!BB440</f>
        <v>11241</v>
      </c>
      <c r="R440" s="21">
        <f>IF(E440=0,raw!AN440,raw!BC440)</f>
        <v>116039</v>
      </c>
      <c r="S440" s="21">
        <f>raw!BE440</f>
        <v>198</v>
      </c>
      <c r="T440" s="21">
        <f>raw!BF440</f>
        <v>206</v>
      </c>
      <c r="U440" s="21">
        <f>raw!BH440</f>
        <v>350</v>
      </c>
      <c r="V440" s="21">
        <f>IF(raw!BI440,raw!BI440,raw!BG440)</f>
        <v>350</v>
      </c>
      <c r="W440" s="21">
        <f>raw!BK440</f>
        <v>0</v>
      </c>
      <c r="X440" s="21">
        <f>raw!BL440</f>
        <v>0</v>
      </c>
      <c r="Y440" s="29">
        <f>TRUNC(raw!BQ440/(1-raw!W440/100),2)</f>
        <v>0</v>
      </c>
      <c r="Z440" s="29">
        <f>TRUNC(raw!BR440/(1-raw!W440/100),2)</f>
        <v>0</v>
      </c>
      <c r="AA440" s="29">
        <f>TRUNC(raw!BY440/(1-raw!W440/100),2)</f>
        <v>10594.18</v>
      </c>
      <c r="AB440" s="29">
        <f>TRUNC(IF(E440=0,0,IF(E440=1,raw!BX440/(1-raw!W440/100),IF(E440=2,raw!BZ440/(1-raw!W440/100),0))),2)</f>
        <v>4202.29</v>
      </c>
      <c r="AC440" s="29">
        <f>TRUNC(raw!CB440/(1-raw!W440/100),2)</f>
        <v>0</v>
      </c>
      <c r="AD440" s="29">
        <f>TRUNC(IF(E440=0,0,IF(E440=1,raw!CA440/(1-raw!W440/100),IF(E440=2,raw!CC440/(1-raw!W440/100),0))),2)</f>
        <v>0</v>
      </c>
      <c r="AE440" s="21">
        <f>(IF(E440=0,0,IF(E440=1,0,IF(E440=2,raw!CE440))))</f>
        <v>350</v>
      </c>
      <c r="AF440" s="21">
        <f>(IF(E440=0,0,IF(E440=1,raw!CD440,IF(E440=2,raw!CF440))))</f>
        <v>350</v>
      </c>
    </row>
    <row r="441" spans="1:32" x14ac:dyDescent="0.25">
      <c r="A441" s="21">
        <f>raw!A441</f>
        <v>1100496</v>
      </c>
      <c r="C441" s="21">
        <f>VLOOKUP(A441,'insert-meters'!A$2:B$24,2)</f>
        <v>122</v>
      </c>
      <c r="D441" s="21" t="str">
        <f>MID(raw!M441,3,4)</f>
        <v>1808</v>
      </c>
      <c r="E441" s="21">
        <f>IF(raw!BE441,2,IF(raw!BG441,1,0))</f>
        <v>0</v>
      </c>
      <c r="F441" s="21">
        <f>raw!T441</f>
        <v>20180918</v>
      </c>
      <c r="G441" s="21">
        <f>IF(E441=0,raw!AN441,raw!U441)</f>
        <v>0</v>
      </c>
      <c r="H441" s="21">
        <f>IF(E441=0,raw!AO441,0)</f>
        <v>30</v>
      </c>
      <c r="I441" s="21">
        <f>raw!V441</f>
        <v>2.4</v>
      </c>
      <c r="J441" s="21">
        <f>raw!X441</f>
        <v>2.4</v>
      </c>
      <c r="K441" s="21">
        <f>SUM(raw!Y441:AB441)</f>
        <v>1.17</v>
      </c>
      <c r="L441" s="21">
        <f>SUM(raw!AC441:AD441)</f>
        <v>0</v>
      </c>
      <c r="M441" s="21">
        <f>raw!AE441</f>
        <v>0</v>
      </c>
      <c r="N441" s="21">
        <f>raw!AF441</f>
        <v>20</v>
      </c>
      <c r="O441" s="21">
        <f>raw!AL441</f>
        <v>21.23</v>
      </c>
      <c r="P441" s="21">
        <f>raw!AM441</f>
        <v>22.4</v>
      </c>
      <c r="Q441" s="21">
        <f>raw!BB441</f>
        <v>0</v>
      </c>
      <c r="R441" s="21">
        <f>IF(E441=0,raw!AN441,raw!BC441)</f>
        <v>0</v>
      </c>
      <c r="S441" s="21">
        <f>raw!BE441</f>
        <v>0</v>
      </c>
      <c r="T441" s="21">
        <f>raw!BF441</f>
        <v>0</v>
      </c>
      <c r="U441" s="21">
        <f>raw!BH441</f>
        <v>0</v>
      </c>
      <c r="V441" s="21">
        <f>IF(raw!BI441,raw!BI441,raw!BG441)</f>
        <v>0</v>
      </c>
      <c r="W441" s="21">
        <f>raw!BK441</f>
        <v>0</v>
      </c>
      <c r="X441" s="21">
        <f>raw!BL441</f>
        <v>0</v>
      </c>
      <c r="Y441" s="29">
        <f>TRUNC(raw!BQ441/(1-raw!W441/100),2)</f>
        <v>0</v>
      </c>
      <c r="Z441" s="29">
        <f>TRUNC(raw!BR441/(1-raw!W441/100),2)</f>
        <v>0</v>
      </c>
      <c r="AA441" s="29">
        <f>TRUNC(raw!BY441/(1-raw!W441/100),2)</f>
        <v>0</v>
      </c>
      <c r="AB441" s="29">
        <f>TRUNC(IF(E441=0,0,IF(E441=1,raw!BX441/(1-raw!W441/100),IF(E441=2,raw!BZ441/(1-raw!W441/100),0))),2)</f>
        <v>0</v>
      </c>
      <c r="AC441" s="29">
        <f>TRUNC(raw!CB441/(1-raw!W441/100),2)</f>
        <v>0</v>
      </c>
      <c r="AD441" s="29">
        <f>TRUNC(IF(E441=0,0,IF(E441=1,raw!CA441/(1-raw!W441/100),IF(E441=2,raw!CC441/(1-raw!W441/100),0))),2)</f>
        <v>0</v>
      </c>
      <c r="AE441" s="21">
        <f>(IF(E441=0,0,IF(E441=1,0,IF(E441=2,raw!CE441))))</f>
        <v>0</v>
      </c>
      <c r="AF441" s="21">
        <f>(IF(E441=0,0,IF(E441=1,raw!CD441,IF(E441=2,raw!CF441))))</f>
        <v>0</v>
      </c>
    </row>
    <row r="442" spans="1:32" x14ac:dyDescent="0.25">
      <c r="A442" s="21">
        <f>raw!A442</f>
        <v>466453</v>
      </c>
      <c r="C442" s="21">
        <f>VLOOKUP(A442,'insert-meters'!A$2:B$24,2)</f>
        <v>101</v>
      </c>
      <c r="D442" s="21" t="str">
        <f>MID(raw!M442,3,4)</f>
        <v>1809</v>
      </c>
      <c r="E442" s="21">
        <f>IF(raw!BE442,2,IF(raw!BG442,1,0))</f>
        <v>1</v>
      </c>
      <c r="F442" s="21">
        <f>raw!T442</f>
        <v>20181018</v>
      </c>
      <c r="G442" s="21">
        <f>IF(E442=0,raw!AN442,raw!U442)</f>
        <v>13347</v>
      </c>
      <c r="H442" s="21">
        <f>IF(E442=0,raw!AO442,0)</f>
        <v>0</v>
      </c>
      <c r="I442" s="21">
        <f>raw!V442</f>
        <v>2501.83</v>
      </c>
      <c r="J442" s="21">
        <f>raw!X442</f>
        <v>716.25</v>
      </c>
      <c r="K442" s="21">
        <f>SUM(raw!Y442:AB442)</f>
        <v>585.41</v>
      </c>
      <c r="L442" s="21">
        <f>SUM(raw!AC442:AD442)</f>
        <v>0</v>
      </c>
      <c r="M442" s="21">
        <f>raw!AE442</f>
        <v>0</v>
      </c>
      <c r="N442" s="21">
        <f>raw!AF442</f>
        <v>10007.39</v>
      </c>
      <c r="O442" s="21">
        <f>raw!AL442</f>
        <v>10138.23</v>
      </c>
      <c r="P442" s="21">
        <f>raw!AM442</f>
        <v>10723.64</v>
      </c>
      <c r="Q442" s="21">
        <f>raw!BB442</f>
        <v>1791</v>
      </c>
      <c r="R442" s="21">
        <f>IF(E442=0,raw!AN442,raw!BC442)</f>
        <v>11556</v>
      </c>
      <c r="S442" s="21">
        <f>raw!BE442</f>
        <v>0</v>
      </c>
      <c r="T442" s="21">
        <f>raw!BF442</f>
        <v>41</v>
      </c>
      <c r="U442" s="21">
        <f>raw!BH442</f>
        <v>0</v>
      </c>
      <c r="V442" s="21">
        <f>IF(raw!BI442,raw!BI442,raw!BG442)</f>
        <v>55</v>
      </c>
      <c r="W442" s="21">
        <f>raw!BK442</f>
        <v>5</v>
      </c>
      <c r="X442" s="21">
        <f>raw!BL442</f>
        <v>142</v>
      </c>
      <c r="Y442" s="29">
        <f>TRUNC(raw!BQ442/(1-raw!W442/100),2)</f>
        <v>2.2000000000000002</v>
      </c>
      <c r="Z442" s="29">
        <f>TRUNC(raw!BR442/(1-raw!W442/100),2)</f>
        <v>62.65</v>
      </c>
      <c r="AA442" s="29">
        <f>TRUNC(raw!BY442/(1-raw!W442/100),2)</f>
        <v>0</v>
      </c>
      <c r="AB442" s="29">
        <f>TRUNC(IF(E442=0,0,IF(E442=1,raw!BX442/(1-raw!W442/100),IF(E442=2,raw!BZ442/(1-raw!W442/100),0))),2)</f>
        <v>669.32</v>
      </c>
      <c r="AC442" s="29">
        <f>TRUNC(raw!CB442/(1-raw!W442/100),2)</f>
        <v>0</v>
      </c>
      <c r="AD442" s="29">
        <f>TRUNC(IF(E442=0,0,IF(E442=1,raw!CA442/(1-raw!W442/100),IF(E442=2,raw!CC442/(1-raw!W442/100),0))),2)</f>
        <v>0</v>
      </c>
      <c r="AE442" s="21">
        <f>(IF(E442=0,0,IF(E442=1,0,IF(E442=2,raw!CE442))))</f>
        <v>0</v>
      </c>
      <c r="AF442" s="21">
        <f>(IF(E442=0,0,IF(E442=1,raw!CD442,IF(E442=2,raw!CF442))))</f>
        <v>55</v>
      </c>
    </row>
    <row r="443" spans="1:32" x14ac:dyDescent="0.25">
      <c r="A443" s="21">
        <f>raw!A443</f>
        <v>471550</v>
      </c>
      <c r="C443" s="21">
        <f>VLOOKUP(A443,'insert-meters'!A$2:B$24,2)</f>
        <v>102</v>
      </c>
      <c r="D443" s="21" t="str">
        <f>MID(raw!M443,3,4)</f>
        <v>1809</v>
      </c>
      <c r="E443" s="21">
        <f>IF(raw!BE443,2,IF(raw!BG443,1,0))</f>
        <v>0</v>
      </c>
      <c r="F443" s="21">
        <f>raw!T443</f>
        <v>20181018</v>
      </c>
      <c r="G443" s="21">
        <f>IF(E443=0,raw!AN443,raw!U443)</f>
        <v>922</v>
      </c>
      <c r="H443" s="21">
        <f>IF(E443=0,raw!AO443,0)</f>
        <v>922</v>
      </c>
      <c r="I443" s="21">
        <f>raw!V443</f>
        <v>183.42</v>
      </c>
      <c r="J443" s="21">
        <f>raw!X443</f>
        <v>49.16</v>
      </c>
      <c r="K443" s="21">
        <f>SUM(raw!Y443:AB443)</f>
        <v>42.9</v>
      </c>
      <c r="L443" s="21">
        <f>SUM(raw!AC443:AD443)</f>
        <v>0</v>
      </c>
      <c r="M443" s="21">
        <f>raw!AE443</f>
        <v>0</v>
      </c>
      <c r="N443" s="21">
        <f>raw!AF443</f>
        <v>733.7</v>
      </c>
      <c r="O443" s="21">
        <f>raw!AL443</f>
        <v>739.96</v>
      </c>
      <c r="P443" s="21">
        <f>raw!AM443</f>
        <v>782.86</v>
      </c>
      <c r="Q443" s="21">
        <f>raw!BB443</f>
        <v>0</v>
      </c>
      <c r="R443" s="21">
        <f>IF(E443=0,raw!AN443,raw!BC443)</f>
        <v>922</v>
      </c>
      <c r="S443" s="21">
        <f>raw!BE443</f>
        <v>0</v>
      </c>
      <c r="T443" s="21">
        <f>raw!BF443</f>
        <v>0</v>
      </c>
      <c r="U443" s="21">
        <f>raw!BH443</f>
        <v>0</v>
      </c>
      <c r="V443" s="21">
        <f>IF(raw!BI443,raw!BI443,raw!BG443)</f>
        <v>0</v>
      </c>
      <c r="W443" s="21">
        <f>raw!BK443</f>
        <v>0</v>
      </c>
      <c r="X443" s="21">
        <f>raw!BL443</f>
        <v>0</v>
      </c>
      <c r="Y443" s="29">
        <f>TRUNC(raw!BQ443/(1-raw!W443/100),2)</f>
        <v>0</v>
      </c>
      <c r="Z443" s="29">
        <f>TRUNC(raw!BR443/(1-raw!W443/100),2)</f>
        <v>0</v>
      </c>
      <c r="AA443" s="29">
        <f>TRUNC(raw!BY443/(1-raw!W443/100),2)</f>
        <v>0</v>
      </c>
      <c r="AB443" s="29">
        <f>TRUNC(IF(E443=0,0,IF(E443=1,raw!BX443/(1-raw!W443/100),IF(E443=2,raw!BZ443/(1-raw!W443/100),0))),2)</f>
        <v>0</v>
      </c>
      <c r="AC443" s="29">
        <f>TRUNC(raw!CB443/(1-raw!W443/100),2)</f>
        <v>0</v>
      </c>
      <c r="AD443" s="29">
        <f>TRUNC(IF(E443=0,0,IF(E443=1,raw!CA443/(1-raw!W443/100),IF(E443=2,raw!CC443/(1-raw!W443/100),0))),2)</f>
        <v>0</v>
      </c>
      <c r="AE443" s="21">
        <f>(IF(E443=0,0,IF(E443=1,0,IF(E443=2,raw!CE443))))</f>
        <v>0</v>
      </c>
      <c r="AF443" s="21">
        <f>(IF(E443=0,0,IF(E443=1,raw!CD443,IF(E443=2,raw!CF443))))</f>
        <v>0</v>
      </c>
    </row>
    <row r="444" spans="1:32" x14ac:dyDescent="0.25">
      <c r="A444" s="21">
        <f>raw!A444</f>
        <v>471551</v>
      </c>
      <c r="C444" s="21">
        <f>VLOOKUP(A444,'insert-meters'!A$2:B$24,2)</f>
        <v>103</v>
      </c>
      <c r="D444" s="21" t="str">
        <f>MID(raw!M444,3,4)</f>
        <v>1809</v>
      </c>
      <c r="E444" s="21">
        <f>IF(raw!BE444,2,IF(raw!BG444,1,0))</f>
        <v>0</v>
      </c>
      <c r="F444" s="21">
        <f>raw!T444</f>
        <v>20181018</v>
      </c>
      <c r="G444" s="21">
        <f>IF(E444=0,raw!AN444,raw!U444)</f>
        <v>8240</v>
      </c>
      <c r="H444" s="21">
        <f>IF(E444=0,raw!AO444,0)</f>
        <v>8240</v>
      </c>
      <c r="I444" s="21">
        <f>raw!V444</f>
        <v>1639.3</v>
      </c>
      <c r="J444" s="21">
        <f>raw!X444</f>
        <v>601.25</v>
      </c>
      <c r="K444" s="21">
        <f>SUM(raw!Y444:AB444)</f>
        <v>383.58</v>
      </c>
      <c r="L444" s="21">
        <f>SUM(raw!AC444:AD444)</f>
        <v>0</v>
      </c>
      <c r="M444" s="21">
        <f>raw!AE444</f>
        <v>0</v>
      </c>
      <c r="N444" s="21">
        <f>raw!AF444</f>
        <v>6557.2</v>
      </c>
      <c r="O444" s="21">
        <f>raw!AL444</f>
        <v>6774.87</v>
      </c>
      <c r="P444" s="21">
        <f>raw!AM444</f>
        <v>7158.45</v>
      </c>
      <c r="Q444" s="21">
        <f>raw!BB444</f>
        <v>0</v>
      </c>
      <c r="R444" s="21">
        <f>IF(E444=0,raw!AN444,raw!BC444)</f>
        <v>8240</v>
      </c>
      <c r="S444" s="21">
        <f>raw!BE444</f>
        <v>0</v>
      </c>
      <c r="T444" s="21">
        <f>raw!BF444</f>
        <v>0</v>
      </c>
      <c r="U444" s="21">
        <f>raw!BH444</f>
        <v>0</v>
      </c>
      <c r="V444" s="21">
        <f>IF(raw!BI444,raw!BI444,raw!BG444)</f>
        <v>0</v>
      </c>
      <c r="W444" s="21">
        <f>raw!BK444</f>
        <v>0</v>
      </c>
      <c r="X444" s="21">
        <f>raw!BL444</f>
        <v>0</v>
      </c>
      <c r="Y444" s="29">
        <f>TRUNC(raw!BQ444/(1-raw!W444/100),2)</f>
        <v>0</v>
      </c>
      <c r="Z444" s="29">
        <f>TRUNC(raw!BR444/(1-raw!W444/100),2)</f>
        <v>0</v>
      </c>
      <c r="AA444" s="29">
        <f>TRUNC(raw!BY444/(1-raw!W444/100),2)</f>
        <v>0</v>
      </c>
      <c r="AB444" s="29">
        <f>TRUNC(IF(E444=0,0,IF(E444=1,raw!BX444/(1-raw!W444/100),IF(E444=2,raw!BZ444/(1-raw!W444/100),0))),2)</f>
        <v>0</v>
      </c>
      <c r="AC444" s="29">
        <f>TRUNC(raw!CB444/(1-raw!W444/100),2)</f>
        <v>0</v>
      </c>
      <c r="AD444" s="29">
        <f>TRUNC(IF(E444=0,0,IF(E444=1,raw!CA444/(1-raw!W444/100),IF(E444=2,raw!CC444/(1-raw!W444/100),0))),2)</f>
        <v>0</v>
      </c>
      <c r="AE444" s="21">
        <f>(IF(E444=0,0,IF(E444=1,0,IF(E444=2,raw!CE444))))</f>
        <v>0</v>
      </c>
      <c r="AF444" s="21">
        <f>(IF(E444=0,0,IF(E444=1,raw!CD444,IF(E444=2,raw!CF444))))</f>
        <v>0</v>
      </c>
    </row>
    <row r="445" spans="1:32" x14ac:dyDescent="0.25">
      <c r="A445" s="21">
        <f>raw!A445</f>
        <v>471552</v>
      </c>
      <c r="C445" s="21">
        <f>VLOOKUP(A445,'insert-meters'!A$2:B$24,2)</f>
        <v>104</v>
      </c>
      <c r="D445" s="21" t="str">
        <f>MID(raw!M445,3,4)</f>
        <v>1809</v>
      </c>
      <c r="E445" s="21">
        <f>IF(raw!BE445,2,IF(raw!BG445,1,0))</f>
        <v>0</v>
      </c>
      <c r="F445" s="21">
        <f>raw!T445</f>
        <v>20181018</v>
      </c>
      <c r="G445" s="21">
        <f>IF(E445=0,raw!AN445,raw!U445)</f>
        <v>100</v>
      </c>
      <c r="H445" s="21">
        <f>IF(E445=0,raw!AO445,0)</f>
        <v>100</v>
      </c>
      <c r="I445" s="21">
        <f>raw!V445</f>
        <v>8.09</v>
      </c>
      <c r="J445" s="21">
        <f>raw!X445</f>
        <v>40.97</v>
      </c>
      <c r="K445" s="21">
        <f>SUM(raw!Y445:AB445)</f>
        <v>3.9200000000000004</v>
      </c>
      <c r="L445" s="21">
        <f>SUM(raw!AC445:AD445)</f>
        <v>0</v>
      </c>
      <c r="M445" s="21">
        <f>raw!AE445</f>
        <v>0</v>
      </c>
      <c r="N445" s="21">
        <f>raw!AF445</f>
        <v>67.430000000000007</v>
      </c>
      <c r="O445" s="21">
        <f>raw!AL445</f>
        <v>104.48</v>
      </c>
      <c r="P445" s="21">
        <f>raw!AM445</f>
        <v>108.4</v>
      </c>
      <c r="Q445" s="21">
        <f>raw!BB445</f>
        <v>0</v>
      </c>
      <c r="R445" s="21">
        <f>IF(E445=0,raw!AN445,raw!BC445)</f>
        <v>100</v>
      </c>
      <c r="S445" s="21">
        <f>raw!BE445</f>
        <v>0</v>
      </c>
      <c r="T445" s="21">
        <f>raw!BF445</f>
        <v>0</v>
      </c>
      <c r="U445" s="21">
        <f>raw!BH445</f>
        <v>0</v>
      </c>
      <c r="V445" s="21">
        <f>IF(raw!BI445,raw!BI445,raw!BG445)</f>
        <v>0</v>
      </c>
      <c r="W445" s="21">
        <f>raw!BK445</f>
        <v>0</v>
      </c>
      <c r="X445" s="21">
        <f>raw!BL445</f>
        <v>0</v>
      </c>
      <c r="Y445" s="29">
        <f>TRUNC(raw!BQ445/(1-raw!W445/100),2)</f>
        <v>0</v>
      </c>
      <c r="Z445" s="29">
        <f>TRUNC(raw!BR445/(1-raw!W445/100),2)</f>
        <v>0</v>
      </c>
      <c r="AA445" s="29">
        <f>TRUNC(raw!BY445/(1-raw!W445/100),2)</f>
        <v>0</v>
      </c>
      <c r="AB445" s="29">
        <f>TRUNC(IF(E445=0,0,IF(E445=1,raw!BX445/(1-raw!W445/100),IF(E445=2,raw!BZ445/(1-raw!W445/100),0))),2)</f>
        <v>0</v>
      </c>
      <c r="AC445" s="29">
        <f>TRUNC(raw!CB445/(1-raw!W445/100),2)</f>
        <v>0</v>
      </c>
      <c r="AD445" s="29">
        <f>TRUNC(IF(E445=0,0,IF(E445=1,raw!CA445/(1-raw!W445/100),IF(E445=2,raw!CC445/(1-raw!W445/100),0))),2)</f>
        <v>0</v>
      </c>
      <c r="AE445" s="21">
        <f>(IF(E445=0,0,IF(E445=1,0,IF(E445=2,raw!CE445))))</f>
        <v>0</v>
      </c>
      <c r="AF445" s="21">
        <f>(IF(E445=0,0,IF(E445=1,raw!CD445,IF(E445=2,raw!CF445))))</f>
        <v>0</v>
      </c>
    </row>
    <row r="446" spans="1:32" x14ac:dyDescent="0.25">
      <c r="A446" s="21">
        <f>raw!A446</f>
        <v>471553</v>
      </c>
      <c r="C446" s="21">
        <f>VLOOKUP(A446,'insert-meters'!A$2:B$24,2)</f>
        <v>105</v>
      </c>
      <c r="D446" s="21" t="str">
        <f>MID(raw!M446,3,4)</f>
        <v>1809</v>
      </c>
      <c r="E446" s="21">
        <f>IF(raw!BE446,2,IF(raw!BG446,1,0))</f>
        <v>0</v>
      </c>
      <c r="F446" s="21">
        <f>raw!T446</f>
        <v>20181018</v>
      </c>
      <c r="G446" s="21">
        <f>IF(E446=0,raw!AN446,raw!U446)</f>
        <v>7920</v>
      </c>
      <c r="H446" s="21">
        <f>IF(E446=0,raw!AO446,0)</f>
        <v>7920</v>
      </c>
      <c r="I446" s="21">
        <f>raw!V446</f>
        <v>1575.63</v>
      </c>
      <c r="J446" s="21">
        <f>raw!X446</f>
        <v>706.62</v>
      </c>
      <c r="K446" s="21">
        <f>SUM(raw!Y446:AB446)</f>
        <v>368.67999999999995</v>
      </c>
      <c r="L446" s="21">
        <f>SUM(raw!AC446:AD446)</f>
        <v>0</v>
      </c>
      <c r="M446" s="21">
        <f>raw!AE446</f>
        <v>0</v>
      </c>
      <c r="N446" s="21">
        <f>raw!AF446</f>
        <v>6302.55</v>
      </c>
      <c r="O446" s="21">
        <f>raw!AL446</f>
        <v>6640.49</v>
      </c>
      <c r="P446" s="21">
        <f>raw!AM446</f>
        <v>7009.17</v>
      </c>
      <c r="Q446" s="21">
        <f>raw!BB446</f>
        <v>0</v>
      </c>
      <c r="R446" s="21">
        <f>IF(E446=0,raw!AN446,raw!BC446)</f>
        <v>7920</v>
      </c>
      <c r="S446" s="21">
        <f>raw!BE446</f>
        <v>0</v>
      </c>
      <c r="T446" s="21">
        <f>raw!BF446</f>
        <v>0</v>
      </c>
      <c r="U446" s="21">
        <f>raw!BH446</f>
        <v>0</v>
      </c>
      <c r="V446" s="21">
        <f>IF(raw!BI446,raw!BI446,raw!BG446)</f>
        <v>0</v>
      </c>
      <c r="W446" s="21">
        <f>raw!BK446</f>
        <v>0</v>
      </c>
      <c r="X446" s="21">
        <f>raw!BL446</f>
        <v>0</v>
      </c>
      <c r="Y446" s="29">
        <f>TRUNC(raw!BQ446/(1-raw!W446/100),2)</f>
        <v>0</v>
      </c>
      <c r="Z446" s="29">
        <f>TRUNC(raw!BR446/(1-raw!W446/100),2)</f>
        <v>0</v>
      </c>
      <c r="AA446" s="29">
        <f>TRUNC(raw!BY446/(1-raw!W446/100),2)</f>
        <v>0</v>
      </c>
      <c r="AB446" s="29">
        <f>TRUNC(IF(E446=0,0,IF(E446=1,raw!BX446/(1-raw!W446/100),IF(E446=2,raw!BZ446/(1-raw!W446/100),0))),2)</f>
        <v>0</v>
      </c>
      <c r="AC446" s="29">
        <f>TRUNC(raw!CB446/(1-raw!W446/100),2)</f>
        <v>0</v>
      </c>
      <c r="AD446" s="29">
        <f>TRUNC(IF(E446=0,0,IF(E446=1,raw!CA446/(1-raw!W446/100),IF(E446=2,raw!CC446/(1-raw!W446/100),0))),2)</f>
        <v>0</v>
      </c>
      <c r="AE446" s="21">
        <f>(IF(E446=0,0,IF(E446=1,0,IF(E446=2,raw!CE446))))</f>
        <v>0</v>
      </c>
      <c r="AF446" s="21">
        <f>(IF(E446=0,0,IF(E446=1,raw!CD446,IF(E446=2,raw!CF446))))</f>
        <v>0</v>
      </c>
    </row>
    <row r="447" spans="1:32" x14ac:dyDescent="0.25">
      <c r="A447" s="21">
        <f>raw!A447</f>
        <v>471554</v>
      </c>
      <c r="C447" s="21">
        <f>VLOOKUP(A447,'insert-meters'!A$2:B$24,2)</f>
        <v>106</v>
      </c>
      <c r="D447" s="21" t="str">
        <f>MID(raw!M447,3,4)</f>
        <v>1809</v>
      </c>
      <c r="E447" s="21">
        <f>IF(raw!BE447,2,IF(raw!BG447,1,0))</f>
        <v>0</v>
      </c>
      <c r="F447" s="21">
        <f>raw!T447</f>
        <v>20181018</v>
      </c>
      <c r="G447" s="21">
        <f>IF(E447=0,raw!AN447,raw!U447)</f>
        <v>454</v>
      </c>
      <c r="H447" s="21">
        <f>IF(E447=0,raw!AO447,0)</f>
        <v>454</v>
      </c>
      <c r="I447" s="21">
        <f>raw!V447</f>
        <v>59.28</v>
      </c>
      <c r="J447" s="21">
        <f>raw!X447</f>
        <v>58.34</v>
      </c>
      <c r="K447" s="21">
        <f>SUM(raw!Y447:AB447)</f>
        <v>19.260000000000002</v>
      </c>
      <c r="L447" s="21">
        <f>SUM(raw!AC447:AD447)</f>
        <v>0</v>
      </c>
      <c r="M447" s="21">
        <f>raw!AE447</f>
        <v>0</v>
      </c>
      <c r="N447" s="21">
        <f>raw!AF447</f>
        <v>329.36</v>
      </c>
      <c r="O447" s="21">
        <f>raw!AL447</f>
        <v>368.44</v>
      </c>
      <c r="P447" s="21">
        <f>raw!AM447</f>
        <v>387.7</v>
      </c>
      <c r="Q447" s="21">
        <f>raw!BB447</f>
        <v>0</v>
      </c>
      <c r="R447" s="21">
        <f>IF(E447=0,raw!AN447,raw!BC447)</f>
        <v>454</v>
      </c>
      <c r="S447" s="21">
        <f>raw!BE447</f>
        <v>0</v>
      </c>
      <c r="T447" s="21">
        <f>raw!BF447</f>
        <v>0</v>
      </c>
      <c r="U447" s="21">
        <f>raw!BH447</f>
        <v>0</v>
      </c>
      <c r="V447" s="21">
        <f>IF(raw!BI447,raw!BI447,raw!BG447)</f>
        <v>0</v>
      </c>
      <c r="W447" s="21">
        <f>raw!BK447</f>
        <v>0</v>
      </c>
      <c r="X447" s="21">
        <f>raw!BL447</f>
        <v>0</v>
      </c>
      <c r="Y447" s="29">
        <f>TRUNC(raw!BQ447/(1-raw!W447/100),2)</f>
        <v>0</v>
      </c>
      <c r="Z447" s="29">
        <f>TRUNC(raw!BR447/(1-raw!W447/100),2)</f>
        <v>0</v>
      </c>
      <c r="AA447" s="29">
        <f>TRUNC(raw!BY447/(1-raw!W447/100),2)</f>
        <v>0</v>
      </c>
      <c r="AB447" s="29">
        <f>TRUNC(IF(E447=0,0,IF(E447=1,raw!BX447/(1-raw!W447/100),IF(E447=2,raw!BZ447/(1-raw!W447/100),0))),2)</f>
        <v>0</v>
      </c>
      <c r="AC447" s="29">
        <f>TRUNC(raw!CB447/(1-raw!W447/100),2)</f>
        <v>0</v>
      </c>
      <c r="AD447" s="29">
        <f>TRUNC(IF(E447=0,0,IF(E447=1,raw!CA447/(1-raw!W447/100),IF(E447=2,raw!CC447/(1-raw!W447/100),0))),2)</f>
        <v>0</v>
      </c>
      <c r="AE447" s="21">
        <f>(IF(E447=0,0,IF(E447=1,0,IF(E447=2,raw!CE447))))</f>
        <v>0</v>
      </c>
      <c r="AF447" s="21">
        <f>(IF(E447=0,0,IF(E447=1,raw!CD447,IF(E447=2,raw!CF447))))</f>
        <v>0</v>
      </c>
    </row>
    <row r="448" spans="1:32" x14ac:dyDescent="0.25">
      <c r="A448" s="21">
        <f>raw!A448</f>
        <v>471555</v>
      </c>
      <c r="C448" s="21">
        <f>VLOOKUP(A448,'insert-meters'!A$2:B$24,2)</f>
        <v>107</v>
      </c>
      <c r="D448" s="21" t="str">
        <f>MID(raw!M448,3,4)</f>
        <v>1809</v>
      </c>
      <c r="E448" s="21">
        <f>IF(raw!BE448,2,IF(raw!BG448,1,0))</f>
        <v>0</v>
      </c>
      <c r="F448" s="21">
        <f>raw!T448</f>
        <v>20181018</v>
      </c>
      <c r="G448" s="21">
        <f>IF(E448=0,raw!AN448,raw!U448)</f>
        <v>7080</v>
      </c>
      <c r="H448" s="21">
        <f>IF(E448=0,raw!AO448,0)</f>
        <v>7080</v>
      </c>
      <c r="I448" s="21">
        <f>raw!V448</f>
        <v>1408.52</v>
      </c>
      <c r="J448" s="21">
        <f>raw!X448</f>
        <v>706.62</v>
      </c>
      <c r="K448" s="21">
        <f>SUM(raw!Y448:AB448)</f>
        <v>329.58000000000004</v>
      </c>
      <c r="L448" s="21">
        <f>SUM(raw!AC448:AD448)</f>
        <v>0</v>
      </c>
      <c r="M448" s="21">
        <f>raw!AE448</f>
        <v>0</v>
      </c>
      <c r="N448" s="21">
        <f>raw!AF448</f>
        <v>5634.1</v>
      </c>
      <c r="O448" s="21">
        <f>raw!AL448</f>
        <v>6011.14</v>
      </c>
      <c r="P448" s="21">
        <f>raw!AM448</f>
        <v>6340.72</v>
      </c>
      <c r="Q448" s="21">
        <f>raw!BB448</f>
        <v>0</v>
      </c>
      <c r="R448" s="21">
        <f>IF(E448=0,raw!AN448,raw!BC448)</f>
        <v>7080</v>
      </c>
      <c r="S448" s="21">
        <f>raw!BE448</f>
        <v>0</v>
      </c>
      <c r="T448" s="21">
        <f>raw!BF448</f>
        <v>0</v>
      </c>
      <c r="U448" s="21">
        <f>raw!BH448</f>
        <v>0</v>
      </c>
      <c r="V448" s="21">
        <f>IF(raw!BI448,raw!BI448,raw!BG448)</f>
        <v>0</v>
      </c>
      <c r="W448" s="21">
        <f>raw!BK448</f>
        <v>0</v>
      </c>
      <c r="X448" s="21">
        <f>raw!BL448</f>
        <v>0</v>
      </c>
      <c r="Y448" s="29">
        <f>TRUNC(raw!BQ448/(1-raw!W448/100),2)</f>
        <v>0</v>
      </c>
      <c r="Z448" s="29">
        <f>TRUNC(raw!BR448/(1-raw!W448/100),2)</f>
        <v>0</v>
      </c>
      <c r="AA448" s="29">
        <f>TRUNC(raw!BY448/(1-raw!W448/100),2)</f>
        <v>0</v>
      </c>
      <c r="AB448" s="29">
        <f>TRUNC(IF(E448=0,0,IF(E448=1,raw!BX448/(1-raw!W448/100),IF(E448=2,raw!BZ448/(1-raw!W448/100),0))),2)</f>
        <v>0</v>
      </c>
      <c r="AC448" s="29">
        <f>TRUNC(raw!CB448/(1-raw!W448/100),2)</f>
        <v>0</v>
      </c>
      <c r="AD448" s="29">
        <f>TRUNC(IF(E448=0,0,IF(E448=1,raw!CA448/(1-raw!W448/100),IF(E448=2,raw!CC448/(1-raw!W448/100),0))),2)</f>
        <v>0</v>
      </c>
      <c r="AE448" s="21">
        <f>(IF(E448=0,0,IF(E448=1,0,IF(E448=2,raw!CE448))))</f>
        <v>0</v>
      </c>
      <c r="AF448" s="21">
        <f>(IF(E448=0,0,IF(E448=1,raw!CD448,IF(E448=2,raw!CF448))))</f>
        <v>0</v>
      </c>
    </row>
    <row r="449" spans="1:32" x14ac:dyDescent="0.25">
      <c r="A449" s="21">
        <f>raw!A449</f>
        <v>472913</v>
      </c>
      <c r="C449" s="21">
        <f>VLOOKUP(A449,'insert-meters'!A$2:B$24,2)</f>
        <v>108</v>
      </c>
      <c r="D449" s="21" t="str">
        <f>MID(raw!M449,3,4)</f>
        <v>1809</v>
      </c>
      <c r="E449" s="21">
        <f>IF(raw!BE449,2,IF(raw!BG449,1,0))</f>
        <v>0</v>
      </c>
      <c r="F449" s="21">
        <f>raw!T449</f>
        <v>20181018</v>
      </c>
      <c r="G449" s="21">
        <f>IF(E449=0,raw!AN449,raw!U449)</f>
        <v>5450</v>
      </c>
      <c r="H449" s="21">
        <f>IF(E449=0,raw!AO449,0)</f>
        <v>5450</v>
      </c>
      <c r="I449" s="21">
        <f>raw!V449</f>
        <v>1084.24</v>
      </c>
      <c r="J449" s="21">
        <f>raw!X449</f>
        <v>601.25</v>
      </c>
      <c r="K449" s="21">
        <f>SUM(raw!Y449:AB449)</f>
        <v>253.69</v>
      </c>
      <c r="L449" s="21">
        <f>SUM(raw!AC449:AD449)</f>
        <v>0</v>
      </c>
      <c r="M449" s="21">
        <f>raw!AE449</f>
        <v>0</v>
      </c>
      <c r="N449" s="21">
        <f>raw!AF449</f>
        <v>4336.9799999999996</v>
      </c>
      <c r="O449" s="21">
        <f>raw!AL449</f>
        <v>4684.54</v>
      </c>
      <c r="P449" s="21">
        <f>raw!AM449</f>
        <v>4938.2299999999996</v>
      </c>
      <c r="Q449" s="21">
        <f>raw!BB449</f>
        <v>0</v>
      </c>
      <c r="R449" s="21">
        <f>IF(E449=0,raw!AN449,raw!BC449)</f>
        <v>5450</v>
      </c>
      <c r="S449" s="21">
        <f>raw!BE449</f>
        <v>0</v>
      </c>
      <c r="T449" s="21">
        <f>raw!BF449</f>
        <v>0</v>
      </c>
      <c r="U449" s="21">
        <f>raw!BH449</f>
        <v>0</v>
      </c>
      <c r="V449" s="21">
        <f>IF(raw!BI449,raw!BI449,raw!BG449)</f>
        <v>0</v>
      </c>
      <c r="W449" s="21">
        <f>raw!BK449</f>
        <v>0</v>
      </c>
      <c r="X449" s="21">
        <f>raw!BL449</f>
        <v>0</v>
      </c>
      <c r="Y449" s="29">
        <f>TRUNC(raw!BQ449/(1-raw!W449/100),2)</f>
        <v>0</v>
      </c>
      <c r="Z449" s="29">
        <f>TRUNC(raw!BR449/(1-raw!W449/100),2)</f>
        <v>0</v>
      </c>
      <c r="AA449" s="29">
        <f>TRUNC(raw!BY449/(1-raw!W449/100),2)</f>
        <v>0</v>
      </c>
      <c r="AB449" s="29">
        <f>TRUNC(IF(E449=0,0,IF(E449=1,raw!BX449/(1-raw!W449/100),IF(E449=2,raw!BZ449/(1-raw!W449/100),0))),2)</f>
        <v>0</v>
      </c>
      <c r="AC449" s="29">
        <f>TRUNC(raw!CB449/(1-raw!W449/100),2)</f>
        <v>0</v>
      </c>
      <c r="AD449" s="29">
        <f>TRUNC(IF(E449=0,0,IF(E449=1,raw!CA449/(1-raw!W449/100),IF(E449=2,raw!CC449/(1-raw!W449/100),0))),2)</f>
        <v>0</v>
      </c>
      <c r="AE449" s="21">
        <f>(IF(E449=0,0,IF(E449=1,0,IF(E449=2,raw!CE449))))</f>
        <v>0</v>
      </c>
      <c r="AF449" s="21">
        <f>(IF(E449=0,0,IF(E449=1,raw!CD449,IF(E449=2,raw!CF449))))</f>
        <v>0</v>
      </c>
    </row>
    <row r="450" spans="1:32" x14ac:dyDescent="0.25">
      <c r="A450" s="21">
        <f>raw!A450</f>
        <v>491042</v>
      </c>
      <c r="C450" s="21">
        <f>VLOOKUP(A450,'insert-meters'!A$2:B$24,2)</f>
        <v>109</v>
      </c>
      <c r="D450" s="21" t="str">
        <f>MID(raw!M450,3,4)</f>
        <v>1809</v>
      </c>
      <c r="E450" s="21">
        <f>IF(raw!BE450,2,IF(raw!BG450,1,0))</f>
        <v>1</v>
      </c>
      <c r="F450" s="21">
        <f>raw!T450</f>
        <v>20181018</v>
      </c>
      <c r="G450" s="21">
        <f>IF(E450=0,raw!AN450,raw!U450)</f>
        <v>178430</v>
      </c>
      <c r="H450" s="21">
        <f>IF(E450=0,raw!AO450,0)</f>
        <v>0</v>
      </c>
      <c r="I450" s="21">
        <f>raw!V450</f>
        <v>39687.49</v>
      </c>
      <c r="J450" s="21">
        <f>raw!X450</f>
        <v>716.25</v>
      </c>
      <c r="K450" s="21">
        <f>SUM(raw!Y450:AB450)</f>
        <v>9286.869999999999</v>
      </c>
      <c r="L450" s="21">
        <f>SUM(raw!AC450:AD450)</f>
        <v>0</v>
      </c>
      <c r="M450" s="21">
        <f>raw!AE450</f>
        <v>0</v>
      </c>
      <c r="N450" s="21">
        <f>raw!AF450</f>
        <v>158750.04</v>
      </c>
      <c r="O450" s="21">
        <f>raw!AL450</f>
        <v>150179.42000000001</v>
      </c>
      <c r="P450" s="21">
        <f>raw!AM450</f>
        <v>159466.29</v>
      </c>
      <c r="Q450" s="21">
        <f>raw!BB450</f>
        <v>24375</v>
      </c>
      <c r="R450" s="21">
        <f>IF(E450=0,raw!AN450,raw!BC450)</f>
        <v>154055</v>
      </c>
      <c r="S450" s="21">
        <f>raw!BE450</f>
        <v>0</v>
      </c>
      <c r="T450" s="21">
        <f>raw!BF450</f>
        <v>619</v>
      </c>
      <c r="U450" s="21">
        <f>raw!BH450</f>
        <v>0</v>
      </c>
      <c r="V450" s="21">
        <f>IF(raw!BI450,raw!BI450,raw!BG450)</f>
        <v>755</v>
      </c>
      <c r="W450" s="21">
        <f>raw!BK450</f>
        <v>0</v>
      </c>
      <c r="X450" s="21">
        <f>raw!BL450</f>
        <v>0</v>
      </c>
      <c r="Y450" s="29">
        <f>TRUNC(raw!BQ450/(1-raw!W450/100),2)</f>
        <v>0</v>
      </c>
      <c r="Z450" s="29">
        <f>TRUNC(raw!BR450/(1-raw!W450/100),2)</f>
        <v>0</v>
      </c>
      <c r="AA450" s="29">
        <f>TRUNC(raw!BY450/(1-raw!W450/100),2)</f>
        <v>0</v>
      </c>
      <c r="AB450" s="29">
        <f>TRUNC(IF(E450=0,0,IF(E450=1,raw!BX450/(1-raw!W450/100),IF(E450=2,raw!BZ450/(1-raw!W450/100),0))),2)</f>
        <v>12783.68</v>
      </c>
      <c r="AC450" s="29">
        <f>TRUNC(raw!CB450/(1-raw!W450/100),2)</f>
        <v>0</v>
      </c>
      <c r="AD450" s="29">
        <f>TRUNC(IF(E450=0,0,IF(E450=1,raw!CA450/(1-raw!W450/100),IF(E450=2,raw!CC450/(1-raw!W450/100),0))),2)</f>
        <v>0</v>
      </c>
      <c r="AE450" s="21">
        <f>(IF(E450=0,0,IF(E450=1,0,IF(E450=2,raw!CE450))))</f>
        <v>0</v>
      </c>
      <c r="AF450" s="21">
        <f>(IF(E450=0,0,IF(E450=1,raw!CD450,IF(E450=2,raw!CF450))))</f>
        <v>755</v>
      </c>
    </row>
    <row r="451" spans="1:32" x14ac:dyDescent="0.25">
      <c r="A451" s="21">
        <f>raw!A451</f>
        <v>491747</v>
      </c>
      <c r="C451" s="21">
        <f>VLOOKUP(A451,'insert-meters'!A$2:B$24,2)</f>
        <v>110</v>
      </c>
      <c r="D451" s="21" t="str">
        <f>MID(raw!M451,3,4)</f>
        <v>1809</v>
      </c>
      <c r="E451" s="21">
        <f>IF(raw!BE451,2,IF(raw!BG451,1,0))</f>
        <v>1</v>
      </c>
      <c r="F451" s="21">
        <f>raw!T451</f>
        <v>20181018</v>
      </c>
      <c r="G451" s="21">
        <f>IF(E451=0,raw!AN451,raw!U451)</f>
        <v>85728</v>
      </c>
      <c r="H451" s="21">
        <f>IF(E451=0,raw!AO451,0)</f>
        <v>0</v>
      </c>
      <c r="I451" s="21">
        <f>raw!V451</f>
        <v>18921.509999999998</v>
      </c>
      <c r="J451" s="21">
        <f>raw!X451</f>
        <v>716.25</v>
      </c>
      <c r="K451" s="21">
        <f>SUM(raw!Y451:AB451)</f>
        <v>4427.62</v>
      </c>
      <c r="L451" s="21">
        <f>SUM(raw!AC451:AD451)</f>
        <v>0</v>
      </c>
      <c r="M451" s="21">
        <f>raw!AE451</f>
        <v>0</v>
      </c>
      <c r="N451" s="21">
        <f>raw!AF451</f>
        <v>75686.12</v>
      </c>
      <c r="O451" s="21">
        <f>raw!AL451</f>
        <v>71974.75</v>
      </c>
      <c r="P451" s="21">
        <f>raw!AM451</f>
        <v>76402.37</v>
      </c>
      <c r="Q451" s="21">
        <f>raw!BB451</f>
        <v>9639</v>
      </c>
      <c r="R451" s="21">
        <f>IF(E451=0,raw!AN451,raw!BC451)</f>
        <v>76089</v>
      </c>
      <c r="S451" s="21">
        <f>raw!BE451</f>
        <v>0</v>
      </c>
      <c r="T451" s="21">
        <f>raw!BF451</f>
        <v>343</v>
      </c>
      <c r="U451" s="21">
        <f>raw!BH451</f>
        <v>0</v>
      </c>
      <c r="V451" s="21">
        <f>IF(raw!BI451,raw!BI451,raw!BG451)</f>
        <v>490</v>
      </c>
      <c r="W451" s="21">
        <f>raw!BK451</f>
        <v>154</v>
      </c>
      <c r="X451" s="21">
        <f>raw!BL451</f>
        <v>1416</v>
      </c>
      <c r="Y451" s="29">
        <f>TRUNC(raw!BQ451/(1-raw!W451/100),2)</f>
        <v>67.94</v>
      </c>
      <c r="Z451" s="29">
        <f>TRUNC(raw!BR451/(1-raw!W451/100),2)</f>
        <v>624.74</v>
      </c>
      <c r="AA451" s="29">
        <f>TRUNC(raw!BY451/(1-raw!W451/100),2)</f>
        <v>0</v>
      </c>
      <c r="AB451" s="29">
        <f>TRUNC(IF(E451=0,0,IF(E451=1,raw!BX451/(1-raw!W451/100),IF(E451=2,raw!BZ451/(1-raw!W451/100),0))),2)</f>
        <v>8296.69</v>
      </c>
      <c r="AC451" s="29">
        <f>TRUNC(raw!CB451/(1-raw!W451/100),2)</f>
        <v>0</v>
      </c>
      <c r="AD451" s="29">
        <f>TRUNC(IF(E451=0,0,IF(E451=1,raw!CA451/(1-raw!W451/100),IF(E451=2,raw!CC451/(1-raw!W451/100),0))),2)</f>
        <v>0</v>
      </c>
      <c r="AE451" s="21">
        <f>(IF(E451=0,0,IF(E451=1,0,IF(E451=2,raw!CE451))))</f>
        <v>0</v>
      </c>
      <c r="AF451" s="21">
        <f>(IF(E451=0,0,IF(E451=1,raw!CD451,IF(E451=2,raw!CF451))))</f>
        <v>490</v>
      </c>
    </row>
    <row r="452" spans="1:32" x14ac:dyDescent="0.25">
      <c r="A452" s="21">
        <f>raw!A452</f>
        <v>491750</v>
      </c>
      <c r="C452" s="21">
        <f>VLOOKUP(A452,'insert-meters'!A$2:B$24,2)</f>
        <v>111</v>
      </c>
      <c r="D452" s="21" t="str">
        <f>MID(raw!M452,3,4)</f>
        <v>1809</v>
      </c>
      <c r="E452" s="21">
        <f>IF(raw!BE452,2,IF(raw!BG452,1,0))</f>
        <v>2</v>
      </c>
      <c r="F452" s="21">
        <f>raw!T452</f>
        <v>20181018</v>
      </c>
      <c r="G452" s="21">
        <f>IF(E452=0,raw!AN452,raw!U452)</f>
        <v>312167</v>
      </c>
      <c r="H452" s="21">
        <f>IF(E452=0,raw!AO452,0)</f>
        <v>0</v>
      </c>
      <c r="I452" s="21">
        <f>raw!V452</f>
        <v>63086.31</v>
      </c>
      <c r="J452" s="21">
        <f>raw!X452</f>
        <v>716.25</v>
      </c>
      <c r="K452" s="21">
        <f>SUM(raw!Y452:AB452)</f>
        <v>14762.19</v>
      </c>
      <c r="L452" s="21">
        <f>SUM(raw!AC452:AD452)</f>
        <v>0</v>
      </c>
      <c r="M452" s="21">
        <f>raw!AE452</f>
        <v>0</v>
      </c>
      <c r="N452" s="21">
        <f>raw!AF452</f>
        <v>252345.34</v>
      </c>
      <c r="O452" s="21">
        <f>raw!AL452</f>
        <v>238299.4</v>
      </c>
      <c r="P452" s="21">
        <f>raw!AM452</f>
        <v>253061.59</v>
      </c>
      <c r="Q452" s="21">
        <f>raw!BB452</f>
        <v>31348</v>
      </c>
      <c r="R452" s="21">
        <f>IF(E452=0,raw!AN452,raw!BC452)</f>
        <v>280819</v>
      </c>
      <c r="S452" s="21">
        <f>raw!BE452</f>
        <v>669</v>
      </c>
      <c r="T452" s="21">
        <f>raw!BF452</f>
        <v>742</v>
      </c>
      <c r="U452" s="21">
        <f>raw!BH452</f>
        <v>785</v>
      </c>
      <c r="V452" s="21">
        <f>IF(raw!BI452,raw!BI452,raw!BG452)</f>
        <v>845</v>
      </c>
      <c r="W452" s="21">
        <f>raw!BK452</f>
        <v>0</v>
      </c>
      <c r="X452" s="21">
        <f>raw!BL452</f>
        <v>0</v>
      </c>
      <c r="Y452" s="29">
        <f>TRUNC(raw!BQ452/(1-raw!W452/100),2)</f>
        <v>0</v>
      </c>
      <c r="Z452" s="29">
        <f>TRUNC(raw!BR452/(1-raw!W452/100),2)</f>
        <v>0</v>
      </c>
      <c r="AA452" s="29">
        <f>TRUNC(raw!BY452/(1-raw!W452/100),2)</f>
        <v>45113.32</v>
      </c>
      <c r="AB452" s="29">
        <f>TRUNC(IF(E452=0,0,IF(E452=1,raw!BX452/(1-raw!W452/100),IF(E452=2,raw!BZ452/(1-raw!W452/100),0))),2)</f>
        <v>14307.56</v>
      </c>
      <c r="AC452" s="29">
        <f>TRUNC(raw!CB452/(1-raw!W452/100),2)</f>
        <v>0</v>
      </c>
      <c r="AD452" s="29">
        <f>TRUNC(IF(E452=0,0,IF(E452=1,raw!CA452/(1-raw!W452/100),IF(E452=2,raw!CC452/(1-raw!W452/100),0))),2)</f>
        <v>0</v>
      </c>
      <c r="AE452" s="21">
        <f>(IF(E452=0,0,IF(E452=1,0,IF(E452=2,raw!CE452))))</f>
        <v>785</v>
      </c>
      <c r="AF452" s="21">
        <f>(IF(E452=0,0,IF(E452=1,raw!CD452,IF(E452=2,raw!CF452))))</f>
        <v>845</v>
      </c>
    </row>
    <row r="453" spans="1:32" x14ac:dyDescent="0.25">
      <c r="A453" s="21">
        <f>raw!A453</f>
        <v>493169</v>
      </c>
      <c r="C453" s="21">
        <f>VLOOKUP(A453,'insert-meters'!A$2:B$24,2)</f>
        <v>112</v>
      </c>
      <c r="D453" s="21" t="str">
        <f>MID(raw!M453,3,4)</f>
        <v>1809</v>
      </c>
      <c r="E453" s="21">
        <f>IF(raw!BE453,2,IF(raw!BG453,1,0))</f>
        <v>1</v>
      </c>
      <c r="F453" s="21">
        <f>raw!T453</f>
        <v>20181018</v>
      </c>
      <c r="G453" s="21">
        <f>IF(E453=0,raw!AN453,raw!U453)</f>
        <v>162624</v>
      </c>
      <c r="H453" s="21">
        <f>IF(E453=0,raw!AO453,0)</f>
        <v>0</v>
      </c>
      <c r="I453" s="21">
        <f>raw!V453</f>
        <v>32706.07</v>
      </c>
      <c r="J453" s="21">
        <f>raw!X453</f>
        <v>716.25</v>
      </c>
      <c r="K453" s="21">
        <f>SUM(raw!Y453:AB453)</f>
        <v>7653.2</v>
      </c>
      <c r="L453" s="21">
        <f>SUM(raw!AC453:AD453)</f>
        <v>0</v>
      </c>
      <c r="M453" s="21">
        <f>raw!AE453</f>
        <v>0</v>
      </c>
      <c r="N453" s="21">
        <f>raw!AF453</f>
        <v>130824.33</v>
      </c>
      <c r="O453" s="21">
        <f>raw!AL453</f>
        <v>123887.38</v>
      </c>
      <c r="P453" s="21">
        <f>raw!AM453</f>
        <v>131540.57999999999</v>
      </c>
      <c r="Q453" s="21">
        <f>raw!BB453</f>
        <v>16181</v>
      </c>
      <c r="R453" s="21">
        <f>IF(E453=0,raw!AN453,raw!BC453)</f>
        <v>146443</v>
      </c>
      <c r="S453" s="21">
        <f>raw!BE453</f>
        <v>0</v>
      </c>
      <c r="T453" s="21">
        <f>raw!BF453</f>
        <v>0</v>
      </c>
      <c r="U453" s="21">
        <f>raw!BH453</f>
        <v>0</v>
      </c>
      <c r="V453" s="21">
        <f>IF(raw!BI453,raw!BI453,raw!BG453)</f>
        <v>460</v>
      </c>
      <c r="W453" s="21">
        <f>raw!BK453</f>
        <v>0</v>
      </c>
      <c r="X453" s="21">
        <f>raw!BL453</f>
        <v>0</v>
      </c>
      <c r="Y453" s="29">
        <f>TRUNC(raw!BQ453/(1-raw!W453/100),2)</f>
        <v>0</v>
      </c>
      <c r="Z453" s="29">
        <f>TRUNC(raw!BR453/(1-raw!W453/100),2)</f>
        <v>0</v>
      </c>
      <c r="AA453" s="29">
        <f>TRUNC(raw!BY453/(1-raw!W453/100),2)</f>
        <v>0</v>
      </c>
      <c r="AB453" s="29">
        <f>TRUNC(IF(E453=0,0,IF(E453=1,raw!BX453/(1-raw!W453/100),IF(E453=2,raw!BZ453/(1-raw!W453/100),0))),2)</f>
        <v>7788.73</v>
      </c>
      <c r="AC453" s="29">
        <f>TRUNC(raw!CB453/(1-raw!W453/100),2)</f>
        <v>0</v>
      </c>
      <c r="AD453" s="29">
        <f>TRUNC(IF(E453=0,0,IF(E453=1,raw!CA453/(1-raw!W453/100),IF(E453=2,raw!CC453/(1-raw!W453/100),0))),2)</f>
        <v>0</v>
      </c>
      <c r="AE453" s="21">
        <f>(IF(E453=0,0,IF(E453=1,0,IF(E453=2,raw!CE453))))</f>
        <v>0</v>
      </c>
      <c r="AF453" s="21">
        <f>(IF(E453=0,0,IF(E453=1,raw!CD453,IF(E453=2,raw!CF453))))</f>
        <v>460</v>
      </c>
    </row>
    <row r="454" spans="1:32" x14ac:dyDescent="0.25">
      <c r="A454" s="21">
        <f>raw!A454</f>
        <v>510213</v>
      </c>
      <c r="C454" s="21">
        <f>VLOOKUP(A454,'insert-meters'!A$2:B$24,2)</f>
        <v>113</v>
      </c>
      <c r="D454" s="21" t="str">
        <f>MID(raw!M454,3,4)</f>
        <v>1809</v>
      </c>
      <c r="E454" s="21">
        <f>IF(raw!BE454,2,IF(raw!BG454,1,0))</f>
        <v>0</v>
      </c>
      <c r="F454" s="21">
        <f>raw!T454</f>
        <v>20181018</v>
      </c>
      <c r="G454" s="21">
        <f>IF(E454=0,raw!AN454,raw!U454)</f>
        <v>23231</v>
      </c>
      <c r="H454" s="21">
        <f>IF(E454=0,raw!AO454,0)</f>
        <v>23231</v>
      </c>
      <c r="I454" s="21">
        <f>raw!V454</f>
        <v>4621.67</v>
      </c>
      <c r="J454" s="21">
        <f>raw!X454</f>
        <v>716.25</v>
      </c>
      <c r="K454" s="21">
        <f>SUM(raw!Y454:AB454)</f>
        <v>1081.46</v>
      </c>
      <c r="L454" s="21">
        <f>SUM(raw!AC454:AD454)</f>
        <v>0</v>
      </c>
      <c r="M454" s="21">
        <f>raw!AE454</f>
        <v>0</v>
      </c>
      <c r="N454" s="21">
        <f>raw!AF454</f>
        <v>18486.7</v>
      </c>
      <c r="O454" s="21">
        <f>raw!AL454</f>
        <v>18121.490000000002</v>
      </c>
      <c r="P454" s="21">
        <f>raw!AM454</f>
        <v>19202.95</v>
      </c>
      <c r="Q454" s="21">
        <f>raw!BB454</f>
        <v>0</v>
      </c>
      <c r="R454" s="21">
        <f>IF(E454=0,raw!AN454,raw!BC454)</f>
        <v>23231</v>
      </c>
      <c r="S454" s="21">
        <f>raw!BE454</f>
        <v>0</v>
      </c>
      <c r="T454" s="21">
        <f>raw!BF454</f>
        <v>0</v>
      </c>
      <c r="U454" s="21">
        <f>raw!BH454</f>
        <v>0</v>
      </c>
      <c r="V454" s="21">
        <f>IF(raw!BI454,raw!BI454,raw!BG454)</f>
        <v>0</v>
      </c>
      <c r="W454" s="21">
        <f>raw!BK454</f>
        <v>0</v>
      </c>
      <c r="X454" s="21">
        <f>raw!BL454</f>
        <v>0</v>
      </c>
      <c r="Y454" s="29">
        <f>TRUNC(raw!BQ454/(1-raw!W454/100),2)</f>
        <v>0</v>
      </c>
      <c r="Z454" s="29">
        <f>TRUNC(raw!BR454/(1-raw!W454/100),2)</f>
        <v>0</v>
      </c>
      <c r="AA454" s="29">
        <f>TRUNC(raw!BY454/(1-raw!W454/100),2)</f>
        <v>0</v>
      </c>
      <c r="AB454" s="29">
        <f>TRUNC(IF(E454=0,0,IF(E454=1,raw!BX454/(1-raw!W454/100),IF(E454=2,raw!BZ454/(1-raw!W454/100),0))),2)</f>
        <v>0</v>
      </c>
      <c r="AC454" s="29">
        <f>TRUNC(raw!CB454/(1-raw!W454/100),2)</f>
        <v>0</v>
      </c>
      <c r="AD454" s="29">
        <f>TRUNC(IF(E454=0,0,IF(E454=1,raw!CA454/(1-raw!W454/100),IF(E454=2,raw!CC454/(1-raw!W454/100),0))),2)</f>
        <v>0</v>
      </c>
      <c r="AE454" s="21">
        <f>(IF(E454=0,0,IF(E454=1,0,IF(E454=2,raw!CE454))))</f>
        <v>0</v>
      </c>
      <c r="AF454" s="21">
        <f>(IF(E454=0,0,IF(E454=1,raw!CD454,IF(E454=2,raw!CF454))))</f>
        <v>0</v>
      </c>
    </row>
    <row r="455" spans="1:32" x14ac:dyDescent="0.25">
      <c r="A455" s="21">
        <f>raw!A455</f>
        <v>605120</v>
      </c>
      <c r="C455" s="21">
        <f>VLOOKUP(A455,'insert-meters'!A$2:B$24,2)</f>
        <v>114</v>
      </c>
      <c r="D455" s="21" t="str">
        <f>MID(raw!M455,3,4)</f>
        <v>1809</v>
      </c>
      <c r="E455" s="21">
        <f>IF(raw!BE455,2,IF(raw!BG455,1,0))</f>
        <v>1</v>
      </c>
      <c r="F455" s="21">
        <f>raw!T455</f>
        <v>20181018</v>
      </c>
      <c r="G455" s="21">
        <f>IF(E455=0,raw!AN455,raw!U455)</f>
        <v>178109</v>
      </c>
      <c r="H455" s="21">
        <f>IF(E455=0,raw!AO455,0)</f>
        <v>0</v>
      </c>
      <c r="I455" s="21">
        <f>raw!V455</f>
        <v>34306.06</v>
      </c>
      <c r="J455" s="21">
        <f>raw!X455</f>
        <v>716.25</v>
      </c>
      <c r="K455" s="21">
        <f>SUM(raw!Y455:AB455)</f>
        <v>8027.5999999999995</v>
      </c>
      <c r="L455" s="21">
        <f>SUM(raw!AC455:AD455)</f>
        <v>0</v>
      </c>
      <c r="M455" s="21">
        <f>raw!AE455</f>
        <v>0</v>
      </c>
      <c r="N455" s="21">
        <f>raw!AF455</f>
        <v>137224.31</v>
      </c>
      <c r="O455" s="21">
        <f>raw!AL455</f>
        <v>129912.96000000001</v>
      </c>
      <c r="P455" s="21">
        <f>raw!AM455</f>
        <v>137940.56</v>
      </c>
      <c r="Q455" s="21">
        <f>raw!BB455</f>
        <v>16607</v>
      </c>
      <c r="R455" s="21">
        <f>IF(E455=0,raw!AN455,raw!BC455)</f>
        <v>161502</v>
      </c>
      <c r="S455" s="21">
        <f>raw!BE455</f>
        <v>0</v>
      </c>
      <c r="T455" s="21">
        <f>raw!BF455</f>
        <v>816</v>
      </c>
      <c r="U455" s="21">
        <f>raw!BH455</f>
        <v>0</v>
      </c>
      <c r="V455" s="21">
        <f>IF(raw!BI455,raw!BI455,raw!BG455)</f>
        <v>945</v>
      </c>
      <c r="W455" s="21">
        <f>raw!BK455</f>
        <v>2481</v>
      </c>
      <c r="X455" s="21">
        <f>raw!BL455</f>
        <v>18633</v>
      </c>
      <c r="Y455" s="29">
        <f>TRUNC(raw!BQ455/(1-raw!W455/100),2)</f>
        <v>1094.6199999999999</v>
      </c>
      <c r="Z455" s="29">
        <f>TRUNC(raw!BR455/(1-raw!W455/100),2)</f>
        <v>8220.9</v>
      </c>
      <c r="AA455" s="29">
        <f>TRUNC(raw!BY455/(1-raw!W455/100),2)</f>
        <v>0</v>
      </c>
      <c r="AB455" s="29">
        <f>TRUNC(IF(E455=0,0,IF(E455=1,raw!BX455/(1-raw!W455/100),IF(E455=2,raw!BZ455/(1-raw!W455/100),0))),2)</f>
        <v>11500.13</v>
      </c>
      <c r="AC455" s="29">
        <f>TRUNC(raw!CB455/(1-raw!W455/100),2)</f>
        <v>0</v>
      </c>
      <c r="AD455" s="29">
        <f>TRUNC(IF(E455=0,0,IF(E455=1,raw!CA455/(1-raw!W455/100),IF(E455=2,raw!CC455/(1-raw!W455/100),0))),2)</f>
        <v>0</v>
      </c>
      <c r="AE455" s="21">
        <f>(IF(E455=0,0,IF(E455=1,0,IF(E455=2,raw!CE455))))</f>
        <v>0</v>
      </c>
      <c r="AF455" s="21">
        <f>(IF(E455=0,0,IF(E455=1,raw!CD455,IF(E455=2,raw!CF455))))</f>
        <v>945</v>
      </c>
    </row>
    <row r="456" spans="1:32" x14ac:dyDescent="0.25">
      <c r="A456" s="21">
        <f>raw!A456</f>
        <v>623849</v>
      </c>
      <c r="C456" s="21">
        <f>VLOOKUP(A456,'insert-meters'!A$2:B$24,2)</f>
        <v>115</v>
      </c>
      <c r="D456" s="21" t="str">
        <f>MID(raw!M456,3,4)</f>
        <v>1809</v>
      </c>
      <c r="E456" s="21">
        <f>IF(raw!BE456,2,IF(raw!BG456,1,0))</f>
        <v>1</v>
      </c>
      <c r="F456" s="21">
        <f>raw!T456</f>
        <v>20181018</v>
      </c>
      <c r="G456" s="21">
        <f>IF(E456=0,raw!AN456,raw!U456)</f>
        <v>152224</v>
      </c>
      <c r="H456" s="21">
        <f>IF(E456=0,raw!AO456,0)</f>
        <v>0</v>
      </c>
      <c r="I456" s="21">
        <f>raw!V456</f>
        <v>36955.269999999997</v>
      </c>
      <c r="J456" s="21">
        <f>raw!X456</f>
        <v>716.25</v>
      </c>
      <c r="K456" s="21">
        <f>SUM(raw!Y456:AB456)</f>
        <v>8647.52</v>
      </c>
      <c r="L456" s="21">
        <f>SUM(raw!AC456:AD456)</f>
        <v>0</v>
      </c>
      <c r="M456" s="21">
        <f>raw!AE456</f>
        <v>0</v>
      </c>
      <c r="N456" s="21">
        <f>raw!AF456</f>
        <v>147821.14000000001</v>
      </c>
      <c r="O456" s="21">
        <f>raw!AL456</f>
        <v>139889.87</v>
      </c>
      <c r="P456" s="21">
        <f>raw!AM456</f>
        <v>148537.39000000001</v>
      </c>
      <c r="Q456" s="21">
        <f>raw!BB456</f>
        <v>26115</v>
      </c>
      <c r="R456" s="21">
        <f>IF(E456=0,raw!AN456,raw!BC456)</f>
        <v>126109</v>
      </c>
      <c r="S456" s="21">
        <f>raw!BE456</f>
        <v>0</v>
      </c>
      <c r="T456" s="21">
        <f>raw!BF456</f>
        <v>832</v>
      </c>
      <c r="U456" s="21">
        <f>raw!BH456</f>
        <v>0</v>
      </c>
      <c r="V456" s="21">
        <f>IF(raw!BI456,raw!BI456,raw!BG456)</f>
        <v>855</v>
      </c>
      <c r="W456" s="21">
        <f>raw!BK456</f>
        <v>0</v>
      </c>
      <c r="X456" s="21">
        <f>raw!BL456</f>
        <v>0</v>
      </c>
      <c r="Y456" s="29">
        <f>TRUNC(raw!BQ456/(1-raw!W456/100),2)</f>
        <v>0</v>
      </c>
      <c r="Z456" s="29">
        <f>TRUNC(raw!BR456/(1-raw!W456/100),2)</f>
        <v>0</v>
      </c>
      <c r="AA456" s="29">
        <f>TRUNC(raw!BY456/(1-raw!W456/100),2)</f>
        <v>0</v>
      </c>
      <c r="AB456" s="29">
        <f>TRUNC(IF(E456=0,0,IF(E456=1,raw!BX456/(1-raw!W456/100),IF(E456=2,raw!BZ456/(1-raw!W456/100),0))),2)</f>
        <v>14476.88</v>
      </c>
      <c r="AC456" s="29">
        <f>TRUNC(raw!CB456/(1-raw!W456/100),2)</f>
        <v>0</v>
      </c>
      <c r="AD456" s="29">
        <f>TRUNC(IF(E456=0,0,IF(E456=1,raw!CA456/(1-raw!W456/100),IF(E456=2,raw!CC456/(1-raw!W456/100),0))),2)</f>
        <v>0</v>
      </c>
      <c r="AE456" s="21">
        <f>(IF(E456=0,0,IF(E456=1,0,IF(E456=2,raw!CE456))))</f>
        <v>0</v>
      </c>
      <c r="AF456" s="21">
        <f>(IF(E456=0,0,IF(E456=1,raw!CD456,IF(E456=2,raw!CF456))))</f>
        <v>855</v>
      </c>
    </row>
    <row r="457" spans="1:32" x14ac:dyDescent="0.25">
      <c r="A457" s="21">
        <f>raw!A457</f>
        <v>675051</v>
      </c>
      <c r="C457" s="21">
        <f>VLOOKUP(A457,'insert-meters'!A$2:B$24,2)</f>
        <v>116</v>
      </c>
      <c r="D457" s="21" t="str">
        <f>MID(raw!M457,3,4)</f>
        <v>1809</v>
      </c>
      <c r="E457" s="21">
        <f>IF(raw!BE457,2,IF(raw!BG457,1,0))</f>
        <v>2</v>
      </c>
      <c r="F457" s="21">
        <f>raw!T457</f>
        <v>20181018</v>
      </c>
      <c r="G457" s="21">
        <f>IF(E457=0,raw!AN457,raw!U457)</f>
        <v>200712</v>
      </c>
      <c r="H457" s="21">
        <f>IF(E457=0,raw!AO457,0)</f>
        <v>0</v>
      </c>
      <c r="I457" s="21">
        <f>raw!V457</f>
        <v>39485.07</v>
      </c>
      <c r="J457" s="21">
        <f>raw!X457</f>
        <v>716.25</v>
      </c>
      <c r="K457" s="21">
        <f>SUM(raw!Y457:AB457)</f>
        <v>9239.5</v>
      </c>
      <c r="L457" s="21">
        <f>SUM(raw!AC457:AD457)</f>
        <v>56.35</v>
      </c>
      <c r="M457" s="21">
        <f>raw!AE457</f>
        <v>2.7</v>
      </c>
      <c r="N457" s="21">
        <f>raw!AF457</f>
        <v>157940.35999999999</v>
      </c>
      <c r="O457" s="21">
        <f>raw!AL457</f>
        <v>149468.15</v>
      </c>
      <c r="P457" s="21">
        <f>raw!AM457</f>
        <v>158707.65</v>
      </c>
      <c r="Q457" s="21">
        <f>raw!BB457</f>
        <v>18130</v>
      </c>
      <c r="R457" s="21">
        <f>IF(E457=0,raw!AN457,raw!BC457)</f>
        <v>182582</v>
      </c>
      <c r="S457" s="21">
        <f>raw!BE457</f>
        <v>406</v>
      </c>
      <c r="T457" s="21">
        <f>raw!BF457</f>
        <v>443</v>
      </c>
      <c r="U457" s="21">
        <f>raw!BH457</f>
        <v>455</v>
      </c>
      <c r="V457" s="21">
        <f>IF(raw!BI457,raw!BI457,raw!BG457)</f>
        <v>443</v>
      </c>
      <c r="W457" s="21">
        <f>raw!BK457</f>
        <v>0</v>
      </c>
      <c r="X457" s="21">
        <f>raw!BL457</f>
        <v>0</v>
      </c>
      <c r="Y457" s="29">
        <f>TRUNC(raw!BQ457/(1-raw!W457/100),2)</f>
        <v>0</v>
      </c>
      <c r="Z457" s="29">
        <f>TRUNC(raw!BR457/(1-raw!W457/100),2)</f>
        <v>0</v>
      </c>
      <c r="AA457" s="29">
        <f>TRUNC(raw!BY457/(1-raw!W457/100),2)</f>
        <v>26148.48</v>
      </c>
      <c r="AB457" s="29">
        <f>TRUNC(IF(E457=0,0,IF(E457=1,raw!BX457/(1-raw!W457/100),IF(E457=2,raw!BZ457/(1-raw!W457/100),0))),2)</f>
        <v>7500.88</v>
      </c>
      <c r="AC457" s="29">
        <f>TRUNC(raw!CB457/(1-raw!W457/100),2)</f>
        <v>0</v>
      </c>
      <c r="AD457" s="29">
        <f>TRUNC(IF(E457=0,0,IF(E457=1,raw!CA457/(1-raw!W457/100),IF(E457=2,raw!CC457/(1-raw!W457/100),0))),2)</f>
        <v>778.88</v>
      </c>
      <c r="AE457" s="21">
        <f>(IF(E457=0,0,IF(E457=1,0,IF(E457=2,raw!CE457))))</f>
        <v>455</v>
      </c>
      <c r="AF457" s="21">
        <f>(IF(E457=0,0,IF(E457=1,raw!CD457,IF(E457=2,raw!CF457))))</f>
        <v>420</v>
      </c>
    </row>
    <row r="458" spans="1:32" x14ac:dyDescent="0.25">
      <c r="A458" s="21">
        <f>raw!A458</f>
        <v>856960</v>
      </c>
      <c r="C458" s="21">
        <f>VLOOKUP(A458,'insert-meters'!A$2:B$24,2)</f>
        <v>117</v>
      </c>
      <c r="D458" s="21" t="str">
        <f>MID(raw!M458,3,4)</f>
        <v>1809</v>
      </c>
      <c r="E458" s="21">
        <f>IF(raw!BE458,2,IF(raw!BG458,1,0))</f>
        <v>0</v>
      </c>
      <c r="F458" s="21">
        <f>raw!T458</f>
        <v>20181018</v>
      </c>
      <c r="G458" s="21">
        <f>IF(E458=0,raw!AN458,raw!U458)</f>
        <v>1</v>
      </c>
      <c r="H458" s="21">
        <f>IF(E458=0,raw!AO458,0)</f>
        <v>100</v>
      </c>
      <c r="I458" s="21">
        <f>raw!V458</f>
        <v>8.09</v>
      </c>
      <c r="J458" s="21">
        <f>raw!X458</f>
        <v>2.4</v>
      </c>
      <c r="K458" s="21">
        <f>SUM(raw!Y458:AB458)</f>
        <v>3.9200000000000004</v>
      </c>
      <c r="L458" s="21">
        <f>SUM(raw!AC458:AD458)</f>
        <v>0</v>
      </c>
      <c r="M458" s="21">
        <f>raw!AE458</f>
        <v>0</v>
      </c>
      <c r="N458" s="21">
        <f>raw!AF458</f>
        <v>67.430000000000007</v>
      </c>
      <c r="O458" s="21">
        <f>raw!AL458</f>
        <v>65.91</v>
      </c>
      <c r="P458" s="21">
        <f>raw!AM458</f>
        <v>69.83</v>
      </c>
      <c r="Q458" s="21">
        <f>raw!BB458</f>
        <v>0</v>
      </c>
      <c r="R458" s="21">
        <f>IF(E458=0,raw!AN458,raw!BC458)</f>
        <v>1</v>
      </c>
      <c r="S458" s="21">
        <f>raw!BE458</f>
        <v>0</v>
      </c>
      <c r="T458" s="21">
        <f>raw!BF458</f>
        <v>0</v>
      </c>
      <c r="U458" s="21">
        <f>raw!BH458</f>
        <v>0</v>
      </c>
      <c r="V458" s="21">
        <f>IF(raw!BI458,raw!BI458,raw!BG458)</f>
        <v>0</v>
      </c>
      <c r="W458" s="21">
        <f>raw!BK458</f>
        <v>0</v>
      </c>
      <c r="X458" s="21">
        <f>raw!BL458</f>
        <v>0</v>
      </c>
      <c r="Y458" s="29">
        <f>TRUNC(raw!BQ458/(1-raw!W458/100),2)</f>
        <v>0</v>
      </c>
      <c r="Z458" s="29">
        <f>TRUNC(raw!BR458/(1-raw!W458/100),2)</f>
        <v>0</v>
      </c>
      <c r="AA458" s="29">
        <f>TRUNC(raw!BY458/(1-raw!W458/100),2)</f>
        <v>0</v>
      </c>
      <c r="AB458" s="29">
        <f>TRUNC(IF(E458=0,0,IF(E458=1,raw!BX458/(1-raw!W458/100),IF(E458=2,raw!BZ458/(1-raw!W458/100),0))),2)</f>
        <v>0</v>
      </c>
      <c r="AC458" s="29">
        <f>TRUNC(raw!CB458/(1-raw!W458/100),2)</f>
        <v>0</v>
      </c>
      <c r="AD458" s="29">
        <f>TRUNC(IF(E458=0,0,IF(E458=1,raw!CA458/(1-raw!W458/100),IF(E458=2,raw!CC458/(1-raw!W458/100),0))),2)</f>
        <v>0</v>
      </c>
      <c r="AE458" s="21">
        <f>(IF(E458=0,0,IF(E458=1,0,IF(E458=2,raw!CE458))))</f>
        <v>0</v>
      </c>
      <c r="AF458" s="21">
        <f>(IF(E458=0,0,IF(E458=1,raw!CD458,IF(E458=2,raw!CF458))))</f>
        <v>0</v>
      </c>
    </row>
    <row r="459" spans="1:32" x14ac:dyDescent="0.25">
      <c r="A459" s="21">
        <f>raw!A459</f>
        <v>856967</v>
      </c>
      <c r="C459" s="21">
        <f>VLOOKUP(A459,'insert-meters'!A$2:B$24,2)</f>
        <v>118</v>
      </c>
      <c r="D459" s="21" t="str">
        <f>MID(raw!M459,3,4)</f>
        <v>1809</v>
      </c>
      <c r="E459" s="21">
        <f>IF(raw!BE459,2,IF(raw!BG459,1,0))</f>
        <v>0</v>
      </c>
      <c r="F459" s="21">
        <f>raw!T459</f>
        <v>20181018</v>
      </c>
      <c r="G459" s="21">
        <f>IF(E459=0,raw!AN459,raw!U459)</f>
        <v>1</v>
      </c>
      <c r="H459" s="21">
        <f>IF(E459=0,raw!AO459,0)</f>
        <v>100</v>
      </c>
      <c r="I459" s="21">
        <f>raw!V459</f>
        <v>8.09</v>
      </c>
      <c r="J459" s="21">
        <f>raw!X459</f>
        <v>2.4</v>
      </c>
      <c r="K459" s="21">
        <f>SUM(raw!Y459:AB459)</f>
        <v>3.9200000000000004</v>
      </c>
      <c r="L459" s="21">
        <f>SUM(raw!AC459:AD459)</f>
        <v>0</v>
      </c>
      <c r="M459" s="21">
        <f>raw!AE459</f>
        <v>0</v>
      </c>
      <c r="N459" s="21">
        <f>raw!AF459</f>
        <v>67.430000000000007</v>
      </c>
      <c r="O459" s="21">
        <f>raw!AL459</f>
        <v>65.91</v>
      </c>
      <c r="P459" s="21">
        <f>raw!AM459</f>
        <v>69.83</v>
      </c>
      <c r="Q459" s="21">
        <f>raw!BB459</f>
        <v>0</v>
      </c>
      <c r="R459" s="21">
        <f>IF(E459=0,raw!AN459,raw!BC459)</f>
        <v>1</v>
      </c>
      <c r="S459" s="21">
        <f>raw!BE459</f>
        <v>0</v>
      </c>
      <c r="T459" s="21">
        <f>raw!BF459</f>
        <v>0</v>
      </c>
      <c r="U459" s="21">
        <f>raw!BH459</f>
        <v>0</v>
      </c>
      <c r="V459" s="21">
        <f>IF(raw!BI459,raw!BI459,raw!BG459)</f>
        <v>0</v>
      </c>
      <c r="W459" s="21">
        <f>raw!BK459</f>
        <v>0</v>
      </c>
      <c r="X459" s="21">
        <f>raw!BL459</f>
        <v>0</v>
      </c>
      <c r="Y459" s="29">
        <f>TRUNC(raw!BQ459/(1-raw!W459/100),2)</f>
        <v>0</v>
      </c>
      <c r="Z459" s="29">
        <f>TRUNC(raw!BR459/(1-raw!W459/100),2)</f>
        <v>0</v>
      </c>
      <c r="AA459" s="29">
        <f>TRUNC(raw!BY459/(1-raw!W459/100),2)</f>
        <v>0</v>
      </c>
      <c r="AB459" s="29">
        <f>TRUNC(IF(E459=0,0,IF(E459=1,raw!BX459/(1-raw!W459/100),IF(E459=2,raw!BZ459/(1-raw!W459/100),0))),2)</f>
        <v>0</v>
      </c>
      <c r="AC459" s="29">
        <f>TRUNC(raw!CB459/(1-raw!W459/100),2)</f>
        <v>0</v>
      </c>
      <c r="AD459" s="29">
        <f>TRUNC(IF(E459=0,0,IF(E459=1,raw!CA459/(1-raw!W459/100),IF(E459=2,raw!CC459/(1-raw!W459/100),0))),2)</f>
        <v>0</v>
      </c>
      <c r="AE459" s="21">
        <f>(IF(E459=0,0,IF(E459=1,0,IF(E459=2,raw!CE459))))</f>
        <v>0</v>
      </c>
      <c r="AF459" s="21">
        <f>(IF(E459=0,0,IF(E459=1,raw!CD459,IF(E459=2,raw!CF459))))</f>
        <v>0</v>
      </c>
    </row>
    <row r="460" spans="1:32" x14ac:dyDescent="0.25">
      <c r="A460" s="21">
        <f>raw!A460</f>
        <v>856969</v>
      </c>
      <c r="C460" s="21">
        <f>VLOOKUP(A460,'insert-meters'!A$2:B$24,2)</f>
        <v>119</v>
      </c>
      <c r="D460" s="21" t="str">
        <f>MID(raw!M460,3,4)</f>
        <v>1809</v>
      </c>
      <c r="E460" s="21">
        <f>IF(raw!BE460,2,IF(raw!BG460,1,0))</f>
        <v>0</v>
      </c>
      <c r="F460" s="21">
        <f>raw!T460</f>
        <v>20181018</v>
      </c>
      <c r="G460" s="21">
        <f>IF(E460=0,raw!AN460,raw!U460)</f>
        <v>0</v>
      </c>
      <c r="H460" s="21">
        <f>IF(E460=0,raw!AO460,0)</f>
        <v>100</v>
      </c>
      <c r="I460" s="21">
        <f>raw!V460</f>
        <v>8.09</v>
      </c>
      <c r="J460" s="21">
        <f>raw!X460</f>
        <v>2.4</v>
      </c>
      <c r="K460" s="21">
        <f>SUM(raw!Y460:AB460)</f>
        <v>3.9200000000000004</v>
      </c>
      <c r="L460" s="21">
        <f>SUM(raw!AC460:AD460)</f>
        <v>0</v>
      </c>
      <c r="M460" s="21">
        <f>raw!AE460</f>
        <v>0</v>
      </c>
      <c r="N460" s="21">
        <f>raw!AF460</f>
        <v>67.430000000000007</v>
      </c>
      <c r="O460" s="21">
        <f>raw!AL460</f>
        <v>65.91</v>
      </c>
      <c r="P460" s="21">
        <f>raw!AM460</f>
        <v>69.83</v>
      </c>
      <c r="Q460" s="21">
        <f>raw!BB460</f>
        <v>0</v>
      </c>
      <c r="R460" s="21">
        <f>IF(E460=0,raw!AN460,raw!BC460)</f>
        <v>0</v>
      </c>
      <c r="S460" s="21">
        <f>raw!BE460</f>
        <v>0</v>
      </c>
      <c r="T460" s="21">
        <f>raw!BF460</f>
        <v>0</v>
      </c>
      <c r="U460" s="21">
        <f>raw!BH460</f>
        <v>0</v>
      </c>
      <c r="V460" s="21">
        <f>IF(raw!BI460,raw!BI460,raw!BG460)</f>
        <v>0</v>
      </c>
      <c r="W460" s="21">
        <f>raw!BK460</f>
        <v>0</v>
      </c>
      <c r="X460" s="21">
        <f>raw!BL460</f>
        <v>0</v>
      </c>
      <c r="Y460" s="29">
        <f>TRUNC(raw!BQ460/(1-raw!W460/100),2)</f>
        <v>0</v>
      </c>
      <c r="Z460" s="29">
        <f>TRUNC(raw!BR460/(1-raw!W460/100),2)</f>
        <v>0</v>
      </c>
      <c r="AA460" s="29">
        <f>TRUNC(raw!BY460/(1-raw!W460/100),2)</f>
        <v>0</v>
      </c>
      <c r="AB460" s="29">
        <f>TRUNC(IF(E460=0,0,IF(E460=1,raw!BX460/(1-raw!W460/100),IF(E460=2,raw!BZ460/(1-raw!W460/100),0))),2)</f>
        <v>0</v>
      </c>
      <c r="AC460" s="29">
        <f>TRUNC(raw!CB460/(1-raw!W460/100),2)</f>
        <v>0</v>
      </c>
      <c r="AD460" s="29">
        <f>TRUNC(IF(E460=0,0,IF(E460=1,raw!CA460/(1-raw!W460/100),IF(E460=2,raw!CC460/(1-raw!W460/100),0))),2)</f>
        <v>0</v>
      </c>
      <c r="AE460" s="21">
        <f>(IF(E460=0,0,IF(E460=1,0,IF(E460=2,raw!CE460))))</f>
        <v>0</v>
      </c>
      <c r="AF460" s="21">
        <f>(IF(E460=0,0,IF(E460=1,raw!CD460,IF(E460=2,raw!CF460))))</f>
        <v>0</v>
      </c>
    </row>
    <row r="461" spans="1:32" x14ac:dyDescent="0.25">
      <c r="A461" s="21">
        <f>raw!A461</f>
        <v>966027</v>
      </c>
      <c r="C461" s="21">
        <f>VLOOKUP(A461,'insert-meters'!A$2:B$24,2)</f>
        <v>120</v>
      </c>
      <c r="D461" s="21" t="str">
        <f>MID(raw!M461,3,4)</f>
        <v>1809</v>
      </c>
      <c r="E461" s="21">
        <f>IF(raw!BE461,2,IF(raw!BG461,1,0))</f>
        <v>2</v>
      </c>
      <c r="F461" s="21">
        <f>raw!T461</f>
        <v>20181018</v>
      </c>
      <c r="G461" s="21">
        <f>IF(E461=0,raw!AN461,raw!U461)</f>
        <v>78951</v>
      </c>
      <c r="H461" s="21">
        <f>IF(E461=0,raw!AO461,0)</f>
        <v>0</v>
      </c>
      <c r="I461" s="21">
        <f>raw!V461</f>
        <v>16782.240000000002</v>
      </c>
      <c r="J461" s="21">
        <f>raw!X461</f>
        <v>716.25</v>
      </c>
      <c r="K461" s="21">
        <f>SUM(raw!Y461:AB461)</f>
        <v>3927.0299999999997</v>
      </c>
      <c r="L461" s="21">
        <f>SUM(raw!AC461:AD461)</f>
        <v>0</v>
      </c>
      <c r="M461" s="21">
        <f>raw!AE461</f>
        <v>0</v>
      </c>
      <c r="N461" s="21">
        <f>raw!AF461</f>
        <v>67129.06</v>
      </c>
      <c r="O461" s="21">
        <f>raw!AL461</f>
        <v>63918.28</v>
      </c>
      <c r="P461" s="21">
        <f>raw!AM461</f>
        <v>67845.31</v>
      </c>
      <c r="Q461" s="21">
        <f>raw!BB461</f>
        <v>8966</v>
      </c>
      <c r="R461" s="21">
        <f>IF(E461=0,raw!AN461,raw!BC461)</f>
        <v>69985</v>
      </c>
      <c r="S461" s="21">
        <f>raw!BE461</f>
        <v>210</v>
      </c>
      <c r="T461" s="21">
        <f>raw!BF461</f>
        <v>210</v>
      </c>
      <c r="U461" s="21">
        <f>raw!BH461</f>
        <v>245</v>
      </c>
      <c r="V461" s="21">
        <f>IF(raw!BI461,raw!BI461,raw!BG461)</f>
        <v>230</v>
      </c>
      <c r="W461" s="21">
        <f>raw!BK461</f>
        <v>20</v>
      </c>
      <c r="X461" s="21">
        <f>raw!BL461</f>
        <v>183</v>
      </c>
      <c r="Y461" s="29">
        <f>TRUNC(raw!BQ461/(1-raw!W461/100),2)</f>
        <v>8.82</v>
      </c>
      <c r="Z461" s="29">
        <f>TRUNC(raw!BR461/(1-raw!W461/100),2)</f>
        <v>80.73</v>
      </c>
      <c r="AA461" s="29">
        <f>TRUNC(raw!BY461/(1-raw!W461/100),2)</f>
        <v>14079.96</v>
      </c>
      <c r="AB461" s="29">
        <f>TRUNC(IF(E461=0,0,IF(E461=1,raw!BX461/(1-raw!W461/100),IF(E461=2,raw!BZ461/(1-raw!W461/100),0))),2)</f>
        <v>3894.36</v>
      </c>
      <c r="AC461" s="29">
        <f>TRUNC(raw!CB461/(1-raw!W461/100),2)</f>
        <v>0</v>
      </c>
      <c r="AD461" s="29">
        <f>TRUNC(IF(E461=0,0,IF(E461=1,raw!CA461/(1-raw!W461/100),IF(E461=2,raw!CC461/(1-raw!W461/100),0))),2)</f>
        <v>0</v>
      </c>
      <c r="AE461" s="21">
        <f>(IF(E461=0,0,IF(E461=1,0,IF(E461=2,raw!CE461))))</f>
        <v>245</v>
      </c>
      <c r="AF461" s="21">
        <f>(IF(E461=0,0,IF(E461=1,raw!CD461,IF(E461=2,raw!CF461))))</f>
        <v>230</v>
      </c>
    </row>
    <row r="462" spans="1:32" x14ac:dyDescent="0.25">
      <c r="A462" s="21">
        <f>raw!A462</f>
        <v>1089425</v>
      </c>
      <c r="C462" s="21">
        <f>VLOOKUP(A462,'insert-meters'!A$2:B$24,2)</f>
        <v>121</v>
      </c>
      <c r="D462" s="21" t="str">
        <f>MID(raw!M462,3,4)</f>
        <v>1809</v>
      </c>
      <c r="E462" s="21">
        <f>IF(raw!BE462,2,IF(raw!BG462,1,0))</f>
        <v>2</v>
      </c>
      <c r="F462" s="21">
        <f>raw!T462</f>
        <v>20181018</v>
      </c>
      <c r="G462" s="21">
        <f>IF(E462=0,raw!AN462,raw!U462)</f>
        <v>127706</v>
      </c>
      <c r="H462" s="21">
        <f>IF(E462=0,raw!AO462,0)</f>
        <v>0</v>
      </c>
      <c r="I462" s="21">
        <f>raw!V462</f>
        <v>22388.97</v>
      </c>
      <c r="J462" s="21">
        <f>raw!X462</f>
        <v>716.25</v>
      </c>
      <c r="K462" s="21">
        <f>SUM(raw!Y462:AB462)</f>
        <v>5239</v>
      </c>
      <c r="L462" s="21">
        <f>SUM(raw!AC462:AD462)</f>
        <v>0</v>
      </c>
      <c r="M462" s="21">
        <f>raw!AE462</f>
        <v>0</v>
      </c>
      <c r="N462" s="21">
        <f>raw!AF462</f>
        <v>89555.91</v>
      </c>
      <c r="O462" s="21">
        <f>raw!AL462</f>
        <v>85033.16</v>
      </c>
      <c r="P462" s="21">
        <f>raw!AM462</f>
        <v>90272.16</v>
      </c>
      <c r="Q462" s="21">
        <f>raw!BB462</f>
        <v>11717</v>
      </c>
      <c r="R462" s="21">
        <f>IF(E462=0,raw!AN462,raw!BC462)</f>
        <v>115989</v>
      </c>
      <c r="S462" s="21">
        <f>raw!BE462</f>
        <v>194</v>
      </c>
      <c r="T462" s="21">
        <f>raw!BF462</f>
        <v>199</v>
      </c>
      <c r="U462" s="21">
        <f>raw!BH462</f>
        <v>350</v>
      </c>
      <c r="V462" s="21">
        <f>IF(raw!BI462,raw!BI462,raw!BG462)</f>
        <v>350</v>
      </c>
      <c r="W462" s="21">
        <f>raw!BK462</f>
        <v>0</v>
      </c>
      <c r="X462" s="21">
        <f>raw!BL462</f>
        <v>0</v>
      </c>
      <c r="Y462" s="29">
        <f>TRUNC(raw!BQ462/(1-raw!W462/100),2)</f>
        <v>0</v>
      </c>
      <c r="Z462" s="29">
        <f>TRUNC(raw!BR462/(1-raw!W462/100),2)</f>
        <v>0</v>
      </c>
      <c r="AA462" s="29">
        <f>TRUNC(raw!BY462/(1-raw!W462/100),2)</f>
        <v>10737.92</v>
      </c>
      <c r="AB462" s="29">
        <f>TRUNC(IF(E462=0,0,IF(E462=1,raw!BX462/(1-raw!W462/100),IF(E462=2,raw!BZ462/(1-raw!W462/100),0))),2)</f>
        <v>4259.32</v>
      </c>
      <c r="AC462" s="29">
        <f>TRUNC(raw!CB462/(1-raw!W462/100),2)</f>
        <v>0</v>
      </c>
      <c r="AD462" s="29">
        <f>TRUNC(IF(E462=0,0,IF(E462=1,raw!CA462/(1-raw!W462/100),IF(E462=2,raw!CC462/(1-raw!W462/100),0))),2)</f>
        <v>0</v>
      </c>
      <c r="AE462" s="21">
        <f>(IF(E462=0,0,IF(E462=1,0,IF(E462=2,raw!CE462))))</f>
        <v>350</v>
      </c>
      <c r="AF462" s="21">
        <f>(IF(E462=0,0,IF(E462=1,raw!CD462,IF(E462=2,raw!CF462))))</f>
        <v>350</v>
      </c>
    </row>
    <row r="463" spans="1:32" x14ac:dyDescent="0.25">
      <c r="A463" s="21">
        <f>raw!A463</f>
        <v>1100496</v>
      </c>
      <c r="C463" s="21">
        <f>VLOOKUP(A463,'insert-meters'!A$2:B$24,2)</f>
        <v>122</v>
      </c>
      <c r="D463" s="21" t="str">
        <f>MID(raw!M463,3,4)</f>
        <v>1809</v>
      </c>
      <c r="E463" s="21">
        <f>IF(raw!BE463,2,IF(raw!BG463,1,0))</f>
        <v>0</v>
      </c>
      <c r="F463" s="21">
        <f>raw!T463</f>
        <v>20181018</v>
      </c>
      <c r="G463" s="21">
        <f>IF(E463=0,raw!AN463,raw!U463)</f>
        <v>11</v>
      </c>
      <c r="H463" s="21">
        <f>IF(E463=0,raw!AO463,0)</f>
        <v>30</v>
      </c>
      <c r="I463" s="21">
        <f>raw!V463</f>
        <v>2.42</v>
      </c>
      <c r="J463" s="21">
        <f>raw!X463</f>
        <v>2.4</v>
      </c>
      <c r="K463" s="21">
        <f>SUM(raw!Y463:AB463)</f>
        <v>1.17</v>
      </c>
      <c r="L463" s="21">
        <f>SUM(raw!AC463:AD463)</f>
        <v>0</v>
      </c>
      <c r="M463" s="21">
        <f>raw!AE463</f>
        <v>0</v>
      </c>
      <c r="N463" s="21">
        <f>raw!AF463</f>
        <v>20.23</v>
      </c>
      <c r="O463" s="21">
        <f>raw!AL463</f>
        <v>21.46</v>
      </c>
      <c r="P463" s="21">
        <f>raw!AM463</f>
        <v>22.63</v>
      </c>
      <c r="Q463" s="21">
        <f>raw!BB463</f>
        <v>0</v>
      </c>
      <c r="R463" s="21">
        <f>IF(E463=0,raw!AN463,raw!BC463)</f>
        <v>11</v>
      </c>
      <c r="S463" s="21">
        <f>raw!BE463</f>
        <v>0</v>
      </c>
      <c r="T463" s="21">
        <f>raw!BF463</f>
        <v>0</v>
      </c>
      <c r="U463" s="21">
        <f>raw!BH463</f>
        <v>0</v>
      </c>
      <c r="V463" s="21">
        <f>IF(raw!BI463,raw!BI463,raw!BG463)</f>
        <v>0</v>
      </c>
      <c r="W463" s="21">
        <f>raw!BK463</f>
        <v>0</v>
      </c>
      <c r="X463" s="21">
        <f>raw!BL463</f>
        <v>0</v>
      </c>
      <c r="Y463" s="29">
        <f>TRUNC(raw!BQ463/(1-raw!W463/100),2)</f>
        <v>0</v>
      </c>
      <c r="Z463" s="29">
        <f>TRUNC(raw!BR463/(1-raw!W463/100),2)</f>
        <v>0</v>
      </c>
      <c r="AA463" s="29">
        <f>TRUNC(raw!BY463/(1-raw!W463/100),2)</f>
        <v>0</v>
      </c>
      <c r="AB463" s="29">
        <f>TRUNC(IF(E463=0,0,IF(E463=1,raw!BX463/(1-raw!W463/100),IF(E463=2,raw!BZ463/(1-raw!W463/100),0))),2)</f>
        <v>0</v>
      </c>
      <c r="AC463" s="29">
        <f>TRUNC(raw!CB463/(1-raw!W463/100),2)</f>
        <v>0</v>
      </c>
      <c r="AD463" s="29">
        <f>TRUNC(IF(E463=0,0,IF(E463=1,raw!CA463/(1-raw!W463/100),IF(E463=2,raw!CC463/(1-raw!W463/100),0))),2)</f>
        <v>0</v>
      </c>
      <c r="AE463" s="21">
        <f>(IF(E463=0,0,IF(E463=1,0,IF(E463=2,raw!CE463))))</f>
        <v>0</v>
      </c>
      <c r="AF463" s="21">
        <f>(IF(E463=0,0,IF(E463=1,raw!CD463,IF(E463=2,raw!CF463))))</f>
        <v>0</v>
      </c>
    </row>
    <row r="464" spans="1:32" x14ac:dyDescent="0.25">
      <c r="A464" s="21">
        <f>raw!A464</f>
        <v>466453</v>
      </c>
      <c r="C464" s="21">
        <f>VLOOKUP(A464,'insert-meters'!A$2:B$24,2)</f>
        <v>101</v>
      </c>
      <c r="D464" s="21" t="str">
        <f>MID(raw!M464,3,4)</f>
        <v>1810</v>
      </c>
      <c r="E464" s="21">
        <f>IF(raw!BE464,2,IF(raw!BG464,1,0))</f>
        <v>1</v>
      </c>
      <c r="F464" s="21">
        <f>raw!T464</f>
        <v>20181118</v>
      </c>
      <c r="G464" s="21">
        <f>IF(E464=0,raw!AN464,raw!U464)</f>
        <v>16625</v>
      </c>
      <c r="H464" s="21">
        <f>IF(E464=0,raw!AO464,0)</f>
        <v>0</v>
      </c>
      <c r="I464" s="21">
        <f>raw!V464</f>
        <v>2993.69</v>
      </c>
      <c r="J464" s="21">
        <f>raw!X464</f>
        <v>716.25</v>
      </c>
      <c r="K464" s="21">
        <f>SUM(raw!Y464:AB464)</f>
        <v>700.5</v>
      </c>
      <c r="L464" s="21">
        <f>SUM(raw!AC464:AD464)</f>
        <v>0</v>
      </c>
      <c r="M464" s="21">
        <f>raw!AE464</f>
        <v>0</v>
      </c>
      <c r="N464" s="21">
        <f>raw!AF464</f>
        <v>11974.8</v>
      </c>
      <c r="O464" s="21">
        <f>raw!AL464</f>
        <v>11990.55</v>
      </c>
      <c r="P464" s="21">
        <f>raw!AM464</f>
        <v>12691.05</v>
      </c>
      <c r="Q464" s="21">
        <f>raw!BB464</f>
        <v>2060</v>
      </c>
      <c r="R464" s="21">
        <f>IF(E464=0,raw!AN464,raw!BC464)</f>
        <v>14565</v>
      </c>
      <c r="S464" s="21">
        <f>raw!BE464</f>
        <v>0</v>
      </c>
      <c r="T464" s="21">
        <f>raw!BF464</f>
        <v>44</v>
      </c>
      <c r="U464" s="21">
        <f>raw!BH464</f>
        <v>0</v>
      </c>
      <c r="V464" s="21">
        <f>IF(raw!BI464,raw!BI464,raw!BG464)</f>
        <v>55</v>
      </c>
      <c r="W464" s="21">
        <f>raw!BK464</f>
        <v>5</v>
      </c>
      <c r="X464" s="21">
        <f>raw!BL464</f>
        <v>137</v>
      </c>
      <c r="Y464" s="29">
        <f>TRUNC(raw!BQ464/(1-raw!W464/100),2)</f>
        <v>2.1800000000000002</v>
      </c>
      <c r="Z464" s="29">
        <f>TRUNC(raw!BR464/(1-raw!W464/100),2)</f>
        <v>59.76</v>
      </c>
      <c r="AA464" s="29">
        <f>TRUNC(raw!BY464/(1-raw!W464/100),2)</f>
        <v>0</v>
      </c>
      <c r="AB464" s="29">
        <f>TRUNC(IF(E464=0,0,IF(E464=1,raw!BX464/(1-raw!W464/100),IF(E464=2,raw!BZ464/(1-raw!W464/100),0))),2)</f>
        <v>661.8</v>
      </c>
      <c r="AC464" s="29">
        <f>TRUNC(raw!CB464/(1-raw!W464/100),2)</f>
        <v>0</v>
      </c>
      <c r="AD464" s="29">
        <f>TRUNC(IF(E464=0,0,IF(E464=1,raw!CA464/(1-raw!W464/100),IF(E464=2,raw!CC464/(1-raw!W464/100),0))),2)</f>
        <v>0</v>
      </c>
      <c r="AE464" s="21">
        <f>(IF(E464=0,0,IF(E464=1,0,IF(E464=2,raw!CE464))))</f>
        <v>0</v>
      </c>
      <c r="AF464" s="21">
        <f>(IF(E464=0,0,IF(E464=1,raw!CD464,IF(E464=2,raw!CF464))))</f>
        <v>55</v>
      </c>
    </row>
    <row r="465" spans="1:32" x14ac:dyDescent="0.25">
      <c r="A465" s="21">
        <f>raw!A465</f>
        <v>471550</v>
      </c>
      <c r="C465" s="21">
        <f>VLOOKUP(A465,'insert-meters'!A$2:B$24,2)</f>
        <v>102</v>
      </c>
      <c r="D465" s="21" t="str">
        <f>MID(raw!M465,3,4)</f>
        <v>1810</v>
      </c>
      <c r="E465" s="21">
        <f>IF(raw!BE465,2,IF(raw!BG465,1,0))</f>
        <v>0</v>
      </c>
      <c r="F465" s="21">
        <f>raw!T465</f>
        <v>20181118</v>
      </c>
      <c r="G465" s="21">
        <f>IF(E465=0,raw!AN465,raw!U465)</f>
        <v>1088</v>
      </c>
      <c r="H465" s="21">
        <f>IF(E465=0,raw!AO465,0)</f>
        <v>1088</v>
      </c>
      <c r="I465" s="21">
        <f>raw!V465</f>
        <v>214.02</v>
      </c>
      <c r="J465" s="21">
        <f>raw!X465</f>
        <v>49.16</v>
      </c>
      <c r="K465" s="21">
        <f>SUM(raw!Y465:AB465)</f>
        <v>50.070000000000007</v>
      </c>
      <c r="L465" s="21">
        <f>SUM(raw!AC465:AD465)</f>
        <v>0</v>
      </c>
      <c r="M465" s="21">
        <f>raw!AE465</f>
        <v>0</v>
      </c>
      <c r="N465" s="21">
        <f>raw!AF465</f>
        <v>856.08</v>
      </c>
      <c r="O465" s="21">
        <f>raw!AL465</f>
        <v>855.17</v>
      </c>
      <c r="P465" s="21">
        <f>raw!AM465</f>
        <v>905.24</v>
      </c>
      <c r="Q465" s="21">
        <f>raw!BB465</f>
        <v>0</v>
      </c>
      <c r="R465" s="21">
        <f>IF(E465=0,raw!AN465,raw!BC465)</f>
        <v>1088</v>
      </c>
      <c r="S465" s="21">
        <f>raw!BE465</f>
        <v>0</v>
      </c>
      <c r="T465" s="21">
        <f>raw!BF465</f>
        <v>0</v>
      </c>
      <c r="U465" s="21">
        <f>raw!BH465</f>
        <v>0</v>
      </c>
      <c r="V465" s="21">
        <f>IF(raw!BI465,raw!BI465,raw!BG465)</f>
        <v>0</v>
      </c>
      <c r="W465" s="21">
        <f>raw!BK465</f>
        <v>0</v>
      </c>
      <c r="X465" s="21">
        <f>raw!BL465</f>
        <v>0</v>
      </c>
      <c r="Y465" s="29">
        <f>TRUNC(raw!BQ465/(1-raw!W465/100),2)</f>
        <v>0</v>
      </c>
      <c r="Z465" s="29">
        <f>TRUNC(raw!BR465/(1-raw!W465/100),2)</f>
        <v>0</v>
      </c>
      <c r="AA465" s="29">
        <f>TRUNC(raw!BY465/(1-raw!W465/100),2)</f>
        <v>0</v>
      </c>
      <c r="AB465" s="29">
        <f>TRUNC(IF(E465=0,0,IF(E465=1,raw!BX465/(1-raw!W465/100),IF(E465=2,raw!BZ465/(1-raw!W465/100),0))),2)</f>
        <v>0</v>
      </c>
      <c r="AC465" s="29">
        <f>TRUNC(raw!CB465/(1-raw!W465/100),2)</f>
        <v>0</v>
      </c>
      <c r="AD465" s="29">
        <f>TRUNC(IF(E465=0,0,IF(E465=1,raw!CA465/(1-raw!W465/100),IF(E465=2,raw!CC465/(1-raw!W465/100),0))),2)</f>
        <v>0</v>
      </c>
      <c r="AE465" s="21">
        <f>(IF(E465=0,0,IF(E465=1,0,IF(E465=2,raw!CE465))))</f>
        <v>0</v>
      </c>
      <c r="AF465" s="21">
        <f>(IF(E465=0,0,IF(E465=1,raw!CD465,IF(E465=2,raw!CF465))))</f>
        <v>0</v>
      </c>
    </row>
    <row r="466" spans="1:32" x14ac:dyDescent="0.25">
      <c r="A466" s="21">
        <f>raw!A466</f>
        <v>471551</v>
      </c>
      <c r="C466" s="21">
        <f>VLOOKUP(A466,'insert-meters'!A$2:B$24,2)</f>
        <v>103</v>
      </c>
      <c r="D466" s="21" t="str">
        <f>MID(raw!M466,3,4)</f>
        <v>1810</v>
      </c>
      <c r="E466" s="21">
        <f>IF(raw!BE466,2,IF(raw!BG466,1,0))</f>
        <v>0</v>
      </c>
      <c r="F466" s="21">
        <f>raw!T466</f>
        <v>20181118</v>
      </c>
      <c r="G466" s="21">
        <f>IF(E466=0,raw!AN466,raw!U466)</f>
        <v>7680</v>
      </c>
      <c r="H466" s="21">
        <f>IF(E466=0,raw!AO466,0)</f>
        <v>7680</v>
      </c>
      <c r="I466" s="21">
        <f>raw!V466</f>
        <v>1510.74</v>
      </c>
      <c r="J466" s="21">
        <f>raw!X466</f>
        <v>601.25</v>
      </c>
      <c r="K466" s="21">
        <f>SUM(raw!Y466:AB466)</f>
        <v>353.48</v>
      </c>
      <c r="L466" s="21">
        <f>SUM(raw!AC466:AD466)</f>
        <v>0</v>
      </c>
      <c r="M466" s="21">
        <f>raw!AE466</f>
        <v>0</v>
      </c>
      <c r="N466" s="21">
        <f>raw!AF466</f>
        <v>6042.96</v>
      </c>
      <c r="O466" s="21">
        <f>raw!AL466</f>
        <v>6290.73</v>
      </c>
      <c r="P466" s="21">
        <f>raw!AM466</f>
        <v>6644.21</v>
      </c>
      <c r="Q466" s="21">
        <f>raw!BB466</f>
        <v>0</v>
      </c>
      <c r="R466" s="21">
        <f>IF(E466=0,raw!AN466,raw!BC466)</f>
        <v>7680</v>
      </c>
      <c r="S466" s="21">
        <f>raw!BE466</f>
        <v>0</v>
      </c>
      <c r="T466" s="21">
        <f>raw!BF466</f>
        <v>0</v>
      </c>
      <c r="U466" s="21">
        <f>raw!BH466</f>
        <v>0</v>
      </c>
      <c r="V466" s="21">
        <f>IF(raw!BI466,raw!BI466,raw!BG466)</f>
        <v>0</v>
      </c>
      <c r="W466" s="21">
        <f>raw!BK466</f>
        <v>0</v>
      </c>
      <c r="X466" s="21">
        <f>raw!BL466</f>
        <v>0</v>
      </c>
      <c r="Y466" s="29">
        <f>TRUNC(raw!BQ466/(1-raw!W466/100),2)</f>
        <v>0</v>
      </c>
      <c r="Z466" s="29">
        <f>TRUNC(raw!BR466/(1-raw!W466/100),2)</f>
        <v>0</v>
      </c>
      <c r="AA466" s="29">
        <f>TRUNC(raw!BY466/(1-raw!W466/100),2)</f>
        <v>0</v>
      </c>
      <c r="AB466" s="29">
        <f>TRUNC(IF(E466=0,0,IF(E466=1,raw!BX466/(1-raw!W466/100),IF(E466=2,raw!BZ466/(1-raw!W466/100),0))),2)</f>
        <v>0</v>
      </c>
      <c r="AC466" s="29">
        <f>TRUNC(raw!CB466/(1-raw!W466/100),2)</f>
        <v>0</v>
      </c>
      <c r="AD466" s="29">
        <f>TRUNC(IF(E466=0,0,IF(E466=1,raw!CA466/(1-raw!W466/100),IF(E466=2,raw!CC466/(1-raw!W466/100),0))),2)</f>
        <v>0</v>
      </c>
      <c r="AE466" s="21">
        <f>(IF(E466=0,0,IF(E466=1,0,IF(E466=2,raw!CE466))))</f>
        <v>0</v>
      </c>
      <c r="AF466" s="21">
        <f>(IF(E466=0,0,IF(E466=1,raw!CD466,IF(E466=2,raw!CF466))))</f>
        <v>0</v>
      </c>
    </row>
    <row r="467" spans="1:32" x14ac:dyDescent="0.25">
      <c r="A467" s="21">
        <f>raw!A467</f>
        <v>471552</v>
      </c>
      <c r="C467" s="21">
        <f>VLOOKUP(A467,'insert-meters'!A$2:B$24,2)</f>
        <v>104</v>
      </c>
      <c r="D467" s="21" t="str">
        <f>MID(raw!M467,3,4)</f>
        <v>1810</v>
      </c>
      <c r="E467" s="21">
        <f>IF(raw!BE467,2,IF(raw!BG467,1,0))</f>
        <v>0</v>
      </c>
      <c r="F467" s="21">
        <f>raw!T467</f>
        <v>20181118</v>
      </c>
      <c r="G467" s="21">
        <f>IF(E467=0,raw!AN467,raw!U467)</f>
        <v>142</v>
      </c>
      <c r="H467" s="21">
        <f>IF(E467=0,raw!AO467,0)</f>
        <v>142</v>
      </c>
      <c r="I467" s="21">
        <f>raw!V467</f>
        <v>11.38</v>
      </c>
      <c r="J467" s="21">
        <f>raw!X467</f>
        <v>40.97</v>
      </c>
      <c r="K467" s="21">
        <f>SUM(raw!Y467:AB467)</f>
        <v>5.5200000000000005</v>
      </c>
      <c r="L467" s="21">
        <f>SUM(raw!AC467:AD467)</f>
        <v>0</v>
      </c>
      <c r="M467" s="21">
        <f>raw!AE467</f>
        <v>0</v>
      </c>
      <c r="N467" s="21">
        <f>raw!AF467</f>
        <v>94.85</v>
      </c>
      <c r="O467" s="21">
        <f>raw!AL467</f>
        <v>130.30000000000001</v>
      </c>
      <c r="P467" s="21">
        <f>raw!AM467</f>
        <v>135.82</v>
      </c>
      <c r="Q467" s="21">
        <f>raw!BB467</f>
        <v>0</v>
      </c>
      <c r="R467" s="21">
        <f>IF(E467=0,raw!AN467,raw!BC467)</f>
        <v>142</v>
      </c>
      <c r="S467" s="21">
        <f>raw!BE467</f>
        <v>0</v>
      </c>
      <c r="T467" s="21">
        <f>raw!BF467</f>
        <v>0</v>
      </c>
      <c r="U467" s="21">
        <f>raw!BH467</f>
        <v>0</v>
      </c>
      <c r="V467" s="21">
        <f>IF(raw!BI467,raw!BI467,raw!BG467)</f>
        <v>0</v>
      </c>
      <c r="W467" s="21">
        <f>raw!BK467</f>
        <v>0</v>
      </c>
      <c r="X467" s="21">
        <f>raw!BL467</f>
        <v>0</v>
      </c>
      <c r="Y467" s="29">
        <f>TRUNC(raw!BQ467/(1-raw!W467/100),2)</f>
        <v>0</v>
      </c>
      <c r="Z467" s="29">
        <f>TRUNC(raw!BR467/(1-raw!W467/100),2)</f>
        <v>0</v>
      </c>
      <c r="AA467" s="29">
        <f>TRUNC(raw!BY467/(1-raw!W467/100),2)</f>
        <v>0</v>
      </c>
      <c r="AB467" s="29">
        <f>TRUNC(IF(E467=0,0,IF(E467=1,raw!BX467/(1-raw!W467/100),IF(E467=2,raw!BZ467/(1-raw!W467/100),0))),2)</f>
        <v>0</v>
      </c>
      <c r="AC467" s="29">
        <f>TRUNC(raw!CB467/(1-raw!W467/100),2)</f>
        <v>0</v>
      </c>
      <c r="AD467" s="29">
        <f>TRUNC(IF(E467=0,0,IF(E467=1,raw!CA467/(1-raw!W467/100),IF(E467=2,raw!CC467/(1-raw!W467/100),0))),2)</f>
        <v>0</v>
      </c>
      <c r="AE467" s="21">
        <f>(IF(E467=0,0,IF(E467=1,0,IF(E467=2,raw!CE467))))</f>
        <v>0</v>
      </c>
      <c r="AF467" s="21">
        <f>(IF(E467=0,0,IF(E467=1,raw!CD467,IF(E467=2,raw!CF467))))</f>
        <v>0</v>
      </c>
    </row>
    <row r="468" spans="1:32" x14ac:dyDescent="0.25">
      <c r="A468" s="21">
        <f>raw!A468</f>
        <v>471553</v>
      </c>
      <c r="C468" s="21">
        <f>VLOOKUP(A468,'insert-meters'!A$2:B$24,2)</f>
        <v>105</v>
      </c>
      <c r="D468" s="21" t="str">
        <f>MID(raw!M468,3,4)</f>
        <v>1810</v>
      </c>
      <c r="E468" s="21">
        <f>IF(raw!BE468,2,IF(raw!BG468,1,0))</f>
        <v>0</v>
      </c>
      <c r="F468" s="21">
        <f>raw!T468</f>
        <v>20181118</v>
      </c>
      <c r="G468" s="21">
        <f>IF(E468=0,raw!AN468,raw!U468)</f>
        <v>6680</v>
      </c>
      <c r="H468" s="21">
        <f>IF(E468=0,raw!AO468,0)</f>
        <v>6680</v>
      </c>
      <c r="I468" s="21">
        <f>raw!V468</f>
        <v>1314.03</v>
      </c>
      <c r="J468" s="21">
        <f>raw!X468</f>
        <v>706.62</v>
      </c>
      <c r="K468" s="21">
        <f>SUM(raw!Y468:AB468)</f>
        <v>307.47000000000003</v>
      </c>
      <c r="L468" s="21">
        <f>SUM(raw!AC468:AD468)</f>
        <v>0</v>
      </c>
      <c r="M468" s="21">
        <f>raw!AE468</f>
        <v>0</v>
      </c>
      <c r="N468" s="21">
        <f>raw!AF468</f>
        <v>5256.12</v>
      </c>
      <c r="O468" s="21">
        <f>raw!AL468</f>
        <v>5655.27</v>
      </c>
      <c r="P468" s="21">
        <f>raw!AM468</f>
        <v>5962.74</v>
      </c>
      <c r="Q468" s="21">
        <f>raw!BB468</f>
        <v>0</v>
      </c>
      <c r="R468" s="21">
        <f>IF(E468=0,raw!AN468,raw!BC468)</f>
        <v>6680</v>
      </c>
      <c r="S468" s="21">
        <f>raw!BE468</f>
        <v>0</v>
      </c>
      <c r="T468" s="21">
        <f>raw!BF468</f>
        <v>0</v>
      </c>
      <c r="U468" s="21">
        <f>raw!BH468</f>
        <v>0</v>
      </c>
      <c r="V468" s="21">
        <f>IF(raw!BI468,raw!BI468,raw!BG468)</f>
        <v>0</v>
      </c>
      <c r="W468" s="21">
        <f>raw!BK468</f>
        <v>0</v>
      </c>
      <c r="X468" s="21">
        <f>raw!BL468</f>
        <v>0</v>
      </c>
      <c r="Y468" s="29">
        <f>TRUNC(raw!BQ468/(1-raw!W468/100),2)</f>
        <v>0</v>
      </c>
      <c r="Z468" s="29">
        <f>TRUNC(raw!BR468/(1-raw!W468/100),2)</f>
        <v>0</v>
      </c>
      <c r="AA468" s="29">
        <f>TRUNC(raw!BY468/(1-raw!W468/100),2)</f>
        <v>0</v>
      </c>
      <c r="AB468" s="29">
        <f>TRUNC(IF(E468=0,0,IF(E468=1,raw!BX468/(1-raw!W468/100),IF(E468=2,raw!BZ468/(1-raw!W468/100),0))),2)</f>
        <v>0</v>
      </c>
      <c r="AC468" s="29">
        <f>TRUNC(raw!CB468/(1-raw!W468/100),2)</f>
        <v>0</v>
      </c>
      <c r="AD468" s="29">
        <f>TRUNC(IF(E468=0,0,IF(E468=1,raw!CA468/(1-raw!W468/100),IF(E468=2,raw!CC468/(1-raw!W468/100),0))),2)</f>
        <v>0</v>
      </c>
      <c r="AE468" s="21">
        <f>(IF(E468=0,0,IF(E468=1,0,IF(E468=2,raw!CE468))))</f>
        <v>0</v>
      </c>
      <c r="AF468" s="21">
        <f>(IF(E468=0,0,IF(E468=1,raw!CD468,IF(E468=2,raw!CF468))))</f>
        <v>0</v>
      </c>
    </row>
    <row r="469" spans="1:32" x14ac:dyDescent="0.25">
      <c r="A469" s="21">
        <f>raw!A469</f>
        <v>471554</v>
      </c>
      <c r="C469" s="21">
        <f>VLOOKUP(A469,'insert-meters'!A$2:B$24,2)</f>
        <v>106</v>
      </c>
      <c r="D469" s="21" t="str">
        <f>MID(raw!M469,3,4)</f>
        <v>1810</v>
      </c>
      <c r="E469" s="21">
        <f>IF(raw!BE469,2,IF(raw!BG469,1,0))</f>
        <v>0</v>
      </c>
      <c r="F469" s="21">
        <f>raw!T469</f>
        <v>20181118</v>
      </c>
      <c r="G469" s="21">
        <f>IF(E469=0,raw!AN469,raw!U469)</f>
        <v>688</v>
      </c>
      <c r="H469" s="21">
        <f>IF(E469=0,raw!AO469,0)</f>
        <v>688</v>
      </c>
      <c r="I469" s="21">
        <f>raw!V469</f>
        <v>135.33000000000001</v>
      </c>
      <c r="J469" s="21">
        <f>raw!X469</f>
        <v>58.34</v>
      </c>
      <c r="K469" s="21">
        <f>SUM(raw!Y469:AB469)</f>
        <v>31.65</v>
      </c>
      <c r="L469" s="21">
        <f>SUM(raw!AC469:AD469)</f>
        <v>0</v>
      </c>
      <c r="M469" s="21">
        <f>raw!AE469</f>
        <v>0</v>
      </c>
      <c r="N469" s="21">
        <f>raw!AF469</f>
        <v>541.34</v>
      </c>
      <c r="O469" s="21">
        <f>raw!AL469</f>
        <v>568.03</v>
      </c>
      <c r="P469" s="21">
        <f>raw!AM469</f>
        <v>599.67999999999995</v>
      </c>
      <c r="Q469" s="21">
        <f>raw!BB469</f>
        <v>0</v>
      </c>
      <c r="R469" s="21">
        <f>IF(E469=0,raw!AN469,raw!BC469)</f>
        <v>688</v>
      </c>
      <c r="S469" s="21">
        <f>raw!BE469</f>
        <v>0</v>
      </c>
      <c r="T469" s="21">
        <f>raw!BF469</f>
        <v>0</v>
      </c>
      <c r="U469" s="21">
        <f>raw!BH469</f>
        <v>0</v>
      </c>
      <c r="V469" s="21">
        <f>IF(raw!BI469,raw!BI469,raw!BG469)</f>
        <v>0</v>
      </c>
      <c r="W469" s="21">
        <f>raw!BK469</f>
        <v>0</v>
      </c>
      <c r="X469" s="21">
        <f>raw!BL469</f>
        <v>0</v>
      </c>
      <c r="Y469" s="29">
        <f>TRUNC(raw!BQ469/(1-raw!W469/100),2)</f>
        <v>0</v>
      </c>
      <c r="Z469" s="29">
        <f>TRUNC(raw!BR469/(1-raw!W469/100),2)</f>
        <v>0</v>
      </c>
      <c r="AA469" s="29">
        <f>TRUNC(raw!BY469/(1-raw!W469/100),2)</f>
        <v>0</v>
      </c>
      <c r="AB469" s="29">
        <f>TRUNC(IF(E469=0,0,IF(E469=1,raw!BX469/(1-raw!W469/100),IF(E469=2,raw!BZ469/(1-raw!W469/100),0))),2)</f>
        <v>0</v>
      </c>
      <c r="AC469" s="29">
        <f>TRUNC(raw!CB469/(1-raw!W469/100),2)</f>
        <v>0</v>
      </c>
      <c r="AD469" s="29">
        <f>TRUNC(IF(E469=0,0,IF(E469=1,raw!CA469/(1-raw!W469/100),IF(E469=2,raw!CC469/(1-raw!W469/100),0))),2)</f>
        <v>0</v>
      </c>
      <c r="AE469" s="21">
        <f>(IF(E469=0,0,IF(E469=1,0,IF(E469=2,raw!CE469))))</f>
        <v>0</v>
      </c>
      <c r="AF469" s="21">
        <f>(IF(E469=0,0,IF(E469=1,raw!CD469,IF(E469=2,raw!CF469))))</f>
        <v>0</v>
      </c>
    </row>
    <row r="470" spans="1:32" x14ac:dyDescent="0.25">
      <c r="A470" s="21">
        <f>raw!A470</f>
        <v>471555</v>
      </c>
      <c r="C470" s="21">
        <f>VLOOKUP(A470,'insert-meters'!A$2:B$24,2)</f>
        <v>107</v>
      </c>
      <c r="D470" s="21" t="str">
        <f>MID(raw!M470,3,4)</f>
        <v>1810</v>
      </c>
      <c r="E470" s="21">
        <f>IF(raw!BE470,2,IF(raw!BG470,1,0))</f>
        <v>0</v>
      </c>
      <c r="F470" s="21">
        <f>raw!T470</f>
        <v>20181118</v>
      </c>
      <c r="G470" s="21">
        <f>IF(E470=0,raw!AN470,raw!U470)</f>
        <v>6840</v>
      </c>
      <c r="H470" s="21">
        <f>IF(E470=0,raw!AO470,0)</f>
        <v>6840</v>
      </c>
      <c r="I470" s="21">
        <f>raw!V470</f>
        <v>1345.5</v>
      </c>
      <c r="J470" s="21">
        <f>raw!X470</f>
        <v>706.62</v>
      </c>
      <c r="K470" s="21">
        <f>SUM(raw!Y470:AB470)</f>
        <v>314.84000000000003</v>
      </c>
      <c r="L470" s="21">
        <f>SUM(raw!AC470:AD470)</f>
        <v>0</v>
      </c>
      <c r="M470" s="21">
        <f>raw!AE470</f>
        <v>0</v>
      </c>
      <c r="N470" s="21">
        <f>raw!AF470</f>
        <v>5382.01</v>
      </c>
      <c r="O470" s="21">
        <f>raw!AL470</f>
        <v>5773.79</v>
      </c>
      <c r="P470" s="21">
        <f>raw!AM470</f>
        <v>6088.63</v>
      </c>
      <c r="Q470" s="21">
        <f>raw!BB470</f>
        <v>0</v>
      </c>
      <c r="R470" s="21">
        <f>IF(E470=0,raw!AN470,raw!BC470)</f>
        <v>6840</v>
      </c>
      <c r="S470" s="21">
        <f>raw!BE470</f>
        <v>0</v>
      </c>
      <c r="T470" s="21">
        <f>raw!BF470</f>
        <v>0</v>
      </c>
      <c r="U470" s="21">
        <f>raw!BH470</f>
        <v>0</v>
      </c>
      <c r="V470" s="21">
        <f>IF(raw!BI470,raw!BI470,raw!BG470)</f>
        <v>0</v>
      </c>
      <c r="W470" s="21">
        <f>raw!BK470</f>
        <v>0</v>
      </c>
      <c r="X470" s="21">
        <f>raw!BL470</f>
        <v>0</v>
      </c>
      <c r="Y470" s="29">
        <f>TRUNC(raw!BQ470/(1-raw!W470/100),2)</f>
        <v>0</v>
      </c>
      <c r="Z470" s="29">
        <f>TRUNC(raw!BR470/(1-raw!W470/100),2)</f>
        <v>0</v>
      </c>
      <c r="AA470" s="29">
        <f>TRUNC(raw!BY470/(1-raw!W470/100),2)</f>
        <v>0</v>
      </c>
      <c r="AB470" s="29">
        <f>TRUNC(IF(E470=0,0,IF(E470=1,raw!BX470/(1-raw!W470/100),IF(E470=2,raw!BZ470/(1-raw!W470/100),0))),2)</f>
        <v>0</v>
      </c>
      <c r="AC470" s="29">
        <f>TRUNC(raw!CB470/(1-raw!W470/100),2)</f>
        <v>0</v>
      </c>
      <c r="AD470" s="29">
        <f>TRUNC(IF(E470=0,0,IF(E470=1,raw!CA470/(1-raw!W470/100),IF(E470=2,raw!CC470/(1-raw!W470/100),0))),2)</f>
        <v>0</v>
      </c>
      <c r="AE470" s="21">
        <f>(IF(E470=0,0,IF(E470=1,0,IF(E470=2,raw!CE470))))</f>
        <v>0</v>
      </c>
      <c r="AF470" s="21">
        <f>(IF(E470=0,0,IF(E470=1,raw!CD470,IF(E470=2,raw!CF470))))</f>
        <v>0</v>
      </c>
    </row>
    <row r="471" spans="1:32" x14ac:dyDescent="0.25">
      <c r="A471" s="21">
        <f>raw!A471</f>
        <v>472913</v>
      </c>
      <c r="C471" s="21">
        <f>VLOOKUP(A471,'insert-meters'!A$2:B$24,2)</f>
        <v>108</v>
      </c>
      <c r="D471" s="21" t="str">
        <f>MID(raw!M471,3,4)</f>
        <v>1810</v>
      </c>
      <c r="E471" s="21">
        <f>IF(raw!BE471,2,IF(raw!BG471,1,0))</f>
        <v>0</v>
      </c>
      <c r="F471" s="21">
        <f>raw!T471</f>
        <v>20181118</v>
      </c>
      <c r="G471" s="21">
        <f>IF(E471=0,raw!AN471,raw!U471)</f>
        <v>5730</v>
      </c>
      <c r="H471" s="21">
        <f>IF(E471=0,raw!AO471,0)</f>
        <v>5730</v>
      </c>
      <c r="I471" s="21">
        <f>raw!V471</f>
        <v>1131.1199999999999</v>
      </c>
      <c r="J471" s="21">
        <f>raw!X471</f>
        <v>601.25</v>
      </c>
      <c r="K471" s="21">
        <f>SUM(raw!Y471:AB471)</f>
        <v>264.65999999999997</v>
      </c>
      <c r="L471" s="21">
        <f>SUM(raw!AC471:AD471)</f>
        <v>0</v>
      </c>
      <c r="M471" s="21">
        <f>raw!AE471</f>
        <v>0</v>
      </c>
      <c r="N471" s="21">
        <f>raw!AF471</f>
        <v>4524.51</v>
      </c>
      <c r="O471" s="21">
        <f>raw!AL471</f>
        <v>4861.1000000000004</v>
      </c>
      <c r="P471" s="21">
        <f>raw!AM471</f>
        <v>5125.76</v>
      </c>
      <c r="Q471" s="21">
        <f>raw!BB471</f>
        <v>0</v>
      </c>
      <c r="R471" s="21">
        <f>IF(E471=0,raw!AN471,raw!BC471)</f>
        <v>5730</v>
      </c>
      <c r="S471" s="21">
        <f>raw!BE471</f>
        <v>0</v>
      </c>
      <c r="T471" s="21">
        <f>raw!BF471</f>
        <v>0</v>
      </c>
      <c r="U471" s="21">
        <f>raw!BH471</f>
        <v>0</v>
      </c>
      <c r="V471" s="21">
        <f>IF(raw!BI471,raw!BI471,raw!BG471)</f>
        <v>0</v>
      </c>
      <c r="W471" s="21">
        <f>raw!BK471</f>
        <v>0</v>
      </c>
      <c r="X471" s="21">
        <f>raw!BL471</f>
        <v>0</v>
      </c>
      <c r="Y471" s="29">
        <f>TRUNC(raw!BQ471/(1-raw!W471/100),2)</f>
        <v>0</v>
      </c>
      <c r="Z471" s="29">
        <f>TRUNC(raw!BR471/(1-raw!W471/100),2)</f>
        <v>0</v>
      </c>
      <c r="AA471" s="29">
        <f>TRUNC(raw!BY471/(1-raw!W471/100),2)</f>
        <v>0</v>
      </c>
      <c r="AB471" s="29">
        <f>TRUNC(IF(E471=0,0,IF(E471=1,raw!BX471/(1-raw!W471/100),IF(E471=2,raw!BZ471/(1-raw!W471/100),0))),2)</f>
        <v>0</v>
      </c>
      <c r="AC471" s="29">
        <f>TRUNC(raw!CB471/(1-raw!W471/100),2)</f>
        <v>0</v>
      </c>
      <c r="AD471" s="29">
        <f>TRUNC(IF(E471=0,0,IF(E471=1,raw!CA471/(1-raw!W471/100),IF(E471=2,raw!CC471/(1-raw!W471/100),0))),2)</f>
        <v>0</v>
      </c>
      <c r="AE471" s="21">
        <f>(IF(E471=0,0,IF(E471=1,0,IF(E471=2,raw!CE471))))</f>
        <v>0</v>
      </c>
      <c r="AF471" s="21">
        <f>(IF(E471=0,0,IF(E471=1,raw!CD471,IF(E471=2,raw!CF471))))</f>
        <v>0</v>
      </c>
    </row>
    <row r="472" spans="1:32" x14ac:dyDescent="0.25">
      <c r="A472" s="21">
        <f>raw!A472</f>
        <v>491042</v>
      </c>
      <c r="C472" s="21">
        <f>VLOOKUP(A472,'insert-meters'!A$2:B$24,2)</f>
        <v>109</v>
      </c>
      <c r="D472" s="21" t="str">
        <f>MID(raw!M472,3,4)</f>
        <v>1810</v>
      </c>
      <c r="E472" s="21">
        <f>IF(raw!BE472,2,IF(raw!BG472,1,0))</f>
        <v>1</v>
      </c>
      <c r="F472" s="21">
        <f>raw!T472</f>
        <v>20181118</v>
      </c>
      <c r="G472" s="21">
        <f>IF(E472=0,raw!AN472,raw!U472)</f>
        <v>217426</v>
      </c>
      <c r="H472" s="21">
        <f>IF(E472=0,raw!AO472,0)</f>
        <v>0</v>
      </c>
      <c r="I472" s="21">
        <f>raw!V472</f>
        <v>47076.87</v>
      </c>
      <c r="J472" s="21">
        <f>raw!X472</f>
        <v>716.25</v>
      </c>
      <c r="K472" s="21">
        <f>SUM(raw!Y472:AB472)</f>
        <v>11015.97</v>
      </c>
      <c r="L472" s="21">
        <f>SUM(raw!AC472:AD472)</f>
        <v>0</v>
      </c>
      <c r="M472" s="21">
        <f>raw!AE472</f>
        <v>0</v>
      </c>
      <c r="N472" s="21">
        <f>raw!AF472</f>
        <v>188307.52</v>
      </c>
      <c r="O472" s="21">
        <f>raw!AL472</f>
        <v>178007.8</v>
      </c>
      <c r="P472" s="21">
        <f>raw!AM472</f>
        <v>189023.77</v>
      </c>
      <c r="Q472" s="21">
        <f>raw!BB472</f>
        <v>29578</v>
      </c>
      <c r="R472" s="21">
        <f>IF(E472=0,raw!AN472,raw!BC472)</f>
        <v>187848</v>
      </c>
      <c r="S472" s="21">
        <f>raw!BE472</f>
        <v>0</v>
      </c>
      <c r="T472" s="21">
        <f>raw!BF472</f>
        <v>668</v>
      </c>
      <c r="U472" s="21">
        <f>raw!BH472</f>
        <v>0</v>
      </c>
      <c r="V472" s="21">
        <f>IF(raw!BI472,raw!BI472,raw!BG472)</f>
        <v>755</v>
      </c>
      <c r="W472" s="21">
        <f>raw!BK472</f>
        <v>0</v>
      </c>
      <c r="X472" s="21">
        <f>raw!BL472</f>
        <v>0</v>
      </c>
      <c r="Y472" s="29">
        <f>TRUNC(raw!BQ472/(1-raw!W472/100),2)</f>
        <v>0</v>
      </c>
      <c r="Z472" s="29">
        <f>TRUNC(raw!BR472/(1-raw!W472/100),2)</f>
        <v>0</v>
      </c>
      <c r="AA472" s="29">
        <f>TRUNC(raw!BY472/(1-raw!W472/100),2)</f>
        <v>0</v>
      </c>
      <c r="AB472" s="29">
        <f>TRUNC(IF(E472=0,0,IF(E472=1,raw!BX472/(1-raw!W472/100),IF(E472=2,raw!BZ472/(1-raw!W472/100),0))),2)</f>
        <v>12640.17</v>
      </c>
      <c r="AC472" s="29">
        <f>TRUNC(raw!CB472/(1-raw!W472/100),2)</f>
        <v>0</v>
      </c>
      <c r="AD472" s="29">
        <f>TRUNC(IF(E472=0,0,IF(E472=1,raw!CA472/(1-raw!W472/100),IF(E472=2,raw!CC472/(1-raw!W472/100),0))),2)</f>
        <v>0</v>
      </c>
      <c r="AE472" s="21">
        <f>(IF(E472=0,0,IF(E472=1,0,IF(E472=2,raw!CE472))))</f>
        <v>0</v>
      </c>
      <c r="AF472" s="21">
        <f>(IF(E472=0,0,IF(E472=1,raw!CD472,IF(E472=2,raw!CF472))))</f>
        <v>755</v>
      </c>
    </row>
    <row r="473" spans="1:32" x14ac:dyDescent="0.25">
      <c r="A473" s="21">
        <f>raw!A473</f>
        <v>491747</v>
      </c>
      <c r="C473" s="21">
        <f>VLOOKUP(A473,'insert-meters'!A$2:B$24,2)</f>
        <v>110</v>
      </c>
      <c r="D473" s="21" t="str">
        <f>MID(raw!M473,3,4)</f>
        <v>1810</v>
      </c>
      <c r="E473" s="21">
        <f>IF(raw!BE473,2,IF(raw!BG473,1,0))</f>
        <v>1</v>
      </c>
      <c r="F473" s="21">
        <f>raw!T473</f>
        <v>20181118</v>
      </c>
      <c r="G473" s="21">
        <f>IF(E473=0,raw!AN473,raw!U473)</f>
        <v>102552</v>
      </c>
      <c r="H473" s="21">
        <f>IF(E473=0,raw!AO473,0)</f>
        <v>0</v>
      </c>
      <c r="I473" s="21">
        <f>raw!V473</f>
        <v>22051.24</v>
      </c>
      <c r="J473" s="21">
        <f>raw!X473</f>
        <v>716.25</v>
      </c>
      <c r="K473" s="21">
        <f>SUM(raw!Y473:AB473)</f>
        <v>5159.99</v>
      </c>
      <c r="L473" s="21">
        <f>SUM(raw!AC473:AD473)</f>
        <v>0</v>
      </c>
      <c r="M473" s="21">
        <f>raw!AE473</f>
        <v>0</v>
      </c>
      <c r="N473" s="21">
        <f>raw!AF473</f>
        <v>88205.04</v>
      </c>
      <c r="O473" s="21">
        <f>raw!AL473</f>
        <v>83761.3</v>
      </c>
      <c r="P473" s="21">
        <f>raw!AM473</f>
        <v>88921.29</v>
      </c>
      <c r="Q473" s="21">
        <f>raw!BB473</f>
        <v>11429</v>
      </c>
      <c r="R473" s="21">
        <f>IF(E473=0,raw!AN473,raw!BC473)</f>
        <v>91123</v>
      </c>
      <c r="S473" s="21">
        <f>raw!BE473</f>
        <v>0</v>
      </c>
      <c r="T473" s="21">
        <f>raw!BF473</f>
        <v>380</v>
      </c>
      <c r="U473" s="21">
        <f>raw!BH473</f>
        <v>0</v>
      </c>
      <c r="V473" s="21">
        <f>IF(raw!BI473,raw!BI473,raw!BG473)</f>
        <v>490</v>
      </c>
      <c r="W473" s="21">
        <f>raw!BK473</f>
        <v>464</v>
      </c>
      <c r="X473" s="21">
        <f>raw!BL473</f>
        <v>2465</v>
      </c>
      <c r="Y473" s="29">
        <f>TRUNC(raw!BQ473/(1-raw!W473/100),2)</f>
        <v>202.41</v>
      </c>
      <c r="Z473" s="29">
        <f>TRUNC(raw!BR473/(1-raw!W473/100),2)</f>
        <v>1075.3599999999999</v>
      </c>
      <c r="AA473" s="29">
        <f>TRUNC(raw!BY473/(1-raw!W473/100),2)</f>
        <v>0</v>
      </c>
      <c r="AB473" s="29">
        <f>TRUNC(IF(E473=0,0,IF(E473=1,raw!BX473/(1-raw!W473/100),IF(E473=2,raw!BZ473/(1-raw!W473/100),0))),2)</f>
        <v>8203.56</v>
      </c>
      <c r="AC473" s="29">
        <f>TRUNC(raw!CB473/(1-raw!W473/100),2)</f>
        <v>0</v>
      </c>
      <c r="AD473" s="29">
        <f>TRUNC(IF(E473=0,0,IF(E473=1,raw!CA473/(1-raw!W473/100),IF(E473=2,raw!CC473/(1-raw!W473/100),0))),2)</f>
        <v>0</v>
      </c>
      <c r="AE473" s="21">
        <f>(IF(E473=0,0,IF(E473=1,0,IF(E473=2,raw!CE473))))</f>
        <v>0</v>
      </c>
      <c r="AF473" s="21">
        <f>(IF(E473=0,0,IF(E473=1,raw!CD473,IF(E473=2,raw!CF473))))</f>
        <v>490</v>
      </c>
    </row>
    <row r="474" spans="1:32" x14ac:dyDescent="0.25">
      <c r="A474" s="21">
        <f>raw!A474</f>
        <v>491750</v>
      </c>
      <c r="C474" s="21">
        <f>VLOOKUP(A474,'insert-meters'!A$2:B$24,2)</f>
        <v>111</v>
      </c>
      <c r="D474" s="21" t="str">
        <f>MID(raw!M474,3,4)</f>
        <v>1810</v>
      </c>
      <c r="E474" s="21">
        <f>IF(raw!BE474,2,IF(raw!BG474,1,0))</f>
        <v>2</v>
      </c>
      <c r="F474" s="21">
        <f>raw!T474</f>
        <v>20181118</v>
      </c>
      <c r="G474" s="21">
        <f>IF(E474=0,raw!AN474,raw!U474)</f>
        <v>331741</v>
      </c>
      <c r="H474" s="21">
        <f>IF(E474=0,raw!AO474,0)</f>
        <v>0</v>
      </c>
      <c r="I474" s="21">
        <f>raw!V474</f>
        <v>65294.78</v>
      </c>
      <c r="J474" s="21">
        <f>raw!X474</f>
        <v>716.25</v>
      </c>
      <c r="K474" s="21">
        <f>SUM(raw!Y474:AB474)</f>
        <v>15278.970000000001</v>
      </c>
      <c r="L474" s="21">
        <f>SUM(raw!AC474:AD474)</f>
        <v>0</v>
      </c>
      <c r="M474" s="21">
        <f>raw!AE474</f>
        <v>0</v>
      </c>
      <c r="N474" s="21">
        <f>raw!AF474</f>
        <v>261179.2</v>
      </c>
      <c r="O474" s="21">
        <f>raw!AL474</f>
        <v>246616.48</v>
      </c>
      <c r="P474" s="21">
        <f>raw!AM474</f>
        <v>261895.45</v>
      </c>
      <c r="Q474" s="21">
        <f>raw!BB474</f>
        <v>32177</v>
      </c>
      <c r="R474" s="21">
        <f>IF(E474=0,raw!AN474,raw!BC474)</f>
        <v>299564</v>
      </c>
      <c r="S474" s="21">
        <f>raw!BE474</f>
        <v>687</v>
      </c>
      <c r="T474" s="21">
        <f>raw!BF474</f>
        <v>766</v>
      </c>
      <c r="U474" s="21">
        <f>raw!BH474</f>
        <v>785</v>
      </c>
      <c r="V474" s="21">
        <f>IF(raw!BI474,raw!BI474,raw!BG474)</f>
        <v>845</v>
      </c>
      <c r="W474" s="21">
        <f>raw!BK474</f>
        <v>0</v>
      </c>
      <c r="X474" s="21">
        <f>raw!BL474</f>
        <v>0</v>
      </c>
      <c r="Y474" s="29">
        <f>TRUNC(raw!BQ474/(1-raw!W474/100),2)</f>
        <v>0</v>
      </c>
      <c r="Z474" s="29">
        <f>TRUNC(raw!BR474/(1-raw!W474/100),2)</f>
        <v>0</v>
      </c>
      <c r="AA474" s="29">
        <f>TRUNC(raw!BY474/(1-raw!W474/100),2)</f>
        <v>44606.9</v>
      </c>
      <c r="AB474" s="29">
        <f>TRUNC(IF(E474=0,0,IF(E474=1,raw!BX474/(1-raw!W474/100),IF(E474=2,raw!BZ474/(1-raw!W474/100),0))),2)</f>
        <v>14146.96</v>
      </c>
      <c r="AC474" s="29">
        <f>TRUNC(raw!CB474/(1-raw!W474/100),2)</f>
        <v>0</v>
      </c>
      <c r="AD474" s="29">
        <f>TRUNC(IF(E474=0,0,IF(E474=1,raw!CA474/(1-raw!W474/100),IF(E474=2,raw!CC474/(1-raw!W474/100),0))),2)</f>
        <v>0</v>
      </c>
      <c r="AE474" s="21">
        <f>(IF(E474=0,0,IF(E474=1,0,IF(E474=2,raw!CE474))))</f>
        <v>785</v>
      </c>
      <c r="AF474" s="21">
        <f>(IF(E474=0,0,IF(E474=1,raw!CD474,IF(E474=2,raw!CF474))))</f>
        <v>845</v>
      </c>
    </row>
    <row r="475" spans="1:32" x14ac:dyDescent="0.25">
      <c r="A475" s="21">
        <f>raw!A475</f>
        <v>493169</v>
      </c>
      <c r="C475" s="21">
        <f>VLOOKUP(A475,'insert-meters'!A$2:B$24,2)</f>
        <v>112</v>
      </c>
      <c r="D475" s="21" t="str">
        <f>MID(raw!M475,3,4)</f>
        <v>1810</v>
      </c>
      <c r="E475" s="21">
        <f>IF(raw!BE475,2,IF(raw!BG475,1,0))</f>
        <v>1</v>
      </c>
      <c r="F475" s="21">
        <f>raw!T475</f>
        <v>20181118</v>
      </c>
      <c r="G475" s="21">
        <f>IF(E475=0,raw!AN475,raw!U475)</f>
        <v>0</v>
      </c>
      <c r="H475" s="21">
        <f>IF(E475=0,raw!AO475,0)</f>
        <v>0</v>
      </c>
      <c r="I475" s="21">
        <f>raw!V475</f>
        <v>784.53</v>
      </c>
      <c r="J475" s="21">
        <f>raw!X475</f>
        <v>716.25</v>
      </c>
      <c r="K475" s="21">
        <f>SUM(raw!Y475:AB475)</f>
        <v>382.44</v>
      </c>
      <c r="L475" s="21">
        <f>SUM(raw!AC475:AD475)</f>
        <v>0</v>
      </c>
      <c r="M475" s="21">
        <f>raw!AE475</f>
        <v>0</v>
      </c>
      <c r="N475" s="21">
        <f>raw!AF475</f>
        <v>6537.82</v>
      </c>
      <c r="O475" s="21">
        <f>raw!AL475</f>
        <v>6871.63</v>
      </c>
      <c r="P475" s="21">
        <f>raw!AM475</f>
        <v>7254.07</v>
      </c>
      <c r="Q475" s="21">
        <f>raw!BB475</f>
        <v>0</v>
      </c>
      <c r="R475" s="21">
        <f>IF(E475=0,raw!AN475,raw!BC475)</f>
        <v>0</v>
      </c>
      <c r="S475" s="21">
        <f>raw!BE475</f>
        <v>0</v>
      </c>
      <c r="T475" s="21">
        <f>raw!BF475</f>
        <v>0</v>
      </c>
      <c r="U475" s="21">
        <f>raw!BH475</f>
        <v>0</v>
      </c>
      <c r="V475" s="21">
        <f>IF(raw!BI475,raw!BI475,raw!BG475)</f>
        <v>460</v>
      </c>
      <c r="W475" s="21">
        <f>raw!BK475</f>
        <v>0</v>
      </c>
      <c r="X475" s="21">
        <f>raw!BL475</f>
        <v>0</v>
      </c>
      <c r="Y475" s="29">
        <f>TRUNC(raw!BQ475/(1-raw!W475/100),2)</f>
        <v>0</v>
      </c>
      <c r="Z475" s="29">
        <f>TRUNC(raw!BR475/(1-raw!W475/100),2)</f>
        <v>0</v>
      </c>
      <c r="AA475" s="29">
        <f>TRUNC(raw!BY475/(1-raw!W475/100),2)</f>
        <v>0</v>
      </c>
      <c r="AB475" s="29">
        <f>TRUNC(IF(E475=0,0,IF(E475=1,raw!BX475/(1-raw!W475/100),IF(E475=2,raw!BZ475/(1-raw!W475/100),0))),2)</f>
        <v>6537.82</v>
      </c>
      <c r="AC475" s="29">
        <f>TRUNC(raw!CB475/(1-raw!W475/100),2)</f>
        <v>0</v>
      </c>
      <c r="AD475" s="29">
        <f>TRUNC(IF(E475=0,0,IF(E475=1,raw!CA475/(1-raw!W475/100),IF(E475=2,raw!CC475/(1-raw!W475/100),0))),2)</f>
        <v>0</v>
      </c>
      <c r="AE475" s="21">
        <f>(IF(E475=0,0,IF(E475=1,0,IF(E475=2,raw!CE475))))</f>
        <v>0</v>
      </c>
      <c r="AF475" s="21">
        <f>(IF(E475=0,0,IF(E475=1,raw!CD475,IF(E475=2,raw!CF475))))</f>
        <v>460</v>
      </c>
    </row>
    <row r="476" spans="1:32" x14ac:dyDescent="0.25">
      <c r="A476" s="21">
        <f>raw!A476</f>
        <v>510213</v>
      </c>
      <c r="C476" s="21">
        <f>VLOOKUP(A476,'insert-meters'!A$2:B$24,2)</f>
        <v>113</v>
      </c>
      <c r="D476" s="21" t="str">
        <f>MID(raw!M476,3,4)</f>
        <v>1810</v>
      </c>
      <c r="E476" s="21">
        <f>IF(raw!BE476,2,IF(raw!BG476,1,0))</f>
        <v>0</v>
      </c>
      <c r="F476" s="21">
        <f>raw!T476</f>
        <v>20181118</v>
      </c>
      <c r="G476" s="21">
        <f>IF(E476=0,raw!AN476,raw!U476)</f>
        <v>14715</v>
      </c>
      <c r="H476" s="21">
        <f>IF(E476=0,raw!AO476,0)</f>
        <v>14715</v>
      </c>
      <c r="I476" s="21">
        <f>raw!V476</f>
        <v>2894.6</v>
      </c>
      <c r="J476" s="21">
        <f>raw!X476</f>
        <v>716.25</v>
      </c>
      <c r="K476" s="21">
        <f>SUM(raw!Y476:AB476)</f>
        <v>677.32</v>
      </c>
      <c r="L476" s="21">
        <f>SUM(raw!AC476:AD476)</f>
        <v>0</v>
      </c>
      <c r="M476" s="21">
        <f>raw!AE476</f>
        <v>0</v>
      </c>
      <c r="N476" s="21">
        <f>raw!AF476</f>
        <v>11578.41</v>
      </c>
      <c r="O476" s="21">
        <f>raw!AL476</f>
        <v>11617.34</v>
      </c>
      <c r="P476" s="21">
        <f>raw!AM476</f>
        <v>12294.66</v>
      </c>
      <c r="Q476" s="21">
        <f>raw!BB476</f>
        <v>0</v>
      </c>
      <c r="R476" s="21">
        <f>IF(E476=0,raw!AN476,raw!BC476)</f>
        <v>14715</v>
      </c>
      <c r="S476" s="21">
        <f>raw!BE476</f>
        <v>0</v>
      </c>
      <c r="T476" s="21">
        <f>raw!BF476</f>
        <v>0</v>
      </c>
      <c r="U476" s="21">
        <f>raw!BH476</f>
        <v>0</v>
      </c>
      <c r="V476" s="21">
        <f>IF(raw!BI476,raw!BI476,raw!BG476)</f>
        <v>0</v>
      </c>
      <c r="W476" s="21">
        <f>raw!BK476</f>
        <v>0</v>
      </c>
      <c r="X476" s="21">
        <f>raw!BL476</f>
        <v>0</v>
      </c>
      <c r="Y476" s="29">
        <f>TRUNC(raw!BQ476/(1-raw!W476/100),2)</f>
        <v>0</v>
      </c>
      <c r="Z476" s="29">
        <f>TRUNC(raw!BR476/(1-raw!W476/100),2)</f>
        <v>0</v>
      </c>
      <c r="AA476" s="29">
        <f>TRUNC(raw!BY476/(1-raw!W476/100),2)</f>
        <v>0</v>
      </c>
      <c r="AB476" s="29">
        <f>TRUNC(IF(E476=0,0,IF(E476=1,raw!BX476/(1-raw!W476/100),IF(E476=2,raw!BZ476/(1-raw!W476/100),0))),2)</f>
        <v>0</v>
      </c>
      <c r="AC476" s="29">
        <f>TRUNC(raw!CB476/(1-raw!W476/100),2)</f>
        <v>0</v>
      </c>
      <c r="AD476" s="29">
        <f>TRUNC(IF(E476=0,0,IF(E476=1,raw!CA476/(1-raw!W476/100),IF(E476=2,raw!CC476/(1-raw!W476/100),0))),2)</f>
        <v>0</v>
      </c>
      <c r="AE476" s="21">
        <f>(IF(E476=0,0,IF(E476=1,0,IF(E476=2,raw!CE476))))</f>
        <v>0</v>
      </c>
      <c r="AF476" s="21">
        <f>(IF(E476=0,0,IF(E476=1,raw!CD476,IF(E476=2,raw!CF476))))</f>
        <v>0</v>
      </c>
    </row>
    <row r="477" spans="1:32" x14ac:dyDescent="0.25">
      <c r="A477" s="21">
        <f>raw!A477</f>
        <v>605120</v>
      </c>
      <c r="C477" s="21">
        <f>VLOOKUP(A477,'insert-meters'!A$2:B$24,2)</f>
        <v>114</v>
      </c>
      <c r="D477" s="21" t="str">
        <f>MID(raw!M477,3,4)</f>
        <v>1810</v>
      </c>
      <c r="E477" s="21">
        <f>IF(raw!BE477,2,IF(raw!BG477,1,0))</f>
        <v>1</v>
      </c>
      <c r="F477" s="21">
        <f>raw!T477</f>
        <v>20181118</v>
      </c>
      <c r="G477" s="21">
        <f>IF(E477=0,raw!AN477,raw!U477)</f>
        <v>306665</v>
      </c>
      <c r="H477" s="21">
        <f>IF(E477=0,raw!AO477,0)</f>
        <v>0</v>
      </c>
      <c r="I477" s="21">
        <f>raw!V477</f>
        <v>52869.56</v>
      </c>
      <c r="J477" s="21">
        <f>raw!X477</f>
        <v>716.25</v>
      </c>
      <c r="K477" s="21">
        <f>SUM(raw!Y477:AB477)</f>
        <v>12371.45</v>
      </c>
      <c r="L477" s="21">
        <f>SUM(raw!AC477:AD477)</f>
        <v>0</v>
      </c>
      <c r="M477" s="21">
        <f>raw!AE477</f>
        <v>0</v>
      </c>
      <c r="N477" s="21">
        <f>raw!AF477</f>
        <v>211478.28</v>
      </c>
      <c r="O477" s="21">
        <f>raw!AL477</f>
        <v>199823.08</v>
      </c>
      <c r="P477" s="21">
        <f>raw!AM477</f>
        <v>212194.53</v>
      </c>
      <c r="Q477" s="21">
        <f>raw!BB477</f>
        <v>30504</v>
      </c>
      <c r="R477" s="21">
        <f>IF(E477=0,raw!AN477,raw!BC477)</f>
        <v>276161</v>
      </c>
      <c r="S477" s="21">
        <f>raw!BE477</f>
        <v>0</v>
      </c>
      <c r="T477" s="21">
        <f>raw!BF477</f>
        <v>906</v>
      </c>
      <c r="U477" s="21">
        <f>raw!BH477</f>
        <v>0</v>
      </c>
      <c r="V477" s="21">
        <f>IF(raw!BI477,raw!BI477,raw!BG477)</f>
        <v>945</v>
      </c>
      <c r="W477" s="21">
        <f>raw!BK477</f>
        <v>8</v>
      </c>
      <c r="X477" s="21">
        <f>raw!BL477</f>
        <v>52</v>
      </c>
      <c r="Y477" s="29">
        <f>TRUNC(raw!BQ477/(1-raw!W477/100),2)</f>
        <v>3.48</v>
      </c>
      <c r="Z477" s="29">
        <f>TRUNC(raw!BR477/(1-raw!W477/100),2)</f>
        <v>22.68</v>
      </c>
      <c r="AA477" s="29">
        <f>TRUNC(raw!BY477/(1-raw!W477/100),2)</f>
        <v>0</v>
      </c>
      <c r="AB477" s="29">
        <f>TRUNC(IF(E477=0,0,IF(E477=1,raw!BX477/(1-raw!W477/100),IF(E477=2,raw!BZ477/(1-raw!W477/100),0))),2)</f>
        <v>11371.04</v>
      </c>
      <c r="AC477" s="29">
        <f>TRUNC(raw!CB477/(1-raw!W477/100),2)</f>
        <v>0</v>
      </c>
      <c r="AD477" s="29">
        <f>TRUNC(IF(E477=0,0,IF(E477=1,raw!CA477/(1-raw!W477/100),IF(E477=2,raw!CC477/(1-raw!W477/100),0))),2)</f>
        <v>0</v>
      </c>
      <c r="AE477" s="21">
        <f>(IF(E477=0,0,IF(E477=1,0,IF(E477=2,raw!CE477))))</f>
        <v>0</v>
      </c>
      <c r="AF477" s="21">
        <f>(IF(E477=0,0,IF(E477=1,raw!CD477,IF(E477=2,raw!CF477))))</f>
        <v>945</v>
      </c>
    </row>
    <row r="478" spans="1:32" x14ac:dyDescent="0.25">
      <c r="A478" s="21">
        <f>raw!A478</f>
        <v>623849</v>
      </c>
      <c r="C478" s="21">
        <f>VLOOKUP(A478,'insert-meters'!A$2:B$24,2)</f>
        <v>115</v>
      </c>
      <c r="D478" s="21" t="str">
        <f>MID(raw!M478,3,4)</f>
        <v>1810</v>
      </c>
      <c r="E478" s="21">
        <f>IF(raw!BE478,2,IF(raw!BG478,1,0))</f>
        <v>1</v>
      </c>
      <c r="F478" s="21">
        <f>raw!T478</f>
        <v>20181118</v>
      </c>
      <c r="G478" s="21">
        <f>IF(E478=0,raw!AN478,raw!U478)</f>
        <v>177286</v>
      </c>
      <c r="H478" s="21">
        <f>IF(E478=0,raw!AO478,0)</f>
        <v>0</v>
      </c>
      <c r="I478" s="21">
        <f>raw!V478</f>
        <v>41295.629999999997</v>
      </c>
      <c r="J478" s="21">
        <f>raw!X478</f>
        <v>716.25</v>
      </c>
      <c r="K478" s="21">
        <f>SUM(raw!Y478:AB478)</f>
        <v>9663.16</v>
      </c>
      <c r="L478" s="21">
        <f>SUM(raw!AC478:AD478)</f>
        <v>0</v>
      </c>
      <c r="M478" s="21">
        <f>raw!AE478</f>
        <v>0</v>
      </c>
      <c r="N478" s="21">
        <f>raw!AF478</f>
        <v>165182.56</v>
      </c>
      <c r="O478" s="21">
        <f>raw!AL478</f>
        <v>156235.65</v>
      </c>
      <c r="P478" s="21">
        <f>raw!AM478</f>
        <v>165898.81</v>
      </c>
      <c r="Q478" s="21">
        <f>raw!BB478</f>
        <v>28775</v>
      </c>
      <c r="R478" s="21">
        <f>IF(E478=0,raw!AN478,raw!BC478)</f>
        <v>148511</v>
      </c>
      <c r="S478" s="21">
        <f>raw!BE478</f>
        <v>0</v>
      </c>
      <c r="T478" s="21">
        <f>raw!BF478</f>
        <v>848</v>
      </c>
      <c r="U478" s="21">
        <f>raw!BH478</f>
        <v>0</v>
      </c>
      <c r="V478" s="21">
        <f>IF(raw!BI478,raw!BI478,raw!BG478)</f>
        <v>855</v>
      </c>
      <c r="W478" s="21">
        <f>raw!BK478</f>
        <v>0</v>
      </c>
      <c r="X478" s="21">
        <f>raw!BL478</f>
        <v>0</v>
      </c>
      <c r="Y478" s="29">
        <f>TRUNC(raw!BQ478/(1-raw!W478/100),2)</f>
        <v>0</v>
      </c>
      <c r="Z478" s="29">
        <f>TRUNC(raw!BR478/(1-raw!W478/100),2)</f>
        <v>0</v>
      </c>
      <c r="AA478" s="29">
        <f>TRUNC(raw!BY478/(1-raw!W478/100),2)</f>
        <v>0</v>
      </c>
      <c r="AB478" s="29">
        <f>TRUNC(IF(E478=0,0,IF(E478=1,raw!BX478/(1-raw!W478/100),IF(E478=2,raw!BZ478/(1-raw!W478/100),0))),2)</f>
        <v>14314.37</v>
      </c>
      <c r="AC478" s="29">
        <f>TRUNC(raw!CB478/(1-raw!W478/100),2)</f>
        <v>0</v>
      </c>
      <c r="AD478" s="29">
        <f>TRUNC(IF(E478=0,0,IF(E478=1,raw!CA478/(1-raw!W478/100),IF(E478=2,raw!CC478/(1-raw!W478/100),0))),2)</f>
        <v>0</v>
      </c>
      <c r="AE478" s="21">
        <f>(IF(E478=0,0,IF(E478=1,0,IF(E478=2,raw!CE478))))</f>
        <v>0</v>
      </c>
      <c r="AF478" s="21">
        <f>(IF(E478=0,0,IF(E478=1,raw!CD478,IF(E478=2,raw!CF478))))</f>
        <v>855</v>
      </c>
    </row>
    <row r="479" spans="1:32" x14ac:dyDescent="0.25">
      <c r="A479" s="21">
        <f>raw!A479</f>
        <v>675051</v>
      </c>
      <c r="C479" s="21">
        <f>VLOOKUP(A479,'insert-meters'!A$2:B$24,2)</f>
        <v>116</v>
      </c>
      <c r="D479" s="21" t="str">
        <f>MID(raw!M479,3,4)</f>
        <v>1810</v>
      </c>
      <c r="E479" s="21">
        <f>IF(raw!BE479,2,IF(raw!BG479,1,0))</f>
        <v>2</v>
      </c>
      <c r="F479" s="21">
        <f>raw!T479</f>
        <v>20181118</v>
      </c>
      <c r="G479" s="21">
        <f>IF(E479=0,raw!AN479,raw!U479)</f>
        <v>211733</v>
      </c>
      <c r="H479" s="21">
        <f>IF(E479=0,raw!AO479,0)</f>
        <v>0</v>
      </c>
      <c r="I479" s="21">
        <f>raw!V479</f>
        <v>40579.65</v>
      </c>
      <c r="J479" s="21">
        <f>raw!X479</f>
        <v>716.25</v>
      </c>
      <c r="K479" s="21">
        <f>SUM(raw!Y479:AB479)</f>
        <v>9495.619999999999</v>
      </c>
      <c r="L479" s="21">
        <f>SUM(raw!AC479:AD479)</f>
        <v>0</v>
      </c>
      <c r="M479" s="21">
        <f>raw!AE479</f>
        <v>0</v>
      </c>
      <c r="N479" s="21">
        <f>raw!AF479</f>
        <v>162318.63</v>
      </c>
      <c r="O479" s="21">
        <f>raw!AL479</f>
        <v>153539.26</v>
      </c>
      <c r="P479" s="21">
        <f>raw!AM479</f>
        <v>163034.88</v>
      </c>
      <c r="Q479" s="21">
        <f>raw!BB479</f>
        <v>20731</v>
      </c>
      <c r="R479" s="21">
        <f>IF(E479=0,raw!AN479,raw!BC479)</f>
        <v>191002</v>
      </c>
      <c r="S479" s="21">
        <f>raw!BE479</f>
        <v>403</v>
      </c>
      <c r="T479" s="21">
        <f>raw!BF479</f>
        <v>431</v>
      </c>
      <c r="U479" s="21">
        <f>raw!BH479</f>
        <v>455</v>
      </c>
      <c r="V479" s="21">
        <f>IF(raw!BI479,raw!BI479,raw!BG479)</f>
        <v>431</v>
      </c>
      <c r="W479" s="21">
        <f>raw!BK479</f>
        <v>0</v>
      </c>
      <c r="X479" s="21">
        <f>raw!BL479</f>
        <v>0</v>
      </c>
      <c r="Y479" s="29">
        <f>TRUNC(raw!BQ479/(1-raw!W479/100),2)</f>
        <v>0</v>
      </c>
      <c r="Z479" s="29">
        <f>TRUNC(raw!BR479/(1-raw!W479/100),2)</f>
        <v>0</v>
      </c>
      <c r="AA479" s="29">
        <f>TRUNC(raw!BY479/(1-raw!W479/100),2)</f>
        <v>25854.959999999999</v>
      </c>
      <c r="AB479" s="29">
        <f>TRUNC(IF(E479=0,0,IF(E479=1,raw!BX479/(1-raw!W479/100),IF(E479=2,raw!BZ479/(1-raw!W479/100),0))),2)</f>
        <v>7215.78</v>
      </c>
      <c r="AC479" s="29">
        <f>TRUNC(raw!CB479/(1-raw!W479/100),2)</f>
        <v>0</v>
      </c>
      <c r="AD479" s="29">
        <f>TRUNC(IF(E479=0,0,IF(E479=1,raw!CA479/(1-raw!W479/100),IF(E479=2,raw!CC479/(1-raw!W479/100),0))),2)</f>
        <v>0</v>
      </c>
      <c r="AE479" s="21">
        <f>(IF(E479=0,0,IF(E479=1,0,IF(E479=2,raw!CE479))))</f>
        <v>455</v>
      </c>
      <c r="AF479" s="21">
        <f>(IF(E479=0,0,IF(E479=1,raw!CD479,IF(E479=2,raw!CF479))))</f>
        <v>420</v>
      </c>
    </row>
    <row r="480" spans="1:32" x14ac:dyDescent="0.25">
      <c r="A480" s="21">
        <f>raw!A480</f>
        <v>856960</v>
      </c>
      <c r="C480" s="21">
        <f>VLOOKUP(A480,'insert-meters'!A$2:B$24,2)</f>
        <v>117</v>
      </c>
      <c r="D480" s="21" t="str">
        <f>MID(raw!M480,3,4)</f>
        <v>1810</v>
      </c>
      <c r="E480" s="21">
        <f>IF(raw!BE480,2,IF(raw!BG480,1,0))</f>
        <v>0</v>
      </c>
      <c r="F480" s="21">
        <f>raw!T480</f>
        <v>20181118</v>
      </c>
      <c r="G480" s="21">
        <f>IF(E480=0,raw!AN480,raw!U480)</f>
        <v>1</v>
      </c>
      <c r="H480" s="21">
        <f>IF(E480=0,raw!AO480,0)</f>
        <v>100</v>
      </c>
      <c r="I480" s="21">
        <f>raw!V480</f>
        <v>8.01</v>
      </c>
      <c r="J480" s="21">
        <f>raw!X480</f>
        <v>2.4</v>
      </c>
      <c r="K480" s="21">
        <f>SUM(raw!Y480:AB480)</f>
        <v>3.89</v>
      </c>
      <c r="L480" s="21">
        <f>SUM(raw!AC480:AD480)</f>
        <v>0</v>
      </c>
      <c r="M480" s="21">
        <f>raw!AE480</f>
        <v>0</v>
      </c>
      <c r="N480" s="21">
        <f>raw!AF480</f>
        <v>66.790000000000006</v>
      </c>
      <c r="O480" s="21">
        <f>raw!AL480</f>
        <v>65.3</v>
      </c>
      <c r="P480" s="21">
        <f>raw!AM480</f>
        <v>69.19</v>
      </c>
      <c r="Q480" s="21">
        <f>raw!BB480</f>
        <v>0</v>
      </c>
      <c r="R480" s="21">
        <f>IF(E480=0,raw!AN480,raw!BC480)</f>
        <v>1</v>
      </c>
      <c r="S480" s="21">
        <f>raw!BE480</f>
        <v>0</v>
      </c>
      <c r="T480" s="21">
        <f>raw!BF480</f>
        <v>0</v>
      </c>
      <c r="U480" s="21">
        <f>raw!BH480</f>
        <v>0</v>
      </c>
      <c r="V480" s="21">
        <f>IF(raw!BI480,raw!BI480,raw!BG480)</f>
        <v>0</v>
      </c>
      <c r="W480" s="21">
        <f>raw!BK480</f>
        <v>0</v>
      </c>
      <c r="X480" s="21">
        <f>raw!BL480</f>
        <v>0</v>
      </c>
      <c r="Y480" s="29">
        <f>TRUNC(raw!BQ480/(1-raw!W480/100),2)</f>
        <v>0</v>
      </c>
      <c r="Z480" s="29">
        <f>TRUNC(raw!BR480/(1-raw!W480/100),2)</f>
        <v>0</v>
      </c>
      <c r="AA480" s="29">
        <f>TRUNC(raw!BY480/(1-raw!W480/100),2)</f>
        <v>0</v>
      </c>
      <c r="AB480" s="29">
        <f>TRUNC(IF(E480=0,0,IF(E480=1,raw!BX480/(1-raw!W480/100),IF(E480=2,raw!BZ480/(1-raw!W480/100),0))),2)</f>
        <v>0</v>
      </c>
      <c r="AC480" s="29">
        <f>TRUNC(raw!CB480/(1-raw!W480/100),2)</f>
        <v>0</v>
      </c>
      <c r="AD480" s="29">
        <f>TRUNC(IF(E480=0,0,IF(E480=1,raw!CA480/(1-raw!W480/100),IF(E480=2,raw!CC480/(1-raw!W480/100),0))),2)</f>
        <v>0</v>
      </c>
      <c r="AE480" s="21">
        <f>(IF(E480=0,0,IF(E480=1,0,IF(E480=2,raw!CE480))))</f>
        <v>0</v>
      </c>
      <c r="AF480" s="21">
        <f>(IF(E480=0,0,IF(E480=1,raw!CD480,IF(E480=2,raw!CF480))))</f>
        <v>0</v>
      </c>
    </row>
    <row r="481" spans="1:32" x14ac:dyDescent="0.25">
      <c r="A481" s="21">
        <f>raw!A481</f>
        <v>856967</v>
      </c>
      <c r="C481" s="21">
        <f>VLOOKUP(A481,'insert-meters'!A$2:B$24,2)</f>
        <v>118</v>
      </c>
      <c r="D481" s="21" t="str">
        <f>MID(raw!M481,3,4)</f>
        <v>1810</v>
      </c>
      <c r="E481" s="21">
        <f>IF(raw!BE481,2,IF(raw!BG481,1,0))</f>
        <v>0</v>
      </c>
      <c r="F481" s="21">
        <f>raw!T481</f>
        <v>20181118</v>
      </c>
      <c r="G481" s="21">
        <f>IF(E481=0,raw!AN481,raw!U481)</f>
        <v>0</v>
      </c>
      <c r="H481" s="21">
        <f>IF(E481=0,raw!AO481,0)</f>
        <v>100</v>
      </c>
      <c r="I481" s="21">
        <f>raw!V481</f>
        <v>8.01</v>
      </c>
      <c r="J481" s="21">
        <f>raw!X481</f>
        <v>2.4</v>
      </c>
      <c r="K481" s="21">
        <f>SUM(raw!Y481:AB481)</f>
        <v>3.89</v>
      </c>
      <c r="L481" s="21">
        <f>SUM(raw!AC481:AD481)</f>
        <v>0</v>
      </c>
      <c r="M481" s="21">
        <f>raw!AE481</f>
        <v>0</v>
      </c>
      <c r="N481" s="21">
        <f>raw!AF481</f>
        <v>66.790000000000006</v>
      </c>
      <c r="O481" s="21">
        <f>raw!AL481</f>
        <v>65.3</v>
      </c>
      <c r="P481" s="21">
        <f>raw!AM481</f>
        <v>69.19</v>
      </c>
      <c r="Q481" s="21">
        <f>raw!BB481</f>
        <v>0</v>
      </c>
      <c r="R481" s="21">
        <f>IF(E481=0,raw!AN481,raw!BC481)</f>
        <v>0</v>
      </c>
      <c r="S481" s="21">
        <f>raw!BE481</f>
        <v>0</v>
      </c>
      <c r="T481" s="21">
        <f>raw!BF481</f>
        <v>0</v>
      </c>
      <c r="U481" s="21">
        <f>raw!BH481</f>
        <v>0</v>
      </c>
      <c r="V481" s="21">
        <f>IF(raw!BI481,raw!BI481,raw!BG481)</f>
        <v>0</v>
      </c>
      <c r="W481" s="21">
        <f>raw!BK481</f>
        <v>0</v>
      </c>
      <c r="X481" s="21">
        <f>raw!BL481</f>
        <v>0</v>
      </c>
      <c r="Y481" s="29">
        <f>TRUNC(raw!BQ481/(1-raw!W481/100),2)</f>
        <v>0</v>
      </c>
      <c r="Z481" s="29">
        <f>TRUNC(raw!BR481/(1-raw!W481/100),2)</f>
        <v>0</v>
      </c>
      <c r="AA481" s="29">
        <f>TRUNC(raw!BY481/(1-raw!W481/100),2)</f>
        <v>0</v>
      </c>
      <c r="AB481" s="29">
        <f>TRUNC(IF(E481=0,0,IF(E481=1,raw!BX481/(1-raw!W481/100),IF(E481=2,raw!BZ481/(1-raw!W481/100),0))),2)</f>
        <v>0</v>
      </c>
      <c r="AC481" s="29">
        <f>TRUNC(raw!CB481/(1-raw!W481/100),2)</f>
        <v>0</v>
      </c>
      <c r="AD481" s="29">
        <f>TRUNC(IF(E481=0,0,IF(E481=1,raw!CA481/(1-raw!W481/100),IF(E481=2,raw!CC481/(1-raw!W481/100),0))),2)</f>
        <v>0</v>
      </c>
      <c r="AE481" s="21">
        <f>(IF(E481=0,0,IF(E481=1,0,IF(E481=2,raw!CE481))))</f>
        <v>0</v>
      </c>
      <c r="AF481" s="21">
        <f>(IF(E481=0,0,IF(E481=1,raw!CD481,IF(E481=2,raw!CF481))))</f>
        <v>0</v>
      </c>
    </row>
    <row r="482" spans="1:32" x14ac:dyDescent="0.25">
      <c r="A482" s="21">
        <f>raw!A482</f>
        <v>856969</v>
      </c>
      <c r="C482" s="21">
        <f>VLOOKUP(A482,'insert-meters'!A$2:B$24,2)</f>
        <v>119</v>
      </c>
      <c r="D482" s="21" t="str">
        <f>MID(raw!M482,3,4)</f>
        <v>1810</v>
      </c>
      <c r="E482" s="21">
        <f>IF(raw!BE482,2,IF(raw!BG482,1,0))</f>
        <v>0</v>
      </c>
      <c r="F482" s="21">
        <f>raw!T482</f>
        <v>20181118</v>
      </c>
      <c r="G482" s="21">
        <f>IF(E482=0,raw!AN482,raw!U482)</f>
        <v>0</v>
      </c>
      <c r="H482" s="21">
        <f>IF(E482=0,raw!AO482,0)</f>
        <v>100</v>
      </c>
      <c r="I482" s="21">
        <f>raw!V482</f>
        <v>8.01</v>
      </c>
      <c r="J482" s="21">
        <f>raw!X482</f>
        <v>2.4</v>
      </c>
      <c r="K482" s="21">
        <f>SUM(raw!Y482:AB482)</f>
        <v>3.89</v>
      </c>
      <c r="L482" s="21">
        <f>SUM(raw!AC482:AD482)</f>
        <v>0</v>
      </c>
      <c r="M482" s="21">
        <f>raw!AE482</f>
        <v>0</v>
      </c>
      <c r="N482" s="21">
        <f>raw!AF482</f>
        <v>66.790000000000006</v>
      </c>
      <c r="O482" s="21">
        <f>raw!AL482</f>
        <v>65.3</v>
      </c>
      <c r="P482" s="21">
        <f>raw!AM482</f>
        <v>69.19</v>
      </c>
      <c r="Q482" s="21">
        <f>raw!BB482</f>
        <v>0</v>
      </c>
      <c r="R482" s="21">
        <f>IF(E482=0,raw!AN482,raw!BC482)</f>
        <v>0</v>
      </c>
      <c r="S482" s="21">
        <f>raw!BE482</f>
        <v>0</v>
      </c>
      <c r="T482" s="21">
        <f>raw!BF482</f>
        <v>0</v>
      </c>
      <c r="U482" s="21">
        <f>raw!BH482</f>
        <v>0</v>
      </c>
      <c r="V482" s="21">
        <f>IF(raw!BI482,raw!BI482,raw!BG482)</f>
        <v>0</v>
      </c>
      <c r="W482" s="21">
        <f>raw!BK482</f>
        <v>0</v>
      </c>
      <c r="X482" s="21">
        <f>raw!BL482</f>
        <v>0</v>
      </c>
      <c r="Y482" s="29">
        <f>TRUNC(raw!BQ482/(1-raw!W482/100),2)</f>
        <v>0</v>
      </c>
      <c r="Z482" s="29">
        <f>TRUNC(raw!BR482/(1-raw!W482/100),2)</f>
        <v>0</v>
      </c>
      <c r="AA482" s="29">
        <f>TRUNC(raw!BY482/(1-raw!W482/100),2)</f>
        <v>0</v>
      </c>
      <c r="AB482" s="29">
        <f>TRUNC(IF(E482=0,0,IF(E482=1,raw!BX482/(1-raw!W482/100),IF(E482=2,raw!BZ482/(1-raw!W482/100),0))),2)</f>
        <v>0</v>
      </c>
      <c r="AC482" s="29">
        <f>TRUNC(raw!CB482/(1-raw!W482/100),2)</f>
        <v>0</v>
      </c>
      <c r="AD482" s="29">
        <f>TRUNC(IF(E482=0,0,IF(E482=1,raw!CA482/(1-raw!W482/100),IF(E482=2,raw!CC482/(1-raw!W482/100),0))),2)</f>
        <v>0</v>
      </c>
      <c r="AE482" s="21">
        <f>(IF(E482=0,0,IF(E482=1,0,IF(E482=2,raw!CE482))))</f>
        <v>0</v>
      </c>
      <c r="AF482" s="21">
        <f>(IF(E482=0,0,IF(E482=1,raw!CD482,IF(E482=2,raw!CF482))))</f>
        <v>0</v>
      </c>
    </row>
    <row r="483" spans="1:32" x14ac:dyDescent="0.25">
      <c r="A483" s="21">
        <f>raw!A483</f>
        <v>966027</v>
      </c>
      <c r="C483" s="21">
        <f>VLOOKUP(A483,'insert-meters'!A$2:B$24,2)</f>
        <v>120</v>
      </c>
      <c r="D483" s="21" t="str">
        <f>MID(raw!M483,3,4)</f>
        <v>1810</v>
      </c>
      <c r="E483" s="21">
        <f>IF(raw!BE483,2,IF(raw!BG483,1,0))</f>
        <v>2</v>
      </c>
      <c r="F483" s="21">
        <f>raw!T483</f>
        <v>20181118</v>
      </c>
      <c r="G483" s="21">
        <f>IF(E483=0,raw!AN483,raw!U483)</f>
        <v>21546</v>
      </c>
      <c r="H483" s="21">
        <f>IF(E483=0,raw!AO483,0)</f>
        <v>0</v>
      </c>
      <c r="I483" s="21">
        <f>raw!V483</f>
        <v>8373.69</v>
      </c>
      <c r="J483" s="21">
        <f>raw!X483</f>
        <v>716.25</v>
      </c>
      <c r="K483" s="21">
        <f>SUM(raw!Y483:AB483)</f>
        <v>1959.42</v>
      </c>
      <c r="L483" s="21">
        <f>SUM(raw!AC483:AD483)</f>
        <v>0</v>
      </c>
      <c r="M483" s="21">
        <f>raw!AE483</f>
        <v>0</v>
      </c>
      <c r="N483" s="21">
        <f>raw!AF483</f>
        <v>33494.839999999997</v>
      </c>
      <c r="O483" s="21">
        <f>raw!AL483</f>
        <v>32251.67</v>
      </c>
      <c r="P483" s="21">
        <f>raw!AM483</f>
        <v>34211.089999999997</v>
      </c>
      <c r="Q483" s="21">
        <f>raw!BB483</f>
        <v>8340</v>
      </c>
      <c r="R483" s="21">
        <f>IF(E483=0,raw!AN483,raw!BC483)</f>
        <v>13206</v>
      </c>
      <c r="S483" s="21">
        <f>raw!BE483</f>
        <v>196</v>
      </c>
      <c r="T483" s="21">
        <f>raw!BF483</f>
        <v>249</v>
      </c>
      <c r="U483" s="21">
        <f>raw!BH483</f>
        <v>245</v>
      </c>
      <c r="V483" s="21">
        <f>IF(raw!BI483,raw!BI483,raw!BG483)</f>
        <v>249</v>
      </c>
      <c r="W483" s="21">
        <f>raw!BK483</f>
        <v>0</v>
      </c>
      <c r="X483" s="21">
        <f>raw!BL483</f>
        <v>0</v>
      </c>
      <c r="Y483" s="29">
        <f>TRUNC(raw!BQ483/(1-raw!W483/100),2)</f>
        <v>0</v>
      </c>
      <c r="Z483" s="29">
        <f>TRUNC(raw!BR483/(1-raw!W483/100),2)</f>
        <v>0</v>
      </c>
      <c r="AA483" s="29">
        <f>TRUNC(raw!BY483/(1-raw!W483/100),2)</f>
        <v>13921.9</v>
      </c>
      <c r="AB483" s="29">
        <f>TRUNC(IF(E483=0,0,IF(E483=1,raw!BX483/(1-raw!W483/100),IF(E483=2,raw!BZ483/(1-raw!W483/100),0))),2)</f>
        <v>4168.74</v>
      </c>
      <c r="AC483" s="29">
        <f>TRUNC(raw!CB483/(1-raw!W483/100),2)</f>
        <v>0</v>
      </c>
      <c r="AD483" s="29">
        <f>TRUNC(IF(E483=0,0,IF(E483=1,raw!CA483/(1-raw!W483/100),IF(E483=2,raw!CC483/(1-raw!W483/100),0))),2)</f>
        <v>636.20000000000005</v>
      </c>
      <c r="AE483" s="21">
        <f>(IF(E483=0,0,IF(E483=1,0,IF(E483=2,raw!CE483))))</f>
        <v>245</v>
      </c>
      <c r="AF483" s="21">
        <f>(IF(E483=0,0,IF(E483=1,raw!CD483,IF(E483=2,raw!CF483))))</f>
        <v>230</v>
      </c>
    </row>
    <row r="484" spans="1:32" x14ac:dyDescent="0.25">
      <c r="A484" s="21">
        <f>raw!A484</f>
        <v>1089425</v>
      </c>
      <c r="C484" s="21">
        <f>VLOOKUP(A484,'insert-meters'!A$2:B$24,2)</f>
        <v>121</v>
      </c>
      <c r="D484" s="21" t="str">
        <f>MID(raw!M484,3,4)</f>
        <v>1810</v>
      </c>
      <c r="E484" s="21">
        <f>IF(raw!BE484,2,IF(raw!BG484,1,0))</f>
        <v>2</v>
      </c>
      <c r="F484" s="21">
        <f>raw!T484</f>
        <v>20181118</v>
      </c>
      <c r="G484" s="21">
        <f>IF(E484=0,raw!AN484,raw!U484)</f>
        <v>126229</v>
      </c>
      <c r="H484" s="21">
        <f>IF(E484=0,raw!AO484,0)</f>
        <v>0</v>
      </c>
      <c r="I484" s="21">
        <f>raw!V484</f>
        <v>21870.639999999999</v>
      </c>
      <c r="J484" s="21">
        <f>raw!X484</f>
        <v>716.25</v>
      </c>
      <c r="K484" s="21">
        <f>SUM(raw!Y484:AB484)</f>
        <v>5117.71</v>
      </c>
      <c r="L484" s="21">
        <f>SUM(raw!AC484:AD484)</f>
        <v>0</v>
      </c>
      <c r="M484" s="21">
        <f>raw!AE484</f>
        <v>0</v>
      </c>
      <c r="N484" s="21">
        <f>raw!AF484</f>
        <v>87482.62</v>
      </c>
      <c r="O484" s="21">
        <f>raw!AL484</f>
        <v>83081.16</v>
      </c>
      <c r="P484" s="21">
        <f>raw!AM484</f>
        <v>88198.87</v>
      </c>
      <c r="Q484" s="21">
        <f>raw!BB484</f>
        <v>10751</v>
      </c>
      <c r="R484" s="21">
        <f>IF(E484=0,raw!AN484,raw!BC484)</f>
        <v>115478</v>
      </c>
      <c r="S484" s="21">
        <f>raw!BE484</f>
        <v>195</v>
      </c>
      <c r="T484" s="21">
        <f>raw!BF484</f>
        <v>197</v>
      </c>
      <c r="U484" s="21">
        <f>raw!BH484</f>
        <v>350</v>
      </c>
      <c r="V484" s="21">
        <f>IF(raw!BI484,raw!BI484,raw!BG484)</f>
        <v>350</v>
      </c>
      <c r="W484" s="21">
        <f>raw!BK484</f>
        <v>0</v>
      </c>
      <c r="X484" s="21">
        <f>raw!BL484</f>
        <v>0</v>
      </c>
      <c r="Y484" s="29">
        <f>TRUNC(raw!BQ484/(1-raw!W484/100),2)</f>
        <v>0</v>
      </c>
      <c r="Z484" s="29">
        <f>TRUNC(raw!BR484/(1-raw!W484/100),2)</f>
        <v>0</v>
      </c>
      <c r="AA484" s="29">
        <f>TRUNC(raw!BY484/(1-raw!W484/100),2)</f>
        <v>10617.38</v>
      </c>
      <c r="AB484" s="29">
        <f>TRUNC(IF(E484=0,0,IF(E484=1,raw!BX484/(1-raw!W484/100),IF(E484=2,raw!BZ484/(1-raw!W484/100),0))),2)</f>
        <v>4211.49</v>
      </c>
      <c r="AC484" s="29">
        <f>TRUNC(raw!CB484/(1-raw!W484/100),2)</f>
        <v>0</v>
      </c>
      <c r="AD484" s="29">
        <f>TRUNC(IF(E484=0,0,IF(E484=1,raw!CA484/(1-raw!W484/100),IF(E484=2,raw!CC484/(1-raw!W484/100),0))),2)</f>
        <v>0</v>
      </c>
      <c r="AE484" s="21">
        <f>(IF(E484=0,0,IF(E484=1,0,IF(E484=2,raw!CE484))))</f>
        <v>350</v>
      </c>
      <c r="AF484" s="21">
        <f>(IF(E484=0,0,IF(E484=1,raw!CD484,IF(E484=2,raw!CF484))))</f>
        <v>350</v>
      </c>
    </row>
    <row r="485" spans="1:32" x14ac:dyDescent="0.25">
      <c r="A485" s="21">
        <f>raw!A485</f>
        <v>1100496</v>
      </c>
      <c r="C485" s="21">
        <f>VLOOKUP(A485,'insert-meters'!A$2:B$24,2)</f>
        <v>122</v>
      </c>
      <c r="D485" s="21" t="str">
        <f>MID(raw!M485,3,4)</f>
        <v>1810</v>
      </c>
      <c r="E485" s="21">
        <f>IF(raw!BE485,2,IF(raw!BG485,1,0))</f>
        <v>0</v>
      </c>
      <c r="F485" s="21">
        <f>raw!T485</f>
        <v>20181118</v>
      </c>
      <c r="G485" s="21">
        <f>IF(E485=0,raw!AN485,raw!U485)</f>
        <v>0</v>
      </c>
      <c r="H485" s="21">
        <f>IF(E485=0,raw!AO485,0)</f>
        <v>30</v>
      </c>
      <c r="I485" s="21">
        <f>raw!V485</f>
        <v>2.4</v>
      </c>
      <c r="J485" s="21">
        <f>raw!X485</f>
        <v>2.4</v>
      </c>
      <c r="K485" s="21">
        <f>SUM(raw!Y485:AB485)</f>
        <v>1.17</v>
      </c>
      <c r="L485" s="21">
        <f>SUM(raw!AC485:AD485)</f>
        <v>0</v>
      </c>
      <c r="M485" s="21">
        <f>raw!AE485</f>
        <v>0</v>
      </c>
      <c r="N485" s="21">
        <f>raw!AF485</f>
        <v>20.03</v>
      </c>
      <c r="O485" s="21">
        <f>raw!AL485</f>
        <v>21.26</v>
      </c>
      <c r="P485" s="21">
        <f>raw!AM485</f>
        <v>22.43</v>
      </c>
      <c r="Q485" s="21">
        <f>raw!BB485</f>
        <v>0</v>
      </c>
      <c r="R485" s="21">
        <f>IF(E485=0,raw!AN485,raw!BC485)</f>
        <v>0</v>
      </c>
      <c r="S485" s="21">
        <f>raw!BE485</f>
        <v>0</v>
      </c>
      <c r="T485" s="21">
        <f>raw!BF485</f>
        <v>0</v>
      </c>
      <c r="U485" s="21">
        <f>raw!BH485</f>
        <v>0</v>
      </c>
      <c r="V485" s="21">
        <f>IF(raw!BI485,raw!BI485,raw!BG485)</f>
        <v>0</v>
      </c>
      <c r="W485" s="21">
        <f>raw!BK485</f>
        <v>0</v>
      </c>
      <c r="X485" s="21">
        <f>raw!BL485</f>
        <v>0</v>
      </c>
      <c r="Y485" s="29">
        <f>TRUNC(raw!BQ485/(1-raw!W485/100),2)</f>
        <v>0</v>
      </c>
      <c r="Z485" s="29">
        <f>TRUNC(raw!BR485/(1-raw!W485/100),2)</f>
        <v>0</v>
      </c>
      <c r="AA485" s="29">
        <f>TRUNC(raw!BY485/(1-raw!W485/100),2)</f>
        <v>0</v>
      </c>
      <c r="AB485" s="29">
        <f>TRUNC(IF(E485=0,0,IF(E485=1,raw!BX485/(1-raw!W485/100),IF(E485=2,raw!BZ485/(1-raw!W485/100),0))),2)</f>
        <v>0</v>
      </c>
      <c r="AC485" s="29">
        <f>TRUNC(raw!CB485/(1-raw!W485/100),2)</f>
        <v>0</v>
      </c>
      <c r="AD485" s="29">
        <f>TRUNC(IF(E485=0,0,IF(E485=1,raw!CA485/(1-raw!W485/100),IF(E485=2,raw!CC485/(1-raw!W485/100),0))),2)</f>
        <v>0</v>
      </c>
      <c r="AE485" s="21">
        <f>(IF(E485=0,0,IF(E485=1,0,IF(E485=2,raw!CE485))))</f>
        <v>0</v>
      </c>
      <c r="AF485" s="21">
        <f>(IF(E485=0,0,IF(E485=1,raw!CD485,IF(E485=2,raw!CF485))))</f>
        <v>0</v>
      </c>
    </row>
    <row r="486" spans="1:32" x14ac:dyDescent="0.25">
      <c r="A486" s="21">
        <f>raw!A486</f>
        <v>466453</v>
      </c>
      <c r="C486" s="21">
        <f>VLOOKUP(A486,'insert-meters'!A$2:B$24,2)</f>
        <v>101</v>
      </c>
      <c r="D486" s="21" t="str">
        <f>MID(raw!M486,3,4)</f>
        <v>1811</v>
      </c>
      <c r="E486" s="21">
        <f>IF(raw!BE486,2,IF(raw!BG486,1,0))</f>
        <v>1</v>
      </c>
      <c r="F486" s="21">
        <f>raw!T486</f>
        <v>20181218</v>
      </c>
      <c r="G486" s="21">
        <f>IF(E486=0,raw!AN486,raw!U486)</f>
        <v>17148</v>
      </c>
      <c r="H486" s="21">
        <f>IF(E486=0,raw!AO486,0)</f>
        <v>0</v>
      </c>
      <c r="I486" s="21">
        <f>raw!V486</f>
        <v>3111.08</v>
      </c>
      <c r="J486" s="21">
        <f>raw!X486</f>
        <v>716.25</v>
      </c>
      <c r="K486" s="21">
        <f>SUM(raw!Y486:AB486)</f>
        <v>727.9799999999999</v>
      </c>
      <c r="L486" s="21">
        <f>SUM(raw!AC486:AD486)</f>
        <v>0</v>
      </c>
      <c r="M486" s="21">
        <f>raw!AE486</f>
        <v>0</v>
      </c>
      <c r="N486" s="21">
        <f>raw!AF486</f>
        <v>12444.38</v>
      </c>
      <c r="O486" s="21">
        <f>raw!AL486</f>
        <v>12432.65</v>
      </c>
      <c r="P486" s="21">
        <f>raw!AM486</f>
        <v>13160.63</v>
      </c>
      <c r="Q486" s="21">
        <f>raw!BB486</f>
        <v>1964</v>
      </c>
      <c r="R486" s="21">
        <f>IF(E486=0,raw!AN486,raw!BC486)</f>
        <v>15184</v>
      </c>
      <c r="S486" s="21">
        <f>raw!BE486</f>
        <v>0</v>
      </c>
      <c r="T486" s="21">
        <f>raw!BF486</f>
        <v>52</v>
      </c>
      <c r="U486" s="21">
        <f>raw!BH486</f>
        <v>0</v>
      </c>
      <c r="V486" s="21">
        <f>IF(raw!BI486,raw!BI486,raw!BG486)</f>
        <v>55</v>
      </c>
      <c r="W486" s="21">
        <f>raw!BK486</f>
        <v>2</v>
      </c>
      <c r="X486" s="21">
        <f>raw!BL486</f>
        <v>108</v>
      </c>
      <c r="Y486" s="29">
        <f>TRUNC(raw!BQ486/(1-raw!W486/100),2)</f>
        <v>0.88</v>
      </c>
      <c r="Z486" s="29">
        <f>TRUNC(raw!BR486/(1-raw!W486/100),2)</f>
        <v>47.97</v>
      </c>
      <c r="AA486" s="29">
        <f>TRUNC(raw!BY486/(1-raw!W486/100),2)</f>
        <v>0</v>
      </c>
      <c r="AB486" s="29">
        <f>TRUNC(IF(E486=0,0,IF(E486=1,raw!BX486/(1-raw!W486/100),IF(E486=2,raw!BZ486/(1-raw!W486/100),0))),2)</f>
        <v>637.74</v>
      </c>
      <c r="AC486" s="29">
        <f>TRUNC(raw!CB486/(1-raw!W486/100),2)</f>
        <v>0</v>
      </c>
      <c r="AD486" s="29">
        <f>TRUNC(IF(E486=0,0,IF(E486=1,raw!CA486/(1-raw!W486/100),IF(E486=2,raw!CC486/(1-raw!W486/100),0))),2)</f>
        <v>0</v>
      </c>
      <c r="AE486" s="21">
        <f>(IF(E486=0,0,IF(E486=1,0,IF(E486=2,raw!CE486))))</f>
        <v>0</v>
      </c>
      <c r="AF486" s="21">
        <f>(IF(E486=0,0,IF(E486=1,raw!CD486,IF(E486=2,raw!CF486))))</f>
        <v>55</v>
      </c>
    </row>
    <row r="487" spans="1:32" x14ac:dyDescent="0.25">
      <c r="A487" s="21">
        <f>raw!A487</f>
        <v>471550</v>
      </c>
      <c r="C487" s="21">
        <f>VLOOKUP(A487,'insert-meters'!A$2:B$24,2)</f>
        <v>102</v>
      </c>
      <c r="D487" s="21" t="str">
        <f>MID(raw!M487,3,4)</f>
        <v>1811</v>
      </c>
      <c r="E487" s="21">
        <f>IF(raw!BE487,2,IF(raw!BG487,1,0))</f>
        <v>0</v>
      </c>
      <c r="F487" s="21">
        <f>raw!T487</f>
        <v>20181218</v>
      </c>
      <c r="G487" s="21">
        <f>IF(E487=0,raw!AN487,raw!U487)</f>
        <v>1164</v>
      </c>
      <c r="H487" s="21">
        <f>IF(E487=0,raw!AO487,0)</f>
        <v>1164</v>
      </c>
      <c r="I487" s="21">
        <f>raw!V487</f>
        <v>235.1</v>
      </c>
      <c r="J487" s="21">
        <f>raw!X487</f>
        <v>49.16</v>
      </c>
      <c r="K487" s="21">
        <f>SUM(raw!Y487:AB487)</f>
        <v>55</v>
      </c>
      <c r="L487" s="21">
        <f>SUM(raw!AC487:AD487)</f>
        <v>0</v>
      </c>
      <c r="M487" s="21">
        <f>raw!AE487</f>
        <v>0</v>
      </c>
      <c r="N487" s="21">
        <f>raw!AF487</f>
        <v>940.42</v>
      </c>
      <c r="O487" s="21">
        <f>raw!AL487</f>
        <v>934.58</v>
      </c>
      <c r="P487" s="21">
        <f>raw!AM487</f>
        <v>989.58</v>
      </c>
      <c r="Q487" s="21">
        <f>raw!BB487</f>
        <v>0</v>
      </c>
      <c r="R487" s="21">
        <f>IF(E487=0,raw!AN487,raw!BC487)</f>
        <v>1164</v>
      </c>
      <c r="S487" s="21">
        <f>raw!BE487</f>
        <v>0</v>
      </c>
      <c r="T487" s="21">
        <f>raw!BF487</f>
        <v>0</v>
      </c>
      <c r="U487" s="21">
        <f>raw!BH487</f>
        <v>0</v>
      </c>
      <c r="V487" s="21">
        <f>IF(raw!BI487,raw!BI487,raw!BG487)</f>
        <v>0</v>
      </c>
      <c r="W487" s="21">
        <f>raw!BK487</f>
        <v>0</v>
      </c>
      <c r="X487" s="21">
        <f>raw!BL487</f>
        <v>0</v>
      </c>
      <c r="Y487" s="29">
        <f>TRUNC(raw!BQ487/(1-raw!W487/100),2)</f>
        <v>0</v>
      </c>
      <c r="Z487" s="29">
        <f>TRUNC(raw!BR487/(1-raw!W487/100),2)</f>
        <v>0</v>
      </c>
      <c r="AA487" s="29">
        <f>TRUNC(raw!BY487/(1-raw!W487/100),2)</f>
        <v>0</v>
      </c>
      <c r="AB487" s="29">
        <f>TRUNC(IF(E487=0,0,IF(E487=1,raw!BX487/(1-raw!W487/100),IF(E487=2,raw!BZ487/(1-raw!W487/100),0))),2)</f>
        <v>0</v>
      </c>
      <c r="AC487" s="29">
        <f>TRUNC(raw!CB487/(1-raw!W487/100),2)</f>
        <v>0</v>
      </c>
      <c r="AD487" s="29">
        <f>TRUNC(IF(E487=0,0,IF(E487=1,raw!CA487/(1-raw!W487/100),IF(E487=2,raw!CC487/(1-raw!W487/100),0))),2)</f>
        <v>0</v>
      </c>
      <c r="AE487" s="21">
        <f>(IF(E487=0,0,IF(E487=1,0,IF(E487=2,raw!CE487))))</f>
        <v>0</v>
      </c>
      <c r="AF487" s="21">
        <f>(IF(E487=0,0,IF(E487=1,raw!CD487,IF(E487=2,raw!CF487))))</f>
        <v>0</v>
      </c>
    </row>
    <row r="488" spans="1:32" x14ac:dyDescent="0.25">
      <c r="A488" s="21">
        <f>raw!A488</f>
        <v>471551</v>
      </c>
      <c r="C488" s="21">
        <f>VLOOKUP(A488,'insert-meters'!A$2:B$24,2)</f>
        <v>103</v>
      </c>
      <c r="D488" s="21" t="str">
        <f>MID(raw!M488,3,4)</f>
        <v>1811</v>
      </c>
      <c r="E488" s="21">
        <f>IF(raw!BE488,2,IF(raw!BG488,1,0))</f>
        <v>0</v>
      </c>
      <c r="F488" s="21">
        <f>raw!T488</f>
        <v>20181218</v>
      </c>
      <c r="G488" s="21">
        <f>IF(E488=0,raw!AN488,raw!U488)</f>
        <v>8280</v>
      </c>
      <c r="H488" s="21">
        <f>IF(E488=0,raw!AO488,0)</f>
        <v>8280</v>
      </c>
      <c r="I488" s="21">
        <f>raw!V488</f>
        <v>1672.4</v>
      </c>
      <c r="J488" s="21">
        <f>raw!X488</f>
        <v>601.25</v>
      </c>
      <c r="K488" s="21">
        <f>SUM(raw!Y488:AB488)</f>
        <v>391.32</v>
      </c>
      <c r="L488" s="21">
        <f>SUM(raw!AC488:AD488)</f>
        <v>0</v>
      </c>
      <c r="M488" s="21">
        <f>raw!AE488</f>
        <v>0</v>
      </c>
      <c r="N488" s="21">
        <f>raw!AF488</f>
        <v>6689.61</v>
      </c>
      <c r="O488" s="21">
        <f>raw!AL488</f>
        <v>6899.54</v>
      </c>
      <c r="P488" s="21">
        <f>raw!AM488</f>
        <v>7290.86</v>
      </c>
      <c r="Q488" s="21">
        <f>raw!BB488</f>
        <v>0</v>
      </c>
      <c r="R488" s="21">
        <f>IF(E488=0,raw!AN488,raw!BC488)</f>
        <v>8280</v>
      </c>
      <c r="S488" s="21">
        <f>raw!BE488</f>
        <v>0</v>
      </c>
      <c r="T488" s="21">
        <f>raw!BF488</f>
        <v>0</v>
      </c>
      <c r="U488" s="21">
        <f>raw!BH488</f>
        <v>0</v>
      </c>
      <c r="V488" s="21">
        <f>IF(raw!BI488,raw!BI488,raw!BG488)</f>
        <v>0</v>
      </c>
      <c r="W488" s="21">
        <f>raw!BK488</f>
        <v>0</v>
      </c>
      <c r="X488" s="21">
        <f>raw!BL488</f>
        <v>0</v>
      </c>
      <c r="Y488" s="29">
        <f>TRUNC(raw!BQ488/(1-raw!W488/100),2)</f>
        <v>0</v>
      </c>
      <c r="Z488" s="29">
        <f>TRUNC(raw!BR488/(1-raw!W488/100),2)</f>
        <v>0</v>
      </c>
      <c r="AA488" s="29">
        <f>TRUNC(raw!BY488/(1-raw!W488/100),2)</f>
        <v>0</v>
      </c>
      <c r="AB488" s="29">
        <f>TRUNC(IF(E488=0,0,IF(E488=1,raw!BX488/(1-raw!W488/100),IF(E488=2,raw!BZ488/(1-raw!W488/100),0))),2)</f>
        <v>0</v>
      </c>
      <c r="AC488" s="29">
        <f>TRUNC(raw!CB488/(1-raw!W488/100),2)</f>
        <v>0</v>
      </c>
      <c r="AD488" s="29">
        <f>TRUNC(IF(E488=0,0,IF(E488=1,raw!CA488/(1-raw!W488/100),IF(E488=2,raw!CC488/(1-raw!W488/100),0))),2)</f>
        <v>0</v>
      </c>
      <c r="AE488" s="21">
        <f>(IF(E488=0,0,IF(E488=1,0,IF(E488=2,raw!CE488))))</f>
        <v>0</v>
      </c>
      <c r="AF488" s="21">
        <f>(IF(E488=0,0,IF(E488=1,raw!CD488,IF(E488=2,raw!CF488))))</f>
        <v>0</v>
      </c>
    </row>
    <row r="489" spans="1:32" x14ac:dyDescent="0.25">
      <c r="A489" s="21">
        <f>raw!A489</f>
        <v>471552</v>
      </c>
      <c r="C489" s="21">
        <f>VLOOKUP(A489,'insert-meters'!A$2:B$24,2)</f>
        <v>104</v>
      </c>
      <c r="D489" s="21" t="str">
        <f>MID(raw!M489,3,4)</f>
        <v>1811</v>
      </c>
      <c r="E489" s="21">
        <f>IF(raw!BE489,2,IF(raw!BG489,1,0))</f>
        <v>0</v>
      </c>
      <c r="F489" s="21">
        <f>raw!T489</f>
        <v>20181218</v>
      </c>
      <c r="G489" s="21">
        <f>IF(E489=0,raw!AN489,raw!U489)</f>
        <v>190</v>
      </c>
      <c r="H489" s="21">
        <f>IF(E489=0,raw!AO489,0)</f>
        <v>190</v>
      </c>
      <c r="I489" s="21">
        <f>raw!V489</f>
        <v>15.6</v>
      </c>
      <c r="J489" s="21">
        <f>raw!X489</f>
        <v>40.97</v>
      </c>
      <c r="K489" s="21">
        <f>SUM(raw!Y489:AB489)</f>
        <v>7.6</v>
      </c>
      <c r="L489" s="21">
        <f>SUM(raw!AC489:AD489)</f>
        <v>0</v>
      </c>
      <c r="M489" s="21">
        <f>raw!AE489</f>
        <v>0</v>
      </c>
      <c r="N489" s="21">
        <f>raw!AF489</f>
        <v>130.08000000000001</v>
      </c>
      <c r="O489" s="21">
        <f>raw!AL489</f>
        <v>163.44999999999999</v>
      </c>
      <c r="P489" s="21">
        <f>raw!AM489</f>
        <v>171.05</v>
      </c>
      <c r="Q489" s="21">
        <f>raw!BB489</f>
        <v>0</v>
      </c>
      <c r="R489" s="21">
        <f>IF(E489=0,raw!AN489,raw!BC489)</f>
        <v>190</v>
      </c>
      <c r="S489" s="21">
        <f>raw!BE489</f>
        <v>0</v>
      </c>
      <c r="T489" s="21">
        <f>raw!BF489</f>
        <v>0</v>
      </c>
      <c r="U489" s="21">
        <f>raw!BH489</f>
        <v>0</v>
      </c>
      <c r="V489" s="21">
        <f>IF(raw!BI489,raw!BI489,raw!BG489)</f>
        <v>0</v>
      </c>
      <c r="W489" s="21">
        <f>raw!BK489</f>
        <v>0</v>
      </c>
      <c r="X489" s="21">
        <f>raw!BL489</f>
        <v>0</v>
      </c>
      <c r="Y489" s="29">
        <f>TRUNC(raw!BQ489/(1-raw!W489/100),2)</f>
        <v>0</v>
      </c>
      <c r="Z489" s="29">
        <f>TRUNC(raw!BR489/(1-raw!W489/100),2)</f>
        <v>0</v>
      </c>
      <c r="AA489" s="29">
        <f>TRUNC(raw!BY489/(1-raw!W489/100),2)</f>
        <v>0</v>
      </c>
      <c r="AB489" s="29">
        <f>TRUNC(IF(E489=0,0,IF(E489=1,raw!BX489/(1-raw!W489/100),IF(E489=2,raw!BZ489/(1-raw!W489/100),0))),2)</f>
        <v>0</v>
      </c>
      <c r="AC489" s="29">
        <f>TRUNC(raw!CB489/(1-raw!W489/100),2)</f>
        <v>0</v>
      </c>
      <c r="AD489" s="29">
        <f>TRUNC(IF(E489=0,0,IF(E489=1,raw!CA489/(1-raw!W489/100),IF(E489=2,raw!CC489/(1-raw!W489/100),0))),2)</f>
        <v>0</v>
      </c>
      <c r="AE489" s="21">
        <f>(IF(E489=0,0,IF(E489=1,0,IF(E489=2,raw!CE489))))</f>
        <v>0</v>
      </c>
      <c r="AF489" s="21">
        <f>(IF(E489=0,0,IF(E489=1,raw!CD489,IF(E489=2,raw!CF489))))</f>
        <v>0</v>
      </c>
    </row>
    <row r="490" spans="1:32" x14ac:dyDescent="0.25">
      <c r="A490" s="21">
        <f>raw!A490</f>
        <v>471553</v>
      </c>
      <c r="C490" s="21">
        <f>VLOOKUP(A490,'insert-meters'!A$2:B$24,2)</f>
        <v>105</v>
      </c>
      <c r="D490" s="21" t="str">
        <f>MID(raw!M490,3,4)</f>
        <v>1811</v>
      </c>
      <c r="E490" s="21">
        <f>IF(raw!BE490,2,IF(raw!BG490,1,0))</f>
        <v>0</v>
      </c>
      <c r="F490" s="21">
        <f>raw!T490</f>
        <v>20181218</v>
      </c>
      <c r="G490" s="21">
        <f>IF(E490=0,raw!AN490,raw!U490)</f>
        <v>7720</v>
      </c>
      <c r="H490" s="21">
        <f>IF(E490=0,raw!AO490,0)</f>
        <v>7720</v>
      </c>
      <c r="I490" s="21">
        <f>raw!V490</f>
        <v>1559.29</v>
      </c>
      <c r="J490" s="21">
        <f>raw!X490</f>
        <v>706.62</v>
      </c>
      <c r="K490" s="21">
        <f>SUM(raw!Y490:AB490)</f>
        <v>364.86000000000007</v>
      </c>
      <c r="L490" s="21">
        <f>SUM(raw!AC490:AD490)</f>
        <v>0</v>
      </c>
      <c r="M490" s="21">
        <f>raw!AE490</f>
        <v>0</v>
      </c>
      <c r="N490" s="21">
        <f>raw!AF490</f>
        <v>6237.17</v>
      </c>
      <c r="O490" s="21">
        <f>raw!AL490</f>
        <v>6578.93</v>
      </c>
      <c r="P490" s="21">
        <f>raw!AM490</f>
        <v>6943.79</v>
      </c>
      <c r="Q490" s="21">
        <f>raw!BB490</f>
        <v>0</v>
      </c>
      <c r="R490" s="21">
        <f>IF(E490=0,raw!AN490,raw!BC490)</f>
        <v>7720</v>
      </c>
      <c r="S490" s="21">
        <f>raw!BE490</f>
        <v>0</v>
      </c>
      <c r="T490" s="21">
        <f>raw!BF490</f>
        <v>0</v>
      </c>
      <c r="U490" s="21">
        <f>raw!BH490</f>
        <v>0</v>
      </c>
      <c r="V490" s="21">
        <f>IF(raw!BI490,raw!BI490,raw!BG490)</f>
        <v>0</v>
      </c>
      <c r="W490" s="21">
        <f>raw!BK490</f>
        <v>0</v>
      </c>
      <c r="X490" s="21">
        <f>raw!BL490</f>
        <v>0</v>
      </c>
      <c r="Y490" s="29">
        <f>TRUNC(raw!BQ490/(1-raw!W490/100),2)</f>
        <v>0</v>
      </c>
      <c r="Z490" s="29">
        <f>TRUNC(raw!BR490/(1-raw!W490/100),2)</f>
        <v>0</v>
      </c>
      <c r="AA490" s="29">
        <f>TRUNC(raw!BY490/(1-raw!W490/100),2)</f>
        <v>0</v>
      </c>
      <c r="AB490" s="29">
        <f>TRUNC(IF(E490=0,0,IF(E490=1,raw!BX490/(1-raw!W490/100),IF(E490=2,raw!BZ490/(1-raw!W490/100),0))),2)</f>
        <v>0</v>
      </c>
      <c r="AC490" s="29">
        <f>TRUNC(raw!CB490/(1-raw!W490/100),2)</f>
        <v>0</v>
      </c>
      <c r="AD490" s="29">
        <f>TRUNC(IF(E490=0,0,IF(E490=1,raw!CA490/(1-raw!W490/100),IF(E490=2,raw!CC490/(1-raw!W490/100),0))),2)</f>
        <v>0</v>
      </c>
      <c r="AE490" s="21">
        <f>(IF(E490=0,0,IF(E490=1,0,IF(E490=2,raw!CE490))))</f>
        <v>0</v>
      </c>
      <c r="AF490" s="21">
        <f>(IF(E490=0,0,IF(E490=1,raw!CD490,IF(E490=2,raw!CF490))))</f>
        <v>0</v>
      </c>
    </row>
    <row r="491" spans="1:32" x14ac:dyDescent="0.25">
      <c r="A491" s="21">
        <f>raw!A491</f>
        <v>471554</v>
      </c>
      <c r="C491" s="21">
        <f>VLOOKUP(A491,'insert-meters'!A$2:B$24,2)</f>
        <v>106</v>
      </c>
      <c r="D491" s="21" t="str">
        <f>MID(raw!M491,3,4)</f>
        <v>1811</v>
      </c>
      <c r="E491" s="21">
        <f>IF(raw!BE491,2,IF(raw!BG491,1,0))</f>
        <v>0</v>
      </c>
      <c r="F491" s="21">
        <f>raw!T491</f>
        <v>20181218</v>
      </c>
      <c r="G491" s="21">
        <f>IF(E491=0,raw!AN491,raw!U491)</f>
        <v>716</v>
      </c>
      <c r="H491" s="21">
        <f>IF(E491=0,raw!AO491,0)</f>
        <v>716</v>
      </c>
      <c r="I491" s="21">
        <f>raw!V491</f>
        <v>144.61000000000001</v>
      </c>
      <c r="J491" s="21">
        <f>raw!X491</f>
        <v>58.34</v>
      </c>
      <c r="K491" s="21">
        <f>SUM(raw!Y491:AB491)</f>
        <v>33.830000000000005</v>
      </c>
      <c r="L491" s="21">
        <f>SUM(raw!AC491:AD491)</f>
        <v>0</v>
      </c>
      <c r="M491" s="21">
        <f>raw!AE491</f>
        <v>0</v>
      </c>
      <c r="N491" s="21">
        <f>raw!AF491</f>
        <v>578.47</v>
      </c>
      <c r="O491" s="21">
        <f>raw!AL491</f>
        <v>602.98</v>
      </c>
      <c r="P491" s="21">
        <f>raw!AM491</f>
        <v>636.80999999999995</v>
      </c>
      <c r="Q491" s="21">
        <f>raw!BB491</f>
        <v>0</v>
      </c>
      <c r="R491" s="21">
        <f>IF(E491=0,raw!AN491,raw!BC491)</f>
        <v>716</v>
      </c>
      <c r="S491" s="21">
        <f>raw!BE491</f>
        <v>0</v>
      </c>
      <c r="T491" s="21">
        <f>raw!BF491</f>
        <v>0</v>
      </c>
      <c r="U491" s="21">
        <f>raw!BH491</f>
        <v>0</v>
      </c>
      <c r="V491" s="21">
        <f>IF(raw!BI491,raw!BI491,raw!BG491)</f>
        <v>0</v>
      </c>
      <c r="W491" s="21">
        <f>raw!BK491</f>
        <v>0</v>
      </c>
      <c r="X491" s="21">
        <f>raw!BL491</f>
        <v>0</v>
      </c>
      <c r="Y491" s="29">
        <f>TRUNC(raw!BQ491/(1-raw!W491/100),2)</f>
        <v>0</v>
      </c>
      <c r="Z491" s="29">
        <f>TRUNC(raw!BR491/(1-raw!W491/100),2)</f>
        <v>0</v>
      </c>
      <c r="AA491" s="29">
        <f>TRUNC(raw!BY491/(1-raw!W491/100),2)</f>
        <v>0</v>
      </c>
      <c r="AB491" s="29">
        <f>TRUNC(IF(E491=0,0,IF(E491=1,raw!BX491/(1-raw!W491/100),IF(E491=2,raw!BZ491/(1-raw!W491/100),0))),2)</f>
        <v>0</v>
      </c>
      <c r="AC491" s="29">
        <f>TRUNC(raw!CB491/(1-raw!W491/100),2)</f>
        <v>0</v>
      </c>
      <c r="AD491" s="29">
        <f>TRUNC(IF(E491=0,0,IF(E491=1,raw!CA491/(1-raw!W491/100),IF(E491=2,raw!CC491/(1-raw!W491/100),0))),2)</f>
        <v>0</v>
      </c>
      <c r="AE491" s="21">
        <f>(IF(E491=0,0,IF(E491=1,0,IF(E491=2,raw!CE491))))</f>
        <v>0</v>
      </c>
      <c r="AF491" s="21">
        <f>(IF(E491=0,0,IF(E491=1,raw!CD491,IF(E491=2,raw!CF491))))</f>
        <v>0</v>
      </c>
    </row>
    <row r="492" spans="1:32" x14ac:dyDescent="0.25">
      <c r="A492" s="21">
        <f>raw!A492</f>
        <v>471555</v>
      </c>
      <c r="C492" s="21">
        <f>VLOOKUP(A492,'insert-meters'!A$2:B$24,2)</f>
        <v>107</v>
      </c>
      <c r="D492" s="21" t="str">
        <f>MID(raw!M492,3,4)</f>
        <v>1811</v>
      </c>
      <c r="E492" s="21">
        <f>IF(raw!BE492,2,IF(raw!BG492,1,0))</f>
        <v>0</v>
      </c>
      <c r="F492" s="21">
        <f>raw!T492</f>
        <v>20181218</v>
      </c>
      <c r="G492" s="21">
        <f>IF(E492=0,raw!AN492,raw!U492)</f>
        <v>7080</v>
      </c>
      <c r="H492" s="21">
        <f>IF(E492=0,raw!AO492,0)</f>
        <v>7080</v>
      </c>
      <c r="I492" s="21">
        <f>raw!V492</f>
        <v>1430.02</v>
      </c>
      <c r="J492" s="21">
        <f>raw!X492</f>
        <v>706.62</v>
      </c>
      <c r="K492" s="21">
        <f>SUM(raw!Y492:AB492)</f>
        <v>334.62</v>
      </c>
      <c r="L492" s="21">
        <f>SUM(raw!AC492:AD492)</f>
        <v>0</v>
      </c>
      <c r="M492" s="21">
        <f>raw!AE492</f>
        <v>0</v>
      </c>
      <c r="N492" s="21">
        <f>raw!AF492</f>
        <v>5720.1</v>
      </c>
      <c r="O492" s="21">
        <f>raw!AL492</f>
        <v>6092.1</v>
      </c>
      <c r="P492" s="21">
        <f>raw!AM492</f>
        <v>6426.72</v>
      </c>
      <c r="Q492" s="21">
        <f>raw!BB492</f>
        <v>0</v>
      </c>
      <c r="R492" s="21">
        <f>IF(E492=0,raw!AN492,raw!BC492)</f>
        <v>7080</v>
      </c>
      <c r="S492" s="21">
        <f>raw!BE492</f>
        <v>0</v>
      </c>
      <c r="T492" s="21">
        <f>raw!BF492</f>
        <v>0</v>
      </c>
      <c r="U492" s="21">
        <f>raw!BH492</f>
        <v>0</v>
      </c>
      <c r="V492" s="21">
        <f>IF(raw!BI492,raw!BI492,raw!BG492)</f>
        <v>0</v>
      </c>
      <c r="W492" s="21">
        <f>raw!BK492</f>
        <v>0</v>
      </c>
      <c r="X492" s="21">
        <f>raw!BL492</f>
        <v>0</v>
      </c>
      <c r="Y492" s="29">
        <f>TRUNC(raw!BQ492/(1-raw!W492/100),2)</f>
        <v>0</v>
      </c>
      <c r="Z492" s="29">
        <f>TRUNC(raw!BR492/(1-raw!W492/100),2)</f>
        <v>0</v>
      </c>
      <c r="AA492" s="29">
        <f>TRUNC(raw!BY492/(1-raw!W492/100),2)</f>
        <v>0</v>
      </c>
      <c r="AB492" s="29">
        <f>TRUNC(IF(E492=0,0,IF(E492=1,raw!BX492/(1-raw!W492/100),IF(E492=2,raw!BZ492/(1-raw!W492/100),0))),2)</f>
        <v>0</v>
      </c>
      <c r="AC492" s="29">
        <f>TRUNC(raw!CB492/(1-raw!W492/100),2)</f>
        <v>0</v>
      </c>
      <c r="AD492" s="29">
        <f>TRUNC(IF(E492=0,0,IF(E492=1,raw!CA492/(1-raw!W492/100),IF(E492=2,raw!CC492/(1-raw!W492/100),0))),2)</f>
        <v>0</v>
      </c>
      <c r="AE492" s="21">
        <f>(IF(E492=0,0,IF(E492=1,0,IF(E492=2,raw!CE492))))</f>
        <v>0</v>
      </c>
      <c r="AF492" s="21">
        <f>(IF(E492=0,0,IF(E492=1,raw!CD492,IF(E492=2,raw!CF492))))</f>
        <v>0</v>
      </c>
    </row>
    <row r="493" spans="1:32" x14ac:dyDescent="0.25">
      <c r="A493" s="21">
        <f>raw!A493</f>
        <v>472913</v>
      </c>
      <c r="C493" s="21">
        <f>VLOOKUP(A493,'insert-meters'!A$2:B$24,2)</f>
        <v>108</v>
      </c>
      <c r="D493" s="21" t="str">
        <f>MID(raw!M493,3,4)</f>
        <v>1811</v>
      </c>
      <c r="E493" s="21">
        <f>IF(raw!BE493,2,IF(raw!BG493,1,0))</f>
        <v>0</v>
      </c>
      <c r="F493" s="21">
        <f>raw!T493</f>
        <v>20181218</v>
      </c>
      <c r="G493" s="21">
        <f>IF(E493=0,raw!AN493,raw!U493)</f>
        <v>7440</v>
      </c>
      <c r="H493" s="21">
        <f>IF(E493=0,raw!AO493,0)</f>
        <v>7440</v>
      </c>
      <c r="I493" s="21">
        <f>raw!V493</f>
        <v>1488.94</v>
      </c>
      <c r="J493" s="21">
        <f>raw!X493</f>
        <v>601.25</v>
      </c>
      <c r="K493" s="21">
        <f>SUM(raw!Y493:AB493)</f>
        <v>348.39</v>
      </c>
      <c r="L493" s="21">
        <f>SUM(raw!AC493:AD493)</f>
        <v>0</v>
      </c>
      <c r="M493" s="21">
        <f>raw!AE493</f>
        <v>0</v>
      </c>
      <c r="N493" s="21">
        <f>raw!AF493</f>
        <v>5955.77</v>
      </c>
      <c r="O493" s="21">
        <f>raw!AL493</f>
        <v>6208.63</v>
      </c>
      <c r="P493" s="21">
        <f>raw!AM493</f>
        <v>6557.02</v>
      </c>
      <c r="Q493" s="21">
        <f>raw!BB493</f>
        <v>0</v>
      </c>
      <c r="R493" s="21">
        <f>IF(E493=0,raw!AN493,raw!BC493)</f>
        <v>7440</v>
      </c>
      <c r="S493" s="21">
        <f>raw!BE493</f>
        <v>0</v>
      </c>
      <c r="T493" s="21">
        <f>raw!BF493</f>
        <v>0</v>
      </c>
      <c r="U493" s="21">
        <f>raw!BH493</f>
        <v>0</v>
      </c>
      <c r="V493" s="21">
        <f>IF(raw!BI493,raw!BI493,raw!BG493)</f>
        <v>0</v>
      </c>
      <c r="W493" s="21">
        <f>raw!BK493</f>
        <v>0</v>
      </c>
      <c r="X493" s="21">
        <f>raw!BL493</f>
        <v>0</v>
      </c>
      <c r="Y493" s="29">
        <f>TRUNC(raw!BQ493/(1-raw!W493/100),2)</f>
        <v>0</v>
      </c>
      <c r="Z493" s="29">
        <f>TRUNC(raw!BR493/(1-raw!W493/100),2)</f>
        <v>0</v>
      </c>
      <c r="AA493" s="29">
        <f>TRUNC(raw!BY493/(1-raw!W493/100),2)</f>
        <v>0</v>
      </c>
      <c r="AB493" s="29">
        <f>TRUNC(IF(E493=0,0,IF(E493=1,raw!BX493/(1-raw!W493/100),IF(E493=2,raw!BZ493/(1-raw!W493/100),0))),2)</f>
        <v>0</v>
      </c>
      <c r="AC493" s="29">
        <f>TRUNC(raw!CB493/(1-raw!W493/100),2)</f>
        <v>0</v>
      </c>
      <c r="AD493" s="29">
        <f>TRUNC(IF(E493=0,0,IF(E493=1,raw!CA493/(1-raw!W493/100),IF(E493=2,raw!CC493/(1-raw!W493/100),0))),2)</f>
        <v>0</v>
      </c>
      <c r="AE493" s="21">
        <f>(IF(E493=0,0,IF(E493=1,0,IF(E493=2,raw!CE493))))</f>
        <v>0</v>
      </c>
      <c r="AF493" s="21">
        <f>(IF(E493=0,0,IF(E493=1,raw!CD493,IF(E493=2,raw!CF493))))</f>
        <v>0</v>
      </c>
    </row>
    <row r="494" spans="1:32" x14ac:dyDescent="0.25">
      <c r="A494" s="21">
        <f>raw!A494</f>
        <v>491042</v>
      </c>
      <c r="C494" s="21">
        <f>VLOOKUP(A494,'insert-meters'!A$2:B$24,2)</f>
        <v>109</v>
      </c>
      <c r="D494" s="21" t="str">
        <f>MID(raw!M494,3,4)</f>
        <v>1811</v>
      </c>
      <c r="E494" s="21">
        <f>IF(raw!BE494,2,IF(raw!BG494,1,0))</f>
        <v>1</v>
      </c>
      <c r="F494" s="21">
        <f>raw!T494</f>
        <v>20181218</v>
      </c>
      <c r="G494" s="21">
        <f>IF(E494=0,raw!AN494,raw!U494)</f>
        <v>208753</v>
      </c>
      <c r="H494" s="21">
        <f>IF(E494=0,raw!AO494,0)</f>
        <v>0</v>
      </c>
      <c r="I494" s="21">
        <f>raw!V494</f>
        <v>46110.31</v>
      </c>
      <c r="J494" s="21">
        <f>raw!X494</f>
        <v>716.25</v>
      </c>
      <c r="K494" s="21">
        <f>SUM(raw!Y494:AB494)</f>
        <v>10789.79</v>
      </c>
      <c r="L494" s="21">
        <f>SUM(raw!AC494:AD494)</f>
        <v>0</v>
      </c>
      <c r="M494" s="21">
        <f>raw!AE494</f>
        <v>0</v>
      </c>
      <c r="N494" s="21">
        <f>raw!AF494</f>
        <v>184441.29</v>
      </c>
      <c r="O494" s="21">
        <f>raw!AL494</f>
        <v>174367.75</v>
      </c>
      <c r="P494" s="21">
        <f>raw!AM494</f>
        <v>185157.54</v>
      </c>
      <c r="Q494" s="21">
        <f>raw!BB494</f>
        <v>27675</v>
      </c>
      <c r="R494" s="21">
        <f>IF(E494=0,raw!AN494,raw!BC494)</f>
        <v>181078</v>
      </c>
      <c r="S494" s="21">
        <f>raw!BE494</f>
        <v>0</v>
      </c>
      <c r="T494" s="21">
        <f>raw!BF494</f>
        <v>624</v>
      </c>
      <c r="U494" s="21">
        <f>raw!BH494</f>
        <v>0</v>
      </c>
      <c r="V494" s="21">
        <f>IF(raw!BI494,raw!BI494,raw!BG494)</f>
        <v>755</v>
      </c>
      <c r="W494" s="21">
        <f>raw!BK494</f>
        <v>0</v>
      </c>
      <c r="X494" s="21">
        <f>raw!BL494</f>
        <v>0</v>
      </c>
      <c r="Y494" s="29">
        <f>TRUNC(raw!BQ494/(1-raw!W494/100),2)</f>
        <v>0</v>
      </c>
      <c r="Z494" s="29">
        <f>TRUNC(raw!BR494/(1-raw!W494/100),2)</f>
        <v>0</v>
      </c>
      <c r="AA494" s="29">
        <f>TRUNC(raw!BY494/(1-raw!W494/100),2)</f>
        <v>0</v>
      </c>
      <c r="AB494" s="29">
        <f>TRUNC(IF(E494=0,0,IF(E494=1,raw!BX494/(1-raw!W494/100),IF(E494=2,raw!BZ494/(1-raw!W494/100),0))),2)</f>
        <v>12170</v>
      </c>
      <c r="AC494" s="29">
        <f>TRUNC(raw!CB494/(1-raw!W494/100),2)</f>
        <v>0</v>
      </c>
      <c r="AD494" s="29">
        <f>TRUNC(IF(E494=0,0,IF(E494=1,raw!CA494/(1-raw!W494/100),IF(E494=2,raw!CC494/(1-raw!W494/100),0))),2)</f>
        <v>0</v>
      </c>
      <c r="AE494" s="21">
        <f>(IF(E494=0,0,IF(E494=1,0,IF(E494=2,raw!CE494))))</f>
        <v>0</v>
      </c>
      <c r="AF494" s="21">
        <f>(IF(E494=0,0,IF(E494=1,raw!CD494,IF(E494=2,raw!CF494))))</f>
        <v>755</v>
      </c>
    </row>
    <row r="495" spans="1:32" x14ac:dyDescent="0.25">
      <c r="A495" s="21">
        <f>raw!A495</f>
        <v>491747</v>
      </c>
      <c r="C495" s="21">
        <f>VLOOKUP(A495,'insert-meters'!A$2:B$24,2)</f>
        <v>110</v>
      </c>
      <c r="D495" s="21" t="str">
        <f>MID(raw!M495,3,4)</f>
        <v>1811</v>
      </c>
      <c r="E495" s="21">
        <f>IF(raw!BE495,2,IF(raw!BG495,1,0))</f>
        <v>1</v>
      </c>
      <c r="F495" s="21">
        <f>raw!T495</f>
        <v>20181218</v>
      </c>
      <c r="G495" s="21">
        <f>IF(E495=0,raw!AN495,raw!U495)</f>
        <v>101794</v>
      </c>
      <c r="H495" s="21">
        <f>IF(E495=0,raw!AO495,0)</f>
        <v>0</v>
      </c>
      <c r="I495" s="21">
        <f>raw!V495</f>
        <v>22163.68</v>
      </c>
      <c r="J495" s="21">
        <f>raw!X495</f>
        <v>716.25</v>
      </c>
      <c r="K495" s="21">
        <f>SUM(raw!Y495:AB495)</f>
        <v>5186.28</v>
      </c>
      <c r="L495" s="21">
        <f>SUM(raw!AC495:AD495)</f>
        <v>0</v>
      </c>
      <c r="M495" s="21">
        <f>raw!AE495</f>
        <v>0</v>
      </c>
      <c r="N495" s="21">
        <f>raw!AF495</f>
        <v>88654.77</v>
      </c>
      <c r="O495" s="21">
        <f>raw!AL495</f>
        <v>84184.74</v>
      </c>
      <c r="P495" s="21">
        <f>raw!AM495</f>
        <v>89371.02</v>
      </c>
      <c r="Q495" s="21">
        <f>raw!BB495</f>
        <v>11332</v>
      </c>
      <c r="R495" s="21">
        <f>IF(E495=0,raw!AN495,raw!BC495)</f>
        <v>90462</v>
      </c>
      <c r="S495" s="21">
        <f>raw!BE495</f>
        <v>0</v>
      </c>
      <c r="T495" s="21">
        <f>raw!BF495</f>
        <v>402</v>
      </c>
      <c r="U495" s="21">
        <f>raw!BH495</f>
        <v>0</v>
      </c>
      <c r="V495" s="21">
        <f>IF(raw!BI495,raw!BI495,raw!BG495)</f>
        <v>490</v>
      </c>
      <c r="W495" s="21">
        <f>raw!BK495</f>
        <v>69</v>
      </c>
      <c r="X495" s="21">
        <f>raw!BL495</f>
        <v>663</v>
      </c>
      <c r="Y495" s="29">
        <f>TRUNC(raw!BQ495/(1-raw!W495/100),2)</f>
        <v>30.65</v>
      </c>
      <c r="Z495" s="29">
        <f>TRUNC(raw!BR495/(1-raw!W495/100),2)</f>
        <v>294.52999999999997</v>
      </c>
      <c r="AA495" s="29">
        <f>TRUNC(raw!BY495/(1-raw!W495/100),2)</f>
        <v>0</v>
      </c>
      <c r="AB495" s="29">
        <f>TRUNC(IF(E495=0,0,IF(E495=1,raw!BX495/(1-raw!W495/100),IF(E495=2,raw!BZ495/(1-raw!W495/100),0))),2)</f>
        <v>7898.4</v>
      </c>
      <c r="AC495" s="29">
        <f>TRUNC(raw!CB495/(1-raw!W495/100),2)</f>
        <v>0</v>
      </c>
      <c r="AD495" s="29">
        <f>TRUNC(IF(E495=0,0,IF(E495=1,raw!CA495/(1-raw!W495/100),IF(E495=2,raw!CC495/(1-raw!W495/100),0))),2)</f>
        <v>0</v>
      </c>
      <c r="AE495" s="21">
        <f>(IF(E495=0,0,IF(E495=1,0,IF(E495=2,raw!CE495))))</f>
        <v>0</v>
      </c>
      <c r="AF495" s="21">
        <f>(IF(E495=0,0,IF(E495=1,raw!CD495,IF(E495=2,raw!CF495))))</f>
        <v>490</v>
      </c>
    </row>
    <row r="496" spans="1:32" x14ac:dyDescent="0.25">
      <c r="A496" s="21">
        <f>raw!A496</f>
        <v>491750</v>
      </c>
      <c r="C496" s="21">
        <f>VLOOKUP(A496,'insert-meters'!A$2:B$24,2)</f>
        <v>111</v>
      </c>
      <c r="D496" s="21" t="str">
        <f>MID(raw!M496,3,4)</f>
        <v>1811</v>
      </c>
      <c r="E496" s="21">
        <f>IF(raw!BE496,2,IF(raw!BG496,1,0))</f>
        <v>2</v>
      </c>
      <c r="F496" s="21">
        <f>raw!T496</f>
        <v>20181218</v>
      </c>
      <c r="G496" s="21">
        <f>IF(E496=0,raw!AN496,raw!U496)</f>
        <v>330929</v>
      </c>
      <c r="H496" s="21">
        <f>IF(E496=0,raw!AO496,0)</f>
        <v>0</v>
      </c>
      <c r="I496" s="21">
        <f>raw!V496</f>
        <v>66935.7</v>
      </c>
      <c r="J496" s="21">
        <f>raw!X496</f>
        <v>716.25</v>
      </c>
      <c r="K496" s="21">
        <f>SUM(raw!Y496:AB496)</f>
        <v>15662.929999999998</v>
      </c>
      <c r="L496" s="21">
        <f>SUM(raw!AC496:AD496)</f>
        <v>0</v>
      </c>
      <c r="M496" s="21">
        <f>raw!AE496</f>
        <v>0</v>
      </c>
      <c r="N496" s="21">
        <f>raw!AF496</f>
        <v>267742.86</v>
      </c>
      <c r="O496" s="21">
        <f>raw!AL496</f>
        <v>252796.18</v>
      </c>
      <c r="P496" s="21">
        <f>raw!AM496</f>
        <v>268459.11</v>
      </c>
      <c r="Q496" s="21">
        <f>raw!BB496</f>
        <v>31886</v>
      </c>
      <c r="R496" s="21">
        <f>IF(E496=0,raw!AN496,raw!BC496)</f>
        <v>299043</v>
      </c>
      <c r="S496" s="21">
        <f>raw!BE496</f>
        <v>711</v>
      </c>
      <c r="T496" s="21">
        <f>raw!BF496</f>
        <v>711</v>
      </c>
      <c r="U496" s="21">
        <f>raw!BH496</f>
        <v>785</v>
      </c>
      <c r="V496" s="21">
        <f>IF(raw!BI496,raw!BI496,raw!BG496)</f>
        <v>845</v>
      </c>
      <c r="W496" s="21">
        <f>raw!BK496</f>
        <v>0</v>
      </c>
      <c r="X496" s="21">
        <f>raw!BL496</f>
        <v>0</v>
      </c>
      <c r="Y496" s="29">
        <f>TRUNC(raw!BQ496/(1-raw!W496/100),2)</f>
        <v>0</v>
      </c>
      <c r="Z496" s="29">
        <f>TRUNC(raw!BR496/(1-raw!W496/100),2)</f>
        <v>0</v>
      </c>
      <c r="AA496" s="29">
        <f>TRUNC(raw!BY496/(1-raw!W496/100),2)</f>
        <v>45271.6</v>
      </c>
      <c r="AB496" s="29">
        <f>TRUNC(IF(E496=0,0,IF(E496=1,raw!BX496/(1-raw!W496/100),IF(E496=2,raw!BZ496/(1-raw!W496/100),0))),2)</f>
        <v>13620.72</v>
      </c>
      <c r="AC496" s="29">
        <f>TRUNC(raw!CB496/(1-raw!W496/100),2)</f>
        <v>0</v>
      </c>
      <c r="AD496" s="29">
        <f>TRUNC(IF(E496=0,0,IF(E496=1,raw!CA496/(1-raw!W496/100),IF(E496=2,raw!CC496/(1-raw!W496/100),0))),2)</f>
        <v>0</v>
      </c>
      <c r="AE496" s="21">
        <f>(IF(E496=0,0,IF(E496=1,0,IF(E496=2,raw!CE496))))</f>
        <v>785</v>
      </c>
      <c r="AF496" s="21">
        <f>(IF(E496=0,0,IF(E496=1,raw!CD496,IF(E496=2,raw!CF496))))</f>
        <v>845</v>
      </c>
    </row>
    <row r="497" spans="1:32" x14ac:dyDescent="0.25">
      <c r="A497" s="21">
        <f>raw!A497</f>
        <v>493169</v>
      </c>
      <c r="C497" s="21">
        <f>VLOOKUP(A497,'insert-meters'!A$2:B$24,2)</f>
        <v>112</v>
      </c>
      <c r="D497" s="21" t="str">
        <f>MID(raw!M497,3,4)</f>
        <v>1811</v>
      </c>
      <c r="E497" s="21">
        <f>IF(raw!BE497,2,IF(raw!BG497,1,0))</f>
        <v>1</v>
      </c>
      <c r="F497" s="21">
        <f>raw!T497</f>
        <v>20181218</v>
      </c>
      <c r="G497" s="21">
        <f>IF(E497=0,raw!AN497,raw!U497)</f>
        <v>162444</v>
      </c>
      <c r="H497" s="21">
        <f>IF(E497=0,raw!AO497,0)</f>
        <v>0</v>
      </c>
      <c r="I497" s="21">
        <f>raw!V497</f>
        <v>33148.730000000003</v>
      </c>
      <c r="J497" s="21">
        <f>raw!X497</f>
        <v>716.25</v>
      </c>
      <c r="K497" s="21">
        <f>SUM(raw!Y497:AB497)</f>
        <v>7756.7699999999995</v>
      </c>
      <c r="L497" s="21">
        <f>SUM(raw!AC497:AD497)</f>
        <v>0</v>
      </c>
      <c r="M497" s="21">
        <f>raw!AE497</f>
        <v>0</v>
      </c>
      <c r="N497" s="21">
        <f>raw!AF497</f>
        <v>132594.99</v>
      </c>
      <c r="O497" s="21">
        <f>raw!AL497</f>
        <v>125554.47</v>
      </c>
      <c r="P497" s="21">
        <f>raw!AM497</f>
        <v>133311.24</v>
      </c>
      <c r="Q497" s="21">
        <f>raw!BB497</f>
        <v>16163</v>
      </c>
      <c r="R497" s="21">
        <f>IF(E497=0,raw!AN497,raw!BC497)</f>
        <v>146281</v>
      </c>
      <c r="S497" s="21">
        <f>raw!BE497</f>
        <v>0</v>
      </c>
      <c r="T497" s="21">
        <f>raw!BF497</f>
        <v>0</v>
      </c>
      <c r="U497" s="21">
        <f>raw!BH497</f>
        <v>0</v>
      </c>
      <c r="V497" s="21">
        <f>IF(raw!BI497,raw!BI497,raw!BG497)</f>
        <v>460</v>
      </c>
      <c r="W497" s="21">
        <f>raw!BK497</f>
        <v>0</v>
      </c>
      <c r="X497" s="21">
        <f>raw!BL497</f>
        <v>0</v>
      </c>
      <c r="Y497" s="29">
        <f>TRUNC(raw!BQ497/(1-raw!W497/100),2)</f>
        <v>0</v>
      </c>
      <c r="Z497" s="29">
        <f>TRUNC(raw!BR497/(1-raw!W497/100),2)</f>
        <v>0</v>
      </c>
      <c r="AA497" s="29">
        <f>TRUNC(raw!BY497/(1-raw!W497/100),2)</f>
        <v>0</v>
      </c>
      <c r="AB497" s="29">
        <f>TRUNC(IF(E497=0,0,IF(E497=1,raw!BX497/(1-raw!W497/100),IF(E497=2,raw!BZ497/(1-raw!W497/100),0))),2)</f>
        <v>7414.84</v>
      </c>
      <c r="AC497" s="29">
        <f>TRUNC(raw!CB497/(1-raw!W497/100),2)</f>
        <v>0</v>
      </c>
      <c r="AD497" s="29">
        <f>TRUNC(IF(E497=0,0,IF(E497=1,raw!CA497/(1-raw!W497/100),IF(E497=2,raw!CC497/(1-raw!W497/100),0))),2)</f>
        <v>0</v>
      </c>
      <c r="AE497" s="21">
        <f>(IF(E497=0,0,IF(E497=1,0,IF(E497=2,raw!CE497))))</f>
        <v>0</v>
      </c>
      <c r="AF497" s="21">
        <f>(IF(E497=0,0,IF(E497=1,raw!CD497,IF(E497=2,raw!CF497))))</f>
        <v>460</v>
      </c>
    </row>
    <row r="498" spans="1:32" x14ac:dyDescent="0.25">
      <c r="A498" s="21">
        <f>raw!A498</f>
        <v>510213</v>
      </c>
      <c r="C498" s="21">
        <f>VLOOKUP(A498,'insert-meters'!A$2:B$24,2)</f>
        <v>113</v>
      </c>
      <c r="D498" s="21" t="str">
        <f>MID(raw!M498,3,4)</f>
        <v>1811</v>
      </c>
      <c r="E498" s="21">
        <f>IF(raw!BE498,2,IF(raw!BG498,1,0))</f>
        <v>0</v>
      </c>
      <c r="F498" s="21">
        <f>raw!T498</f>
        <v>20181218</v>
      </c>
      <c r="G498" s="21">
        <f>IF(E498=0,raw!AN498,raw!U498)</f>
        <v>20695</v>
      </c>
      <c r="H498" s="21">
        <f>IF(E498=0,raw!AO498,0)</f>
        <v>20695</v>
      </c>
      <c r="I498" s="21">
        <f>raw!V498</f>
        <v>4179.99</v>
      </c>
      <c r="J498" s="21">
        <f>raw!X498</f>
        <v>716.25</v>
      </c>
      <c r="K498" s="21">
        <f>SUM(raw!Y498:AB498)</f>
        <v>978.08</v>
      </c>
      <c r="L498" s="21">
        <f>SUM(raw!AC498:AD498)</f>
        <v>0</v>
      </c>
      <c r="M498" s="21">
        <f>raw!AE498</f>
        <v>0</v>
      </c>
      <c r="N498" s="21">
        <f>raw!AF498</f>
        <v>16719.990000000002</v>
      </c>
      <c r="O498" s="21">
        <f>raw!AL498</f>
        <v>16458.16</v>
      </c>
      <c r="P498" s="21">
        <f>raw!AM498</f>
        <v>17436.240000000002</v>
      </c>
      <c r="Q498" s="21">
        <f>raw!BB498</f>
        <v>0</v>
      </c>
      <c r="R498" s="21">
        <f>IF(E498=0,raw!AN498,raw!BC498)</f>
        <v>20695</v>
      </c>
      <c r="S498" s="21">
        <f>raw!BE498</f>
        <v>0</v>
      </c>
      <c r="T498" s="21">
        <f>raw!BF498</f>
        <v>0</v>
      </c>
      <c r="U498" s="21">
        <f>raw!BH498</f>
        <v>0</v>
      </c>
      <c r="V498" s="21">
        <f>IF(raw!BI498,raw!BI498,raw!BG498)</f>
        <v>0</v>
      </c>
      <c r="W498" s="21">
        <f>raw!BK498</f>
        <v>0</v>
      </c>
      <c r="X498" s="21">
        <f>raw!BL498</f>
        <v>0</v>
      </c>
      <c r="Y498" s="29">
        <f>TRUNC(raw!BQ498/(1-raw!W498/100),2)</f>
        <v>0</v>
      </c>
      <c r="Z498" s="29">
        <f>TRUNC(raw!BR498/(1-raw!W498/100),2)</f>
        <v>0</v>
      </c>
      <c r="AA498" s="29">
        <f>TRUNC(raw!BY498/(1-raw!W498/100),2)</f>
        <v>0</v>
      </c>
      <c r="AB498" s="29">
        <f>TRUNC(IF(E498=0,0,IF(E498=1,raw!BX498/(1-raw!W498/100),IF(E498=2,raw!BZ498/(1-raw!W498/100),0))),2)</f>
        <v>0</v>
      </c>
      <c r="AC498" s="29">
        <f>TRUNC(raw!CB498/(1-raw!W498/100),2)</f>
        <v>0</v>
      </c>
      <c r="AD498" s="29">
        <f>TRUNC(IF(E498=0,0,IF(E498=1,raw!CA498/(1-raw!W498/100),IF(E498=2,raw!CC498/(1-raw!W498/100),0))),2)</f>
        <v>0</v>
      </c>
      <c r="AE498" s="21">
        <f>(IF(E498=0,0,IF(E498=1,0,IF(E498=2,raw!CE498))))</f>
        <v>0</v>
      </c>
      <c r="AF498" s="21">
        <f>(IF(E498=0,0,IF(E498=1,raw!CD498,IF(E498=2,raw!CF498))))</f>
        <v>0</v>
      </c>
    </row>
    <row r="499" spans="1:32" x14ac:dyDescent="0.25">
      <c r="A499" s="21">
        <f>raw!A499</f>
        <v>605120</v>
      </c>
      <c r="C499" s="21">
        <f>VLOOKUP(A499,'insert-meters'!A$2:B$24,2)</f>
        <v>114</v>
      </c>
      <c r="D499" s="21" t="str">
        <f>MID(raw!M499,3,4)</f>
        <v>1811</v>
      </c>
      <c r="E499" s="21">
        <f>IF(raw!BE499,2,IF(raw!BG499,1,0))</f>
        <v>1</v>
      </c>
      <c r="F499" s="21">
        <f>raw!T499</f>
        <v>20181218</v>
      </c>
      <c r="G499" s="21">
        <f>IF(E499=0,raw!AN499,raw!U499)</f>
        <v>282678</v>
      </c>
      <c r="H499" s="21">
        <f>IF(E499=0,raw!AO499,0)</f>
        <v>0</v>
      </c>
      <c r="I499" s="21">
        <f>raw!V499</f>
        <v>49639.02</v>
      </c>
      <c r="J499" s="21">
        <f>raw!X499</f>
        <v>716.25</v>
      </c>
      <c r="K499" s="21">
        <f>SUM(raw!Y499:AB499)</f>
        <v>11615.52</v>
      </c>
      <c r="L499" s="21">
        <f>SUM(raw!AC499:AD499)</f>
        <v>0</v>
      </c>
      <c r="M499" s="21">
        <f>raw!AE499</f>
        <v>0</v>
      </c>
      <c r="N499" s="21">
        <f>raw!AF499</f>
        <v>198556.13</v>
      </c>
      <c r="O499" s="21">
        <f>raw!AL499</f>
        <v>187656.86</v>
      </c>
      <c r="P499" s="21">
        <f>raw!AM499</f>
        <v>199272.38</v>
      </c>
      <c r="Q499" s="21">
        <f>raw!BB499</f>
        <v>26037</v>
      </c>
      <c r="R499" s="21">
        <f>IF(E499=0,raw!AN499,raw!BC499)</f>
        <v>256641</v>
      </c>
      <c r="S499" s="21">
        <f>raw!BE499</f>
        <v>0</v>
      </c>
      <c r="T499" s="21">
        <f>raw!BF499</f>
        <v>903</v>
      </c>
      <c r="U499" s="21">
        <f>raw!BH499</f>
        <v>0</v>
      </c>
      <c r="V499" s="21">
        <f>IF(raw!BI499,raw!BI499,raw!BG499)</f>
        <v>945</v>
      </c>
      <c r="W499" s="21">
        <f>raw!BK499</f>
        <v>0</v>
      </c>
      <c r="X499" s="21">
        <f>raw!BL499</f>
        <v>88</v>
      </c>
      <c r="Y499" s="29">
        <f>TRUNC(raw!BQ499/(1-raw!W499/100),2)</f>
        <v>0</v>
      </c>
      <c r="Z499" s="29">
        <f>TRUNC(raw!BR499/(1-raw!W499/100),2)</f>
        <v>39.090000000000003</v>
      </c>
      <c r="AA499" s="29">
        <f>TRUNC(raw!BY499/(1-raw!W499/100),2)</f>
        <v>0</v>
      </c>
      <c r="AB499" s="29">
        <f>TRUNC(IF(E499=0,0,IF(E499=1,raw!BX499/(1-raw!W499/100),IF(E499=2,raw!BZ499/(1-raw!W499/100),0))),2)</f>
        <v>10957.56</v>
      </c>
      <c r="AC499" s="29">
        <f>TRUNC(raw!CB499/(1-raw!W499/100),2)</f>
        <v>0</v>
      </c>
      <c r="AD499" s="29">
        <f>TRUNC(IF(E499=0,0,IF(E499=1,raw!CA499/(1-raw!W499/100),IF(E499=2,raw!CC499/(1-raw!W499/100),0))),2)</f>
        <v>0</v>
      </c>
      <c r="AE499" s="21">
        <f>(IF(E499=0,0,IF(E499=1,0,IF(E499=2,raw!CE499))))</f>
        <v>0</v>
      </c>
      <c r="AF499" s="21">
        <f>(IF(E499=0,0,IF(E499=1,raw!CD499,IF(E499=2,raw!CF499))))</f>
        <v>945</v>
      </c>
    </row>
    <row r="500" spans="1:32" x14ac:dyDescent="0.25">
      <c r="A500" s="21">
        <f>raw!A500</f>
        <v>623849</v>
      </c>
      <c r="C500" s="21">
        <f>VLOOKUP(A500,'insert-meters'!A$2:B$24,2)</f>
        <v>115</v>
      </c>
      <c r="D500" s="21" t="str">
        <f>MID(raw!M500,3,4)</f>
        <v>1811</v>
      </c>
      <c r="E500" s="21">
        <f>IF(raw!BE500,2,IF(raw!BG500,1,0))</f>
        <v>1</v>
      </c>
      <c r="F500" s="21">
        <f>raw!T500</f>
        <v>20181218</v>
      </c>
      <c r="G500" s="21">
        <f>IF(E500=0,raw!AN500,raw!U500)</f>
        <v>201056</v>
      </c>
      <c r="H500" s="21">
        <f>IF(E500=0,raw!AO500,0)</f>
        <v>0</v>
      </c>
      <c r="I500" s="21">
        <f>raw!V500</f>
        <v>45768.07</v>
      </c>
      <c r="J500" s="21">
        <f>raw!X500</f>
        <v>716.25</v>
      </c>
      <c r="K500" s="21">
        <f>SUM(raw!Y500:AB500)</f>
        <v>10709.71</v>
      </c>
      <c r="L500" s="21">
        <f>SUM(raw!AC500:AD500)</f>
        <v>0</v>
      </c>
      <c r="M500" s="21">
        <f>raw!AE500</f>
        <v>0</v>
      </c>
      <c r="N500" s="21">
        <f>raw!AF500</f>
        <v>183072.32</v>
      </c>
      <c r="O500" s="21">
        <f>raw!AL500</f>
        <v>173078.86</v>
      </c>
      <c r="P500" s="21">
        <f>raw!AM500</f>
        <v>183788.57</v>
      </c>
      <c r="Q500" s="21">
        <f>raw!BB500</f>
        <v>28695</v>
      </c>
      <c r="R500" s="21">
        <f>IF(E500=0,raw!AN500,raw!BC500)</f>
        <v>172361</v>
      </c>
      <c r="S500" s="21">
        <f>raw!BE500</f>
        <v>0</v>
      </c>
      <c r="T500" s="21">
        <f>raw!BF500</f>
        <v>851</v>
      </c>
      <c r="U500" s="21">
        <f>raw!BH500</f>
        <v>0</v>
      </c>
      <c r="V500" s="21">
        <f>IF(raw!BI500,raw!BI500,raw!BG500)</f>
        <v>855</v>
      </c>
      <c r="W500" s="21">
        <f>raw!BK500</f>
        <v>1</v>
      </c>
      <c r="X500" s="21">
        <f>raw!BL500</f>
        <v>0</v>
      </c>
      <c r="Y500" s="29">
        <f>TRUNC(raw!BQ500/(1-raw!W500/100),2)</f>
        <v>0.44</v>
      </c>
      <c r="Z500" s="29">
        <f>TRUNC(raw!BR500/(1-raw!W500/100),2)</f>
        <v>0</v>
      </c>
      <c r="AA500" s="29">
        <f>TRUNC(raw!BY500/(1-raw!W500/100),2)</f>
        <v>0</v>
      </c>
      <c r="AB500" s="29">
        <f>TRUNC(IF(E500=0,0,IF(E500=1,raw!BX500/(1-raw!W500/100),IF(E500=2,raw!BZ500/(1-raw!W500/100),0))),2)</f>
        <v>13781.92</v>
      </c>
      <c r="AC500" s="29">
        <f>TRUNC(raw!CB500/(1-raw!W500/100),2)</f>
        <v>0</v>
      </c>
      <c r="AD500" s="29">
        <f>TRUNC(IF(E500=0,0,IF(E500=1,raw!CA500/(1-raw!W500/100),IF(E500=2,raw!CC500/(1-raw!W500/100),0))),2)</f>
        <v>0</v>
      </c>
      <c r="AE500" s="21">
        <f>(IF(E500=0,0,IF(E500=1,0,IF(E500=2,raw!CE500))))</f>
        <v>0</v>
      </c>
      <c r="AF500" s="21">
        <f>(IF(E500=0,0,IF(E500=1,raw!CD500,IF(E500=2,raw!CF500))))</f>
        <v>855</v>
      </c>
    </row>
    <row r="501" spans="1:32" x14ac:dyDescent="0.25">
      <c r="A501" s="21">
        <f>raw!A501</f>
        <v>675051</v>
      </c>
      <c r="C501" s="21">
        <f>VLOOKUP(A501,'insert-meters'!A$2:B$24,2)</f>
        <v>116</v>
      </c>
      <c r="D501" s="21" t="str">
        <f>MID(raw!M501,3,4)</f>
        <v>1811</v>
      </c>
      <c r="E501" s="21">
        <f>IF(raw!BE501,2,IF(raw!BG501,1,0))</f>
        <v>2</v>
      </c>
      <c r="F501" s="21">
        <f>raw!T501</f>
        <v>20181218</v>
      </c>
      <c r="G501" s="21">
        <f>IF(E501=0,raw!AN501,raw!U501)</f>
        <v>209751</v>
      </c>
      <c r="H501" s="21">
        <f>IF(E501=0,raw!AO501,0)</f>
        <v>0</v>
      </c>
      <c r="I501" s="21">
        <f>raw!V501</f>
        <v>41671.480000000003</v>
      </c>
      <c r="J501" s="21">
        <f>raw!X501</f>
        <v>716.25</v>
      </c>
      <c r="K501" s="21">
        <f>SUM(raw!Y501:AB501)</f>
        <v>9751.1200000000008</v>
      </c>
      <c r="L501" s="21">
        <f>SUM(raw!AC501:AD501)</f>
        <v>0</v>
      </c>
      <c r="M501" s="21">
        <f>raw!AE501</f>
        <v>0</v>
      </c>
      <c r="N501" s="21">
        <f>raw!AF501</f>
        <v>166686.03</v>
      </c>
      <c r="O501" s="21">
        <f>raw!AL501</f>
        <v>157651.16</v>
      </c>
      <c r="P501" s="21">
        <f>raw!AM501</f>
        <v>167402.28</v>
      </c>
      <c r="Q501" s="21">
        <f>raw!BB501</f>
        <v>19068</v>
      </c>
      <c r="R501" s="21">
        <f>IF(E501=0,raw!AN501,raw!BC501)</f>
        <v>190683</v>
      </c>
      <c r="S501" s="21">
        <f>raw!BE501</f>
        <v>401</v>
      </c>
      <c r="T501" s="21">
        <f>raw!BF501</f>
        <v>453</v>
      </c>
      <c r="U501" s="21">
        <f>raw!BH501</f>
        <v>455</v>
      </c>
      <c r="V501" s="21">
        <f>IF(raw!BI501,raw!BI501,raw!BG501)</f>
        <v>453</v>
      </c>
      <c r="W501" s="21">
        <f>raw!BK501</f>
        <v>0</v>
      </c>
      <c r="X501" s="21">
        <f>raw!BL501</f>
        <v>0</v>
      </c>
      <c r="Y501" s="29">
        <f>TRUNC(raw!BQ501/(1-raw!W501/100),2)</f>
        <v>0</v>
      </c>
      <c r="Z501" s="29">
        <f>TRUNC(raw!BR501/(1-raw!W501/100),2)</f>
        <v>0</v>
      </c>
      <c r="AA501" s="29">
        <f>TRUNC(raw!BY501/(1-raw!W501/100),2)</f>
        <v>26240.240000000002</v>
      </c>
      <c r="AB501" s="29">
        <f>TRUNC(IF(E501=0,0,IF(E501=1,raw!BX501/(1-raw!W501/100),IF(E501=2,raw!BZ501/(1-raw!W501/100),0))),2)</f>
        <v>7302</v>
      </c>
      <c r="AC501" s="29">
        <f>TRUNC(raw!CB501/(1-raw!W501/100),2)</f>
        <v>0</v>
      </c>
      <c r="AD501" s="29">
        <f>TRUNC(IF(E501=0,0,IF(E501=1,raw!CA501/(1-raw!W501/100),IF(E501=2,raw!CC501/(1-raw!W501/100),0))),2)</f>
        <v>1063.8599999999999</v>
      </c>
      <c r="AE501" s="21">
        <f>(IF(E501=0,0,IF(E501=1,0,IF(E501=2,raw!CE501))))</f>
        <v>455</v>
      </c>
      <c r="AF501" s="21">
        <f>(IF(E501=0,0,IF(E501=1,raw!CD501,IF(E501=2,raw!CF501))))</f>
        <v>420</v>
      </c>
    </row>
    <row r="502" spans="1:32" x14ac:dyDescent="0.25">
      <c r="A502" s="21">
        <f>raw!A502</f>
        <v>856960</v>
      </c>
      <c r="C502" s="21">
        <f>VLOOKUP(A502,'insert-meters'!A$2:B$24,2)</f>
        <v>117</v>
      </c>
      <c r="D502" s="21" t="str">
        <f>MID(raw!M502,3,4)</f>
        <v>1811</v>
      </c>
      <c r="E502" s="21">
        <f>IF(raw!BE502,2,IF(raw!BG502,1,0))</f>
        <v>0</v>
      </c>
      <c r="F502" s="21">
        <f>raw!T502</f>
        <v>20181218</v>
      </c>
      <c r="G502" s="21">
        <f>IF(E502=0,raw!AN502,raw!U502)</f>
        <v>0</v>
      </c>
      <c r="H502" s="21">
        <f>IF(E502=0,raw!AO502,0)</f>
        <v>100</v>
      </c>
      <c r="I502" s="21">
        <f>raw!V502</f>
        <v>8.2100000000000009</v>
      </c>
      <c r="J502" s="21">
        <f>raw!X502</f>
        <v>2.4</v>
      </c>
      <c r="K502" s="21">
        <f>SUM(raw!Y502:AB502)</f>
        <v>3.9899999999999998</v>
      </c>
      <c r="L502" s="21">
        <f>SUM(raw!AC502:AD502)</f>
        <v>0</v>
      </c>
      <c r="M502" s="21">
        <f>raw!AE502</f>
        <v>0</v>
      </c>
      <c r="N502" s="21">
        <f>raw!AF502</f>
        <v>68.459999999999994</v>
      </c>
      <c r="O502" s="21">
        <f>raw!AL502</f>
        <v>66.87</v>
      </c>
      <c r="P502" s="21">
        <f>raw!AM502</f>
        <v>70.86</v>
      </c>
      <c r="Q502" s="21">
        <f>raw!BB502</f>
        <v>0</v>
      </c>
      <c r="R502" s="21">
        <f>IF(E502=0,raw!AN502,raw!BC502)</f>
        <v>0</v>
      </c>
      <c r="S502" s="21">
        <f>raw!BE502</f>
        <v>0</v>
      </c>
      <c r="T502" s="21">
        <f>raw!BF502</f>
        <v>0</v>
      </c>
      <c r="U502" s="21">
        <f>raw!BH502</f>
        <v>0</v>
      </c>
      <c r="V502" s="21">
        <f>IF(raw!BI502,raw!BI502,raw!BG502)</f>
        <v>0</v>
      </c>
      <c r="W502" s="21">
        <f>raw!BK502</f>
        <v>0</v>
      </c>
      <c r="X502" s="21">
        <f>raw!BL502</f>
        <v>0</v>
      </c>
      <c r="Y502" s="29">
        <f>TRUNC(raw!BQ502/(1-raw!W502/100),2)</f>
        <v>0</v>
      </c>
      <c r="Z502" s="29">
        <f>TRUNC(raw!BR502/(1-raw!W502/100),2)</f>
        <v>0</v>
      </c>
      <c r="AA502" s="29">
        <f>TRUNC(raw!BY502/(1-raw!W502/100),2)</f>
        <v>0</v>
      </c>
      <c r="AB502" s="29">
        <f>TRUNC(IF(E502=0,0,IF(E502=1,raw!BX502/(1-raw!W502/100),IF(E502=2,raw!BZ502/(1-raw!W502/100),0))),2)</f>
        <v>0</v>
      </c>
      <c r="AC502" s="29">
        <f>TRUNC(raw!CB502/(1-raw!W502/100),2)</f>
        <v>0</v>
      </c>
      <c r="AD502" s="29">
        <f>TRUNC(IF(E502=0,0,IF(E502=1,raw!CA502/(1-raw!W502/100),IF(E502=2,raw!CC502/(1-raw!W502/100),0))),2)</f>
        <v>0</v>
      </c>
      <c r="AE502" s="21">
        <f>(IF(E502=0,0,IF(E502=1,0,IF(E502=2,raw!CE502))))</f>
        <v>0</v>
      </c>
      <c r="AF502" s="21">
        <f>(IF(E502=0,0,IF(E502=1,raw!CD502,IF(E502=2,raw!CF502))))</f>
        <v>0</v>
      </c>
    </row>
    <row r="503" spans="1:32" x14ac:dyDescent="0.25">
      <c r="A503" s="21">
        <f>raw!A503</f>
        <v>856967</v>
      </c>
      <c r="C503" s="21">
        <f>VLOOKUP(A503,'insert-meters'!A$2:B$24,2)</f>
        <v>118</v>
      </c>
      <c r="D503" s="21" t="str">
        <f>MID(raw!M503,3,4)</f>
        <v>1811</v>
      </c>
      <c r="E503" s="21">
        <f>IF(raw!BE503,2,IF(raw!BG503,1,0))</f>
        <v>0</v>
      </c>
      <c r="F503" s="21">
        <f>raw!T503</f>
        <v>20181218</v>
      </c>
      <c r="G503" s="21">
        <f>IF(E503=0,raw!AN503,raw!U503)</f>
        <v>1</v>
      </c>
      <c r="H503" s="21">
        <f>IF(E503=0,raw!AO503,0)</f>
        <v>100</v>
      </c>
      <c r="I503" s="21">
        <f>raw!V503</f>
        <v>8.2100000000000009</v>
      </c>
      <c r="J503" s="21">
        <f>raw!X503</f>
        <v>2.4</v>
      </c>
      <c r="K503" s="21">
        <f>SUM(raw!Y503:AB503)</f>
        <v>3.9899999999999998</v>
      </c>
      <c r="L503" s="21">
        <f>SUM(raw!AC503:AD503)</f>
        <v>0</v>
      </c>
      <c r="M503" s="21">
        <f>raw!AE503</f>
        <v>0</v>
      </c>
      <c r="N503" s="21">
        <f>raw!AF503</f>
        <v>68.459999999999994</v>
      </c>
      <c r="O503" s="21">
        <f>raw!AL503</f>
        <v>66.87</v>
      </c>
      <c r="P503" s="21">
        <f>raw!AM503</f>
        <v>70.86</v>
      </c>
      <c r="Q503" s="21">
        <f>raw!BB503</f>
        <v>0</v>
      </c>
      <c r="R503" s="21">
        <f>IF(E503=0,raw!AN503,raw!BC503)</f>
        <v>1</v>
      </c>
      <c r="S503" s="21">
        <f>raw!BE503</f>
        <v>0</v>
      </c>
      <c r="T503" s="21">
        <f>raw!BF503</f>
        <v>0</v>
      </c>
      <c r="U503" s="21">
        <f>raw!BH503</f>
        <v>0</v>
      </c>
      <c r="V503" s="21">
        <f>IF(raw!BI503,raw!BI503,raw!BG503)</f>
        <v>0</v>
      </c>
      <c r="W503" s="21">
        <f>raw!BK503</f>
        <v>0</v>
      </c>
      <c r="X503" s="21">
        <f>raw!BL503</f>
        <v>0</v>
      </c>
      <c r="Y503" s="29">
        <f>TRUNC(raw!BQ503/(1-raw!W503/100),2)</f>
        <v>0</v>
      </c>
      <c r="Z503" s="29">
        <f>TRUNC(raw!BR503/(1-raw!W503/100),2)</f>
        <v>0</v>
      </c>
      <c r="AA503" s="29">
        <f>TRUNC(raw!BY503/(1-raw!W503/100),2)</f>
        <v>0</v>
      </c>
      <c r="AB503" s="29">
        <f>TRUNC(IF(E503=0,0,IF(E503=1,raw!BX503/(1-raw!W503/100),IF(E503=2,raw!BZ503/(1-raw!W503/100),0))),2)</f>
        <v>0</v>
      </c>
      <c r="AC503" s="29">
        <f>TRUNC(raw!CB503/(1-raw!W503/100),2)</f>
        <v>0</v>
      </c>
      <c r="AD503" s="29">
        <f>TRUNC(IF(E503=0,0,IF(E503=1,raw!CA503/(1-raw!W503/100),IF(E503=2,raw!CC503/(1-raw!W503/100),0))),2)</f>
        <v>0</v>
      </c>
      <c r="AE503" s="21">
        <f>(IF(E503=0,0,IF(E503=1,0,IF(E503=2,raw!CE503))))</f>
        <v>0</v>
      </c>
      <c r="AF503" s="21">
        <f>(IF(E503=0,0,IF(E503=1,raw!CD503,IF(E503=2,raw!CF503))))</f>
        <v>0</v>
      </c>
    </row>
    <row r="504" spans="1:32" x14ac:dyDescent="0.25">
      <c r="A504" s="21">
        <f>raw!A504</f>
        <v>856969</v>
      </c>
      <c r="C504" s="21">
        <f>VLOOKUP(A504,'insert-meters'!A$2:B$24,2)</f>
        <v>119</v>
      </c>
      <c r="D504" s="21" t="str">
        <f>MID(raw!M504,3,4)</f>
        <v>1811</v>
      </c>
      <c r="E504" s="21">
        <f>IF(raw!BE504,2,IF(raw!BG504,1,0))</f>
        <v>0</v>
      </c>
      <c r="F504" s="21">
        <f>raw!T504</f>
        <v>20181218</v>
      </c>
      <c r="G504" s="21">
        <f>IF(E504=0,raw!AN504,raw!U504)</f>
        <v>0</v>
      </c>
      <c r="H504" s="21">
        <f>IF(E504=0,raw!AO504,0)</f>
        <v>100</v>
      </c>
      <c r="I504" s="21">
        <f>raw!V504</f>
        <v>8.2100000000000009</v>
      </c>
      <c r="J504" s="21">
        <f>raw!X504</f>
        <v>2.4</v>
      </c>
      <c r="K504" s="21">
        <f>SUM(raw!Y504:AB504)</f>
        <v>3.9899999999999998</v>
      </c>
      <c r="L504" s="21">
        <f>SUM(raw!AC504:AD504)</f>
        <v>0</v>
      </c>
      <c r="M504" s="21">
        <f>raw!AE504</f>
        <v>0</v>
      </c>
      <c r="N504" s="21">
        <f>raw!AF504</f>
        <v>68.459999999999994</v>
      </c>
      <c r="O504" s="21">
        <f>raw!AL504</f>
        <v>66.87</v>
      </c>
      <c r="P504" s="21">
        <f>raw!AM504</f>
        <v>70.86</v>
      </c>
      <c r="Q504" s="21">
        <f>raw!BB504</f>
        <v>0</v>
      </c>
      <c r="R504" s="21">
        <f>IF(E504=0,raw!AN504,raw!BC504)</f>
        <v>0</v>
      </c>
      <c r="S504" s="21">
        <f>raw!BE504</f>
        <v>0</v>
      </c>
      <c r="T504" s="21">
        <f>raw!BF504</f>
        <v>0</v>
      </c>
      <c r="U504" s="21">
        <f>raw!BH504</f>
        <v>0</v>
      </c>
      <c r="V504" s="21">
        <f>IF(raw!BI504,raw!BI504,raw!BG504)</f>
        <v>0</v>
      </c>
      <c r="W504" s="21">
        <f>raw!BK504</f>
        <v>0</v>
      </c>
      <c r="X504" s="21">
        <f>raw!BL504</f>
        <v>0</v>
      </c>
      <c r="Y504" s="29">
        <f>TRUNC(raw!BQ504/(1-raw!W504/100),2)</f>
        <v>0</v>
      </c>
      <c r="Z504" s="29">
        <f>TRUNC(raw!BR504/(1-raw!W504/100),2)</f>
        <v>0</v>
      </c>
      <c r="AA504" s="29">
        <f>TRUNC(raw!BY504/(1-raw!W504/100),2)</f>
        <v>0</v>
      </c>
      <c r="AB504" s="29">
        <f>TRUNC(IF(E504=0,0,IF(E504=1,raw!BX504/(1-raw!W504/100),IF(E504=2,raw!BZ504/(1-raw!W504/100),0))),2)</f>
        <v>0</v>
      </c>
      <c r="AC504" s="29">
        <f>TRUNC(raw!CB504/(1-raw!W504/100),2)</f>
        <v>0</v>
      </c>
      <c r="AD504" s="29">
        <f>TRUNC(IF(E504=0,0,IF(E504=1,raw!CA504/(1-raw!W504/100),IF(E504=2,raw!CC504/(1-raw!W504/100),0))),2)</f>
        <v>0</v>
      </c>
      <c r="AE504" s="21">
        <f>(IF(E504=0,0,IF(E504=1,0,IF(E504=2,raw!CE504))))</f>
        <v>0</v>
      </c>
      <c r="AF504" s="21">
        <f>(IF(E504=0,0,IF(E504=1,raw!CD504,IF(E504=2,raw!CF504))))</f>
        <v>0</v>
      </c>
    </row>
    <row r="505" spans="1:32" x14ac:dyDescent="0.25">
      <c r="A505" s="21">
        <f>raw!A505</f>
        <v>966027</v>
      </c>
      <c r="C505" s="21">
        <f>VLOOKUP(A505,'insert-meters'!A$2:B$24,2)</f>
        <v>120</v>
      </c>
      <c r="D505" s="21" t="str">
        <f>MID(raw!M505,3,4)</f>
        <v>1811</v>
      </c>
      <c r="E505" s="21">
        <f>IF(raw!BE505,2,IF(raw!BG505,1,0))</f>
        <v>2</v>
      </c>
      <c r="F505" s="21">
        <f>raw!T505</f>
        <v>20181218</v>
      </c>
      <c r="G505" s="21">
        <f>IF(E505=0,raw!AN505,raw!U505)</f>
        <v>69586</v>
      </c>
      <c r="H505" s="21">
        <f>IF(E505=0,raw!AO505,0)</f>
        <v>0</v>
      </c>
      <c r="I505" s="21">
        <f>raw!V505</f>
        <v>15741.74</v>
      </c>
      <c r="J505" s="21">
        <f>raw!X505</f>
        <v>716.25</v>
      </c>
      <c r="K505" s="21">
        <f>SUM(raw!Y505:AB505)</f>
        <v>3683.5600000000004</v>
      </c>
      <c r="L505" s="21">
        <f>SUM(raw!AC505:AD505)</f>
        <v>0</v>
      </c>
      <c r="M505" s="21">
        <f>raw!AE505</f>
        <v>0</v>
      </c>
      <c r="N505" s="21">
        <f>raw!AF505</f>
        <v>62967.040000000001</v>
      </c>
      <c r="O505" s="21">
        <f>raw!AL505</f>
        <v>59999.73</v>
      </c>
      <c r="P505" s="21">
        <f>raw!AM505</f>
        <v>63683.29</v>
      </c>
      <c r="Q505" s="21">
        <f>raw!BB505</f>
        <v>8225</v>
      </c>
      <c r="R505" s="21">
        <f>IF(E505=0,raw!AN505,raw!BC505)</f>
        <v>61361</v>
      </c>
      <c r="S505" s="21">
        <f>raw!BE505</f>
        <v>199</v>
      </c>
      <c r="T505" s="21">
        <f>raw!BF505</f>
        <v>247</v>
      </c>
      <c r="U505" s="21">
        <f>raw!BH505</f>
        <v>245</v>
      </c>
      <c r="V505" s="21">
        <f>IF(raw!BI505,raw!BI505,raw!BG505)</f>
        <v>247</v>
      </c>
      <c r="W505" s="21">
        <f>raw!BK505</f>
        <v>0</v>
      </c>
      <c r="X505" s="21">
        <f>raw!BL505</f>
        <v>0</v>
      </c>
      <c r="Y505" s="29">
        <f>TRUNC(raw!BQ505/(1-raw!W505/100),2)</f>
        <v>0</v>
      </c>
      <c r="Z505" s="29">
        <f>TRUNC(raw!BR505/(1-raw!W505/100),2)</f>
        <v>0</v>
      </c>
      <c r="AA505" s="29">
        <f>TRUNC(raw!BY505/(1-raw!W505/100),2)</f>
        <v>14129.36</v>
      </c>
      <c r="AB505" s="29">
        <f>TRUNC(IF(E505=0,0,IF(E505=1,raw!BX505/(1-raw!W505/100),IF(E505=2,raw!BZ505/(1-raw!W505/100),0))),2)</f>
        <v>3981.44</v>
      </c>
      <c r="AC505" s="29">
        <f>TRUNC(raw!CB505/(1-raw!W505/100),2)</f>
        <v>0</v>
      </c>
      <c r="AD505" s="29">
        <f>TRUNC(IF(E505=0,0,IF(E505=1,raw!CA505/(1-raw!W505/100),IF(E505=2,raw!CC505/(1-raw!W505/100),0))),2)</f>
        <v>548.04999999999995</v>
      </c>
      <c r="AE505" s="21">
        <f>(IF(E505=0,0,IF(E505=1,0,IF(E505=2,raw!CE505))))</f>
        <v>245</v>
      </c>
      <c r="AF505" s="21">
        <f>(IF(E505=0,0,IF(E505=1,raw!CD505,IF(E505=2,raw!CF505))))</f>
        <v>230</v>
      </c>
    </row>
    <row r="506" spans="1:32" x14ac:dyDescent="0.25">
      <c r="A506" s="21">
        <f>raw!A506</f>
        <v>1089425</v>
      </c>
      <c r="C506" s="21">
        <f>VLOOKUP(A506,'insert-meters'!A$2:B$24,2)</f>
        <v>121</v>
      </c>
      <c r="D506" s="21" t="str">
        <f>MID(raw!M506,3,4)</f>
        <v>1811</v>
      </c>
      <c r="E506" s="21">
        <f>IF(raw!BE506,2,IF(raw!BG506,1,0))</f>
        <v>2</v>
      </c>
      <c r="F506" s="21">
        <f>raw!T506</f>
        <v>20181218</v>
      </c>
      <c r="G506" s="21">
        <f>IF(E506=0,raw!AN506,raw!U506)</f>
        <v>127038</v>
      </c>
      <c r="H506" s="21">
        <f>IF(E506=0,raw!AO506,0)</f>
        <v>0</v>
      </c>
      <c r="I506" s="21">
        <f>raw!V506</f>
        <v>22499.16</v>
      </c>
      <c r="J506" s="21">
        <f>raw!X506</f>
        <v>716.25</v>
      </c>
      <c r="K506" s="21">
        <f>SUM(raw!Y506:AB506)</f>
        <v>5264.79</v>
      </c>
      <c r="L506" s="21">
        <f>SUM(raw!AC506:AD506)</f>
        <v>0</v>
      </c>
      <c r="M506" s="21">
        <f>raw!AE506</f>
        <v>0</v>
      </c>
      <c r="N506" s="21">
        <f>raw!AF506</f>
        <v>89996.68</v>
      </c>
      <c r="O506" s="21">
        <f>raw!AL506</f>
        <v>85448.14</v>
      </c>
      <c r="P506" s="21">
        <f>raw!AM506</f>
        <v>90712.93</v>
      </c>
      <c r="Q506" s="21">
        <f>raw!BB506</f>
        <v>11058</v>
      </c>
      <c r="R506" s="21">
        <f>IF(E506=0,raw!AN506,raw!BC506)</f>
        <v>115980</v>
      </c>
      <c r="S506" s="21">
        <f>raw!BE506</f>
        <v>194</v>
      </c>
      <c r="T506" s="21">
        <f>raw!BF506</f>
        <v>193</v>
      </c>
      <c r="U506" s="21">
        <f>raw!BH506</f>
        <v>350</v>
      </c>
      <c r="V506" s="21">
        <f>IF(raw!BI506,raw!BI506,raw!BG506)</f>
        <v>350</v>
      </c>
      <c r="W506" s="21">
        <f>raw!BK506</f>
        <v>0</v>
      </c>
      <c r="X506" s="21">
        <f>raw!BL506</f>
        <v>0</v>
      </c>
      <c r="Y506" s="29">
        <f>TRUNC(raw!BQ506/(1-raw!W506/100),2)</f>
        <v>0</v>
      </c>
      <c r="Z506" s="29">
        <f>TRUNC(raw!BR506/(1-raw!W506/100),2)</f>
        <v>0</v>
      </c>
      <c r="AA506" s="29">
        <f>TRUNC(raw!BY506/(1-raw!W506/100),2)</f>
        <v>10544.93</v>
      </c>
      <c r="AB506" s="29">
        <f>TRUNC(IF(E506=0,0,IF(E506=1,raw!BX506/(1-raw!W506/100),IF(E506=2,raw!BZ506/(1-raw!W506/100),0))),2)</f>
        <v>4017.69</v>
      </c>
      <c r="AC506" s="29">
        <f>TRUNC(raw!CB506/(1-raw!W506/100),2)</f>
        <v>0</v>
      </c>
      <c r="AD506" s="29">
        <f>TRUNC(IF(E506=0,0,IF(E506=1,raw!CA506/(1-raw!W506/100),IF(E506=2,raw!CC506/(1-raw!W506/100),0))),2)</f>
        <v>0</v>
      </c>
      <c r="AE506" s="21">
        <f>(IF(E506=0,0,IF(E506=1,0,IF(E506=2,raw!CE506))))</f>
        <v>350</v>
      </c>
      <c r="AF506" s="21">
        <f>(IF(E506=0,0,IF(E506=1,raw!CD506,IF(E506=2,raw!CF506))))</f>
        <v>350</v>
      </c>
    </row>
    <row r="507" spans="1:32" x14ac:dyDescent="0.25">
      <c r="A507" s="21">
        <f>raw!A507</f>
        <v>1100496</v>
      </c>
      <c r="C507" s="21">
        <f>VLOOKUP(A507,'insert-meters'!A$2:B$24,2)</f>
        <v>122</v>
      </c>
      <c r="D507" s="21" t="str">
        <f>MID(raw!M507,3,4)</f>
        <v>1811</v>
      </c>
      <c r="E507" s="21">
        <f>IF(raw!BE507,2,IF(raw!BG507,1,0))</f>
        <v>0</v>
      </c>
      <c r="F507" s="21">
        <f>raw!T507</f>
        <v>20181218</v>
      </c>
      <c r="G507" s="21">
        <f>IF(E507=0,raw!AN507,raw!U507)</f>
        <v>0</v>
      </c>
      <c r="H507" s="21">
        <f>IF(E507=0,raw!AO507,0)</f>
        <v>30</v>
      </c>
      <c r="I507" s="21">
        <f>raw!V507</f>
        <v>2.46</v>
      </c>
      <c r="J507" s="21">
        <f>raw!X507</f>
        <v>2.4</v>
      </c>
      <c r="K507" s="21">
        <f>SUM(raw!Y507:AB507)</f>
        <v>1.1800000000000002</v>
      </c>
      <c r="L507" s="21">
        <f>SUM(raw!AC507:AD507)</f>
        <v>0</v>
      </c>
      <c r="M507" s="21">
        <f>raw!AE507</f>
        <v>0</v>
      </c>
      <c r="N507" s="21">
        <f>raw!AF507</f>
        <v>20.52</v>
      </c>
      <c r="O507" s="21">
        <f>raw!AL507</f>
        <v>21.74</v>
      </c>
      <c r="P507" s="21">
        <f>raw!AM507</f>
        <v>22.92</v>
      </c>
      <c r="Q507" s="21">
        <f>raw!BB507</f>
        <v>0</v>
      </c>
      <c r="R507" s="21">
        <f>IF(E507=0,raw!AN507,raw!BC507)</f>
        <v>0</v>
      </c>
      <c r="S507" s="21">
        <f>raw!BE507</f>
        <v>0</v>
      </c>
      <c r="T507" s="21">
        <f>raw!BF507</f>
        <v>0</v>
      </c>
      <c r="U507" s="21">
        <f>raw!BH507</f>
        <v>0</v>
      </c>
      <c r="V507" s="21">
        <f>IF(raw!BI507,raw!BI507,raw!BG507)</f>
        <v>0</v>
      </c>
      <c r="W507" s="21">
        <f>raw!BK507</f>
        <v>0</v>
      </c>
      <c r="X507" s="21">
        <f>raw!BL507</f>
        <v>0</v>
      </c>
      <c r="Y507" s="29">
        <f>TRUNC(raw!BQ507/(1-raw!W507/100),2)</f>
        <v>0</v>
      </c>
      <c r="Z507" s="29">
        <f>TRUNC(raw!BR507/(1-raw!W507/100),2)</f>
        <v>0</v>
      </c>
      <c r="AA507" s="29">
        <f>TRUNC(raw!BY507/(1-raw!W507/100),2)</f>
        <v>0</v>
      </c>
      <c r="AB507" s="29">
        <f>TRUNC(IF(E507=0,0,IF(E507=1,raw!BX507/(1-raw!W507/100),IF(E507=2,raw!BZ507/(1-raw!W507/100),0))),2)</f>
        <v>0</v>
      </c>
      <c r="AC507" s="29">
        <f>TRUNC(raw!CB507/(1-raw!W507/100),2)</f>
        <v>0</v>
      </c>
      <c r="AD507" s="29">
        <f>TRUNC(IF(E507=0,0,IF(E507=1,raw!CA507/(1-raw!W507/100),IF(E507=2,raw!CC507/(1-raw!W507/100),0))),2)</f>
        <v>0</v>
      </c>
      <c r="AE507" s="21">
        <f>(IF(E507=0,0,IF(E507=1,0,IF(E507=2,raw!CE507))))</f>
        <v>0</v>
      </c>
      <c r="AF507" s="21">
        <f>(IF(E507=0,0,IF(E507=1,raw!CD507,IF(E507=2,raw!CF507))))</f>
        <v>0</v>
      </c>
    </row>
    <row r="508" spans="1:32" x14ac:dyDescent="0.25">
      <c r="A508" s="21">
        <f>raw!A508</f>
        <v>466453</v>
      </c>
      <c r="C508" s="21">
        <f>VLOOKUP(A508,'insert-meters'!A$2:B$24,2)</f>
        <v>101</v>
      </c>
      <c r="D508" s="21" t="str">
        <f>MID(raw!M508,3,4)</f>
        <v>1812</v>
      </c>
      <c r="E508" s="21">
        <f>IF(raw!BE508,2,IF(raw!BG508,1,0))</f>
        <v>1</v>
      </c>
      <c r="F508" s="21">
        <f>raw!T508</f>
        <v>20190118</v>
      </c>
      <c r="G508" s="21">
        <f>IF(E508=0,raw!AN508,raw!U508)</f>
        <v>15490</v>
      </c>
      <c r="H508" s="21">
        <f>IF(E508=0,raw!AO508,0)</f>
        <v>0</v>
      </c>
      <c r="I508" s="21">
        <f>raw!V508</f>
        <v>2723.98</v>
      </c>
      <c r="J508" s="21">
        <f>raw!X508</f>
        <v>716.25</v>
      </c>
      <c r="K508" s="21">
        <f>SUM(raw!Y508:AB508)</f>
        <v>637.3900000000001</v>
      </c>
      <c r="L508" s="21">
        <f>SUM(raw!AC508:AD508)</f>
        <v>0</v>
      </c>
      <c r="M508" s="21">
        <f>raw!AE508</f>
        <v>0</v>
      </c>
      <c r="N508" s="21">
        <f>raw!AF508</f>
        <v>10895.98</v>
      </c>
      <c r="O508" s="21">
        <f>raw!AL508</f>
        <v>10974.84</v>
      </c>
      <c r="P508" s="21">
        <f>raw!AM508</f>
        <v>11612.23</v>
      </c>
      <c r="Q508" s="21">
        <f>raw!BB508</f>
        <v>1618</v>
      </c>
      <c r="R508" s="21">
        <f>IF(E508=0,raw!AN508,raw!BC508)</f>
        <v>13872</v>
      </c>
      <c r="S508" s="21">
        <f>raw!BE508</f>
        <v>0</v>
      </c>
      <c r="T508" s="21">
        <f>raw!BF508</f>
        <v>43</v>
      </c>
      <c r="U508" s="21">
        <f>raw!BH508</f>
        <v>0</v>
      </c>
      <c r="V508" s="21">
        <f>IF(raw!BI508,raw!BI508,raw!BG508)</f>
        <v>55</v>
      </c>
      <c r="W508" s="21">
        <f>raw!BK508</f>
        <v>5</v>
      </c>
      <c r="X508" s="21">
        <f>raw!BL508</f>
        <v>229</v>
      </c>
      <c r="Y508" s="29">
        <f>TRUNC(raw!BQ508/(1-raw!W508/100),2)</f>
        <v>2.25</v>
      </c>
      <c r="Z508" s="29">
        <f>TRUNC(raw!BR508/(1-raw!W508/100),2)</f>
        <v>103.18</v>
      </c>
      <c r="AA508" s="29">
        <f>TRUNC(raw!BY508/(1-raw!W508/100),2)</f>
        <v>0</v>
      </c>
      <c r="AB508" s="29">
        <f>TRUNC(IF(E508=0,0,IF(E508=1,raw!BX508/(1-raw!W508/100),IF(E508=2,raw!BZ508/(1-raw!W508/100),0))),2)</f>
        <v>626.85</v>
      </c>
      <c r="AC508" s="29">
        <f>TRUNC(raw!CB508/(1-raw!W508/100),2)</f>
        <v>0</v>
      </c>
      <c r="AD508" s="29">
        <f>TRUNC(IF(E508=0,0,IF(E508=1,raw!CA508/(1-raw!W508/100),IF(E508=2,raw!CC508/(1-raw!W508/100),0))),2)</f>
        <v>0</v>
      </c>
      <c r="AE508" s="21">
        <f>(IF(E508=0,0,IF(E508=1,0,IF(E508=2,raw!CE508))))</f>
        <v>0</v>
      </c>
      <c r="AF508" s="21">
        <f>(IF(E508=0,0,IF(E508=1,raw!CD508,IF(E508=2,raw!CF508))))</f>
        <v>55</v>
      </c>
    </row>
    <row r="509" spans="1:32" x14ac:dyDescent="0.25">
      <c r="A509" s="21">
        <f>raw!A509</f>
        <v>471550</v>
      </c>
      <c r="C509" s="21">
        <f>VLOOKUP(A509,'insert-meters'!A$2:B$24,2)</f>
        <v>102</v>
      </c>
      <c r="D509" s="21" t="str">
        <f>MID(raw!M509,3,4)</f>
        <v>1812</v>
      </c>
      <c r="E509" s="21">
        <f>IF(raw!BE509,2,IF(raw!BG509,1,0))</f>
        <v>0</v>
      </c>
      <c r="F509" s="21">
        <f>raw!T509</f>
        <v>20190118</v>
      </c>
      <c r="G509" s="21">
        <f>IF(E509=0,raw!AN509,raw!U509)</f>
        <v>679</v>
      </c>
      <c r="H509" s="21">
        <f>IF(E509=0,raw!AO509,0)</f>
        <v>679</v>
      </c>
      <c r="I509" s="21">
        <f>raw!V509</f>
        <v>134.4</v>
      </c>
      <c r="J509" s="21">
        <f>raw!X509</f>
        <v>49.16</v>
      </c>
      <c r="K509" s="21">
        <f>SUM(raw!Y509:AB509)</f>
        <v>31.43</v>
      </c>
      <c r="L509" s="21">
        <f>SUM(raw!AC509:AD509)</f>
        <v>0</v>
      </c>
      <c r="M509" s="21">
        <f>raw!AE509</f>
        <v>0</v>
      </c>
      <c r="N509" s="21">
        <f>raw!AF509</f>
        <v>537.62</v>
      </c>
      <c r="O509" s="21">
        <f>raw!AL509</f>
        <v>555.35</v>
      </c>
      <c r="P509" s="21">
        <f>raw!AM509</f>
        <v>586.78</v>
      </c>
      <c r="Q509" s="21">
        <f>raw!BB509</f>
        <v>0</v>
      </c>
      <c r="R509" s="21">
        <f>IF(E509=0,raw!AN509,raw!BC509)</f>
        <v>679</v>
      </c>
      <c r="S509" s="21">
        <f>raw!BE509</f>
        <v>0</v>
      </c>
      <c r="T509" s="21">
        <f>raw!BF509</f>
        <v>0</v>
      </c>
      <c r="U509" s="21">
        <f>raw!BH509</f>
        <v>0</v>
      </c>
      <c r="V509" s="21">
        <f>IF(raw!BI509,raw!BI509,raw!BG509)</f>
        <v>0</v>
      </c>
      <c r="W509" s="21">
        <f>raw!BK509</f>
        <v>0</v>
      </c>
      <c r="X509" s="21">
        <f>raw!BL509</f>
        <v>0</v>
      </c>
      <c r="Y509" s="29">
        <f>TRUNC(raw!BQ509/(1-raw!W509/100),2)</f>
        <v>0</v>
      </c>
      <c r="Z509" s="29">
        <f>TRUNC(raw!BR509/(1-raw!W509/100),2)</f>
        <v>0</v>
      </c>
      <c r="AA509" s="29">
        <f>TRUNC(raw!BY509/(1-raw!W509/100),2)</f>
        <v>0</v>
      </c>
      <c r="AB509" s="29">
        <f>TRUNC(IF(E509=0,0,IF(E509=1,raw!BX509/(1-raw!W509/100),IF(E509=2,raw!BZ509/(1-raw!W509/100),0))),2)</f>
        <v>0</v>
      </c>
      <c r="AC509" s="29">
        <f>TRUNC(raw!CB509/(1-raw!W509/100),2)</f>
        <v>0</v>
      </c>
      <c r="AD509" s="29">
        <f>TRUNC(IF(E509=0,0,IF(E509=1,raw!CA509/(1-raw!W509/100),IF(E509=2,raw!CC509/(1-raw!W509/100),0))),2)</f>
        <v>0</v>
      </c>
      <c r="AE509" s="21">
        <f>(IF(E509=0,0,IF(E509=1,0,IF(E509=2,raw!CE509))))</f>
        <v>0</v>
      </c>
      <c r="AF509" s="21">
        <f>(IF(E509=0,0,IF(E509=1,raw!CD509,IF(E509=2,raw!CF509))))</f>
        <v>0</v>
      </c>
    </row>
    <row r="510" spans="1:32" x14ac:dyDescent="0.25">
      <c r="A510" s="21">
        <f>raw!A510</f>
        <v>471551</v>
      </c>
      <c r="C510" s="21">
        <f>VLOOKUP(A510,'insert-meters'!A$2:B$24,2)</f>
        <v>103</v>
      </c>
      <c r="D510" s="21" t="str">
        <f>MID(raw!M510,3,4)</f>
        <v>1812</v>
      </c>
      <c r="E510" s="21">
        <f>IF(raw!BE510,2,IF(raw!BG510,1,0))</f>
        <v>0</v>
      </c>
      <c r="F510" s="21">
        <f>raw!T510</f>
        <v>20190118</v>
      </c>
      <c r="G510" s="21">
        <f>IF(E510=0,raw!AN510,raw!U510)</f>
        <v>6840</v>
      </c>
      <c r="H510" s="21">
        <f>IF(E510=0,raw!AO510,0)</f>
        <v>6840</v>
      </c>
      <c r="I510" s="21">
        <f>raw!V510</f>
        <v>1353.95</v>
      </c>
      <c r="J510" s="21">
        <f>raw!X510</f>
        <v>601.25</v>
      </c>
      <c r="K510" s="21">
        <f>SUM(raw!Y510:AB510)</f>
        <v>316.79999999999995</v>
      </c>
      <c r="L510" s="21">
        <f>SUM(raw!AC510:AD510)</f>
        <v>0</v>
      </c>
      <c r="M510" s="21">
        <f>raw!AE510</f>
        <v>0</v>
      </c>
      <c r="N510" s="21">
        <f>raw!AF510</f>
        <v>5415.83</v>
      </c>
      <c r="O510" s="21">
        <f>raw!AL510</f>
        <v>5700.28</v>
      </c>
      <c r="P510" s="21">
        <f>raw!AM510</f>
        <v>6017.08</v>
      </c>
      <c r="Q510" s="21">
        <f>raw!BB510</f>
        <v>0</v>
      </c>
      <c r="R510" s="21">
        <f>IF(E510=0,raw!AN510,raw!BC510)</f>
        <v>6840</v>
      </c>
      <c r="S510" s="21">
        <f>raw!BE510</f>
        <v>0</v>
      </c>
      <c r="T510" s="21">
        <f>raw!BF510</f>
        <v>0</v>
      </c>
      <c r="U510" s="21">
        <f>raw!BH510</f>
        <v>0</v>
      </c>
      <c r="V510" s="21">
        <f>IF(raw!BI510,raw!BI510,raw!BG510)</f>
        <v>0</v>
      </c>
      <c r="W510" s="21">
        <f>raw!BK510</f>
        <v>0</v>
      </c>
      <c r="X510" s="21">
        <f>raw!BL510</f>
        <v>0</v>
      </c>
      <c r="Y510" s="29">
        <f>TRUNC(raw!BQ510/(1-raw!W510/100),2)</f>
        <v>0</v>
      </c>
      <c r="Z510" s="29">
        <f>TRUNC(raw!BR510/(1-raw!W510/100),2)</f>
        <v>0</v>
      </c>
      <c r="AA510" s="29">
        <f>TRUNC(raw!BY510/(1-raw!W510/100),2)</f>
        <v>0</v>
      </c>
      <c r="AB510" s="29">
        <f>TRUNC(IF(E510=0,0,IF(E510=1,raw!BX510/(1-raw!W510/100),IF(E510=2,raw!BZ510/(1-raw!W510/100),0))),2)</f>
        <v>0</v>
      </c>
      <c r="AC510" s="29">
        <f>TRUNC(raw!CB510/(1-raw!W510/100),2)</f>
        <v>0</v>
      </c>
      <c r="AD510" s="29">
        <f>TRUNC(IF(E510=0,0,IF(E510=1,raw!CA510/(1-raw!W510/100),IF(E510=2,raw!CC510/(1-raw!W510/100),0))),2)</f>
        <v>0</v>
      </c>
      <c r="AE510" s="21">
        <f>(IF(E510=0,0,IF(E510=1,0,IF(E510=2,raw!CE510))))</f>
        <v>0</v>
      </c>
      <c r="AF510" s="21">
        <f>(IF(E510=0,0,IF(E510=1,raw!CD510,IF(E510=2,raw!CF510))))</f>
        <v>0</v>
      </c>
    </row>
    <row r="511" spans="1:32" x14ac:dyDescent="0.25">
      <c r="A511" s="21">
        <f>raw!A511</f>
        <v>471552</v>
      </c>
      <c r="C511" s="21">
        <f>VLOOKUP(A511,'insert-meters'!A$2:B$24,2)</f>
        <v>104</v>
      </c>
      <c r="D511" s="21" t="str">
        <f>MID(raw!M511,3,4)</f>
        <v>1812</v>
      </c>
      <c r="E511" s="21">
        <f>IF(raw!BE511,2,IF(raw!BG511,1,0))</f>
        <v>0</v>
      </c>
      <c r="F511" s="21">
        <f>raw!T511</f>
        <v>20190118</v>
      </c>
      <c r="G511" s="21">
        <f>IF(E511=0,raw!AN511,raw!U511)</f>
        <v>100</v>
      </c>
      <c r="H511" s="21">
        <f>IF(E511=0,raw!AO511,0)</f>
        <v>100</v>
      </c>
      <c r="I511" s="21">
        <f>raw!V511</f>
        <v>8.0299999999999994</v>
      </c>
      <c r="J511" s="21">
        <f>raw!X511</f>
        <v>40.97</v>
      </c>
      <c r="K511" s="21">
        <f>SUM(raw!Y511:AB511)</f>
        <v>3.89</v>
      </c>
      <c r="L511" s="21">
        <f>SUM(raw!AC511:AD511)</f>
        <v>0</v>
      </c>
      <c r="M511" s="21">
        <f>raw!AE511</f>
        <v>0</v>
      </c>
      <c r="N511" s="21">
        <f>raw!AF511</f>
        <v>66.98</v>
      </c>
      <c r="O511" s="21">
        <f>raw!AL511</f>
        <v>104.06</v>
      </c>
      <c r="P511" s="21">
        <f>raw!AM511</f>
        <v>107.95</v>
      </c>
      <c r="Q511" s="21">
        <f>raw!BB511</f>
        <v>0</v>
      </c>
      <c r="R511" s="21">
        <f>IF(E511=0,raw!AN511,raw!BC511)</f>
        <v>100</v>
      </c>
      <c r="S511" s="21">
        <f>raw!BE511</f>
        <v>0</v>
      </c>
      <c r="T511" s="21">
        <f>raw!BF511</f>
        <v>0</v>
      </c>
      <c r="U511" s="21">
        <f>raw!BH511</f>
        <v>0</v>
      </c>
      <c r="V511" s="21">
        <f>IF(raw!BI511,raw!BI511,raw!BG511)</f>
        <v>0</v>
      </c>
      <c r="W511" s="21">
        <f>raw!BK511</f>
        <v>0</v>
      </c>
      <c r="X511" s="21">
        <f>raw!BL511</f>
        <v>0</v>
      </c>
      <c r="Y511" s="29">
        <f>TRUNC(raw!BQ511/(1-raw!W511/100),2)</f>
        <v>0</v>
      </c>
      <c r="Z511" s="29">
        <f>TRUNC(raw!BR511/(1-raw!W511/100),2)</f>
        <v>0</v>
      </c>
      <c r="AA511" s="29">
        <f>TRUNC(raw!BY511/(1-raw!W511/100),2)</f>
        <v>0</v>
      </c>
      <c r="AB511" s="29">
        <f>TRUNC(IF(E511=0,0,IF(E511=1,raw!BX511/(1-raw!W511/100),IF(E511=2,raw!BZ511/(1-raw!W511/100),0))),2)</f>
        <v>0</v>
      </c>
      <c r="AC511" s="29">
        <f>TRUNC(raw!CB511/(1-raw!W511/100),2)</f>
        <v>0</v>
      </c>
      <c r="AD511" s="29">
        <f>TRUNC(IF(E511=0,0,IF(E511=1,raw!CA511/(1-raw!W511/100),IF(E511=2,raw!CC511/(1-raw!W511/100),0))),2)</f>
        <v>0</v>
      </c>
      <c r="AE511" s="21">
        <f>(IF(E511=0,0,IF(E511=1,0,IF(E511=2,raw!CE511))))</f>
        <v>0</v>
      </c>
      <c r="AF511" s="21">
        <f>(IF(E511=0,0,IF(E511=1,raw!CD511,IF(E511=2,raw!CF511))))</f>
        <v>0</v>
      </c>
    </row>
    <row r="512" spans="1:32" x14ac:dyDescent="0.25">
      <c r="A512" s="21">
        <f>raw!A512</f>
        <v>471553</v>
      </c>
      <c r="C512" s="21">
        <f>VLOOKUP(A512,'insert-meters'!A$2:B$24,2)</f>
        <v>105</v>
      </c>
      <c r="D512" s="21" t="str">
        <f>MID(raw!M512,3,4)</f>
        <v>1812</v>
      </c>
      <c r="E512" s="21">
        <f>IF(raw!BE512,2,IF(raw!BG512,1,0))</f>
        <v>0</v>
      </c>
      <c r="F512" s="21">
        <f>raw!T512</f>
        <v>20190118</v>
      </c>
      <c r="G512" s="21">
        <f>IF(E512=0,raw!AN512,raw!U512)</f>
        <v>6800</v>
      </c>
      <c r="H512" s="21">
        <f>IF(E512=0,raw!AO512,0)</f>
        <v>6800</v>
      </c>
      <c r="I512" s="21">
        <f>raw!V512</f>
        <v>1346.04</v>
      </c>
      <c r="J512" s="21">
        <f>raw!X512</f>
        <v>706.62</v>
      </c>
      <c r="K512" s="21">
        <f>SUM(raw!Y512:AB512)</f>
        <v>314.95000000000005</v>
      </c>
      <c r="L512" s="21">
        <f>SUM(raw!AC512:AD512)</f>
        <v>0</v>
      </c>
      <c r="M512" s="21">
        <f>raw!AE512</f>
        <v>0</v>
      </c>
      <c r="N512" s="21">
        <f>raw!AF512</f>
        <v>5384.16</v>
      </c>
      <c r="O512" s="21">
        <f>raw!AL512</f>
        <v>5775.83</v>
      </c>
      <c r="P512" s="21">
        <f>raw!AM512</f>
        <v>6090.78</v>
      </c>
      <c r="Q512" s="21">
        <f>raw!BB512</f>
        <v>0</v>
      </c>
      <c r="R512" s="21">
        <f>IF(E512=0,raw!AN512,raw!BC512)</f>
        <v>6800</v>
      </c>
      <c r="S512" s="21">
        <f>raw!BE512</f>
        <v>0</v>
      </c>
      <c r="T512" s="21">
        <f>raw!BF512</f>
        <v>0</v>
      </c>
      <c r="U512" s="21">
        <f>raw!BH512</f>
        <v>0</v>
      </c>
      <c r="V512" s="21">
        <f>IF(raw!BI512,raw!BI512,raw!BG512)</f>
        <v>0</v>
      </c>
      <c r="W512" s="21">
        <f>raw!BK512</f>
        <v>0</v>
      </c>
      <c r="X512" s="21">
        <f>raw!BL512</f>
        <v>0</v>
      </c>
      <c r="Y512" s="29">
        <f>TRUNC(raw!BQ512/(1-raw!W512/100),2)</f>
        <v>0</v>
      </c>
      <c r="Z512" s="29">
        <f>TRUNC(raw!BR512/(1-raw!W512/100),2)</f>
        <v>0</v>
      </c>
      <c r="AA512" s="29">
        <f>TRUNC(raw!BY512/(1-raw!W512/100),2)</f>
        <v>0</v>
      </c>
      <c r="AB512" s="29">
        <f>TRUNC(IF(E512=0,0,IF(E512=1,raw!BX512/(1-raw!W512/100),IF(E512=2,raw!BZ512/(1-raw!W512/100),0))),2)</f>
        <v>0</v>
      </c>
      <c r="AC512" s="29">
        <f>TRUNC(raw!CB512/(1-raw!W512/100),2)</f>
        <v>0</v>
      </c>
      <c r="AD512" s="29">
        <f>TRUNC(IF(E512=0,0,IF(E512=1,raw!CA512/(1-raw!W512/100),IF(E512=2,raw!CC512/(1-raw!W512/100),0))),2)</f>
        <v>0</v>
      </c>
      <c r="AE512" s="21">
        <f>(IF(E512=0,0,IF(E512=1,0,IF(E512=2,raw!CE512))))</f>
        <v>0</v>
      </c>
      <c r="AF512" s="21">
        <f>(IF(E512=0,0,IF(E512=1,raw!CD512,IF(E512=2,raw!CF512))))</f>
        <v>0</v>
      </c>
    </row>
    <row r="513" spans="1:32" x14ac:dyDescent="0.25">
      <c r="A513" s="21">
        <f>raw!A513</f>
        <v>471554</v>
      </c>
      <c r="C513" s="21">
        <f>VLOOKUP(A513,'insert-meters'!A$2:B$24,2)</f>
        <v>106</v>
      </c>
      <c r="D513" s="21" t="str">
        <f>MID(raw!M513,3,4)</f>
        <v>1812</v>
      </c>
      <c r="E513" s="21">
        <f>IF(raw!BE513,2,IF(raw!BG513,1,0))</f>
        <v>0</v>
      </c>
      <c r="F513" s="21">
        <f>raw!T513</f>
        <v>20190118</v>
      </c>
      <c r="G513" s="21">
        <f>IF(E513=0,raw!AN513,raw!U513)</f>
        <v>525</v>
      </c>
      <c r="H513" s="21">
        <f>IF(E513=0,raw!AO513,0)</f>
        <v>525</v>
      </c>
      <c r="I513" s="21">
        <f>raw!V513</f>
        <v>103.92</v>
      </c>
      <c r="J513" s="21">
        <f>raw!X513</f>
        <v>58.34</v>
      </c>
      <c r="K513" s="21">
        <f>SUM(raw!Y513:AB513)</f>
        <v>24.3</v>
      </c>
      <c r="L513" s="21">
        <f>SUM(raw!AC513:AD513)</f>
        <v>0</v>
      </c>
      <c r="M513" s="21">
        <f>raw!AE513</f>
        <v>0</v>
      </c>
      <c r="N513" s="21">
        <f>raw!AF513</f>
        <v>415.68</v>
      </c>
      <c r="O513" s="21">
        <f>raw!AL513</f>
        <v>449.72</v>
      </c>
      <c r="P513" s="21">
        <f>raw!AM513</f>
        <v>474.02</v>
      </c>
      <c r="Q513" s="21">
        <f>raw!BB513</f>
        <v>0</v>
      </c>
      <c r="R513" s="21">
        <f>IF(E513=0,raw!AN513,raw!BC513)</f>
        <v>525</v>
      </c>
      <c r="S513" s="21">
        <f>raw!BE513</f>
        <v>0</v>
      </c>
      <c r="T513" s="21">
        <f>raw!BF513</f>
        <v>0</v>
      </c>
      <c r="U513" s="21">
        <f>raw!BH513</f>
        <v>0</v>
      </c>
      <c r="V513" s="21">
        <f>IF(raw!BI513,raw!BI513,raw!BG513)</f>
        <v>0</v>
      </c>
      <c r="W513" s="21">
        <f>raw!BK513</f>
        <v>0</v>
      </c>
      <c r="X513" s="21">
        <f>raw!BL513</f>
        <v>0</v>
      </c>
      <c r="Y513" s="29">
        <f>TRUNC(raw!BQ513/(1-raw!W513/100),2)</f>
        <v>0</v>
      </c>
      <c r="Z513" s="29">
        <f>TRUNC(raw!BR513/(1-raw!W513/100),2)</f>
        <v>0</v>
      </c>
      <c r="AA513" s="29">
        <f>TRUNC(raw!BY513/(1-raw!W513/100),2)</f>
        <v>0</v>
      </c>
      <c r="AB513" s="29">
        <f>TRUNC(IF(E513=0,0,IF(E513=1,raw!BX513/(1-raw!W513/100),IF(E513=2,raw!BZ513/(1-raw!W513/100),0))),2)</f>
        <v>0</v>
      </c>
      <c r="AC513" s="29">
        <f>TRUNC(raw!CB513/(1-raw!W513/100),2)</f>
        <v>0</v>
      </c>
      <c r="AD513" s="29">
        <f>TRUNC(IF(E513=0,0,IF(E513=1,raw!CA513/(1-raw!W513/100),IF(E513=2,raw!CC513/(1-raw!W513/100),0))),2)</f>
        <v>0</v>
      </c>
      <c r="AE513" s="21">
        <f>(IF(E513=0,0,IF(E513=1,0,IF(E513=2,raw!CE513))))</f>
        <v>0</v>
      </c>
      <c r="AF513" s="21">
        <f>(IF(E513=0,0,IF(E513=1,raw!CD513,IF(E513=2,raw!CF513))))</f>
        <v>0</v>
      </c>
    </row>
    <row r="514" spans="1:32" x14ac:dyDescent="0.25">
      <c r="A514" s="21">
        <f>raw!A514</f>
        <v>471555</v>
      </c>
      <c r="C514" s="21">
        <f>VLOOKUP(A514,'insert-meters'!A$2:B$24,2)</f>
        <v>107</v>
      </c>
      <c r="D514" s="21" t="str">
        <f>MID(raw!M514,3,4)</f>
        <v>1812</v>
      </c>
      <c r="E514" s="21">
        <f>IF(raw!BE514,2,IF(raw!BG514,1,0))</f>
        <v>0</v>
      </c>
      <c r="F514" s="21">
        <f>raw!T514</f>
        <v>20190118</v>
      </c>
      <c r="G514" s="21">
        <f>IF(E514=0,raw!AN514,raw!U514)</f>
        <v>6180</v>
      </c>
      <c r="H514" s="21">
        <f>IF(E514=0,raw!AO514,0)</f>
        <v>6180</v>
      </c>
      <c r="I514" s="21">
        <f>raw!V514</f>
        <v>1223.31</v>
      </c>
      <c r="J514" s="21">
        <f>raw!X514</f>
        <v>706.62</v>
      </c>
      <c r="K514" s="21">
        <f>SUM(raw!Y514:AB514)</f>
        <v>286.23</v>
      </c>
      <c r="L514" s="21">
        <f>SUM(raw!AC514:AD514)</f>
        <v>0</v>
      </c>
      <c r="M514" s="21">
        <f>raw!AE514</f>
        <v>0</v>
      </c>
      <c r="N514" s="21">
        <f>raw!AF514</f>
        <v>4893.25</v>
      </c>
      <c r="O514" s="21">
        <f>raw!AL514</f>
        <v>5313.64</v>
      </c>
      <c r="P514" s="21">
        <f>raw!AM514</f>
        <v>5599.87</v>
      </c>
      <c r="Q514" s="21">
        <f>raw!BB514</f>
        <v>0</v>
      </c>
      <c r="R514" s="21">
        <f>IF(E514=0,raw!AN514,raw!BC514)</f>
        <v>6180</v>
      </c>
      <c r="S514" s="21">
        <f>raw!BE514</f>
        <v>0</v>
      </c>
      <c r="T514" s="21">
        <f>raw!BF514</f>
        <v>0</v>
      </c>
      <c r="U514" s="21">
        <f>raw!BH514</f>
        <v>0</v>
      </c>
      <c r="V514" s="21">
        <f>IF(raw!BI514,raw!BI514,raw!BG514)</f>
        <v>0</v>
      </c>
      <c r="W514" s="21">
        <f>raw!BK514</f>
        <v>0</v>
      </c>
      <c r="X514" s="21">
        <f>raw!BL514</f>
        <v>0</v>
      </c>
      <c r="Y514" s="29">
        <f>TRUNC(raw!BQ514/(1-raw!W514/100),2)</f>
        <v>0</v>
      </c>
      <c r="Z514" s="29">
        <f>TRUNC(raw!BR514/(1-raw!W514/100),2)</f>
        <v>0</v>
      </c>
      <c r="AA514" s="29">
        <f>TRUNC(raw!BY514/(1-raw!W514/100),2)</f>
        <v>0</v>
      </c>
      <c r="AB514" s="29">
        <f>TRUNC(IF(E514=0,0,IF(E514=1,raw!BX514/(1-raw!W514/100),IF(E514=2,raw!BZ514/(1-raw!W514/100),0))),2)</f>
        <v>0</v>
      </c>
      <c r="AC514" s="29">
        <f>TRUNC(raw!CB514/(1-raw!W514/100),2)</f>
        <v>0</v>
      </c>
      <c r="AD514" s="29">
        <f>TRUNC(IF(E514=0,0,IF(E514=1,raw!CA514/(1-raw!W514/100),IF(E514=2,raw!CC514/(1-raw!W514/100),0))),2)</f>
        <v>0</v>
      </c>
      <c r="AE514" s="21">
        <f>(IF(E514=0,0,IF(E514=1,0,IF(E514=2,raw!CE514))))</f>
        <v>0</v>
      </c>
      <c r="AF514" s="21">
        <f>(IF(E514=0,0,IF(E514=1,raw!CD514,IF(E514=2,raw!CF514))))</f>
        <v>0</v>
      </c>
    </row>
    <row r="515" spans="1:32" x14ac:dyDescent="0.25">
      <c r="A515" s="21">
        <f>raw!A515</f>
        <v>472913</v>
      </c>
      <c r="C515" s="21">
        <f>VLOOKUP(A515,'insert-meters'!A$2:B$24,2)</f>
        <v>108</v>
      </c>
      <c r="D515" s="21" t="str">
        <f>MID(raw!M515,3,4)</f>
        <v>1812</v>
      </c>
      <c r="E515" s="21">
        <f>IF(raw!BE515,2,IF(raw!BG515,1,0))</f>
        <v>0</v>
      </c>
      <c r="F515" s="21">
        <f>raw!T515</f>
        <v>20190118</v>
      </c>
      <c r="G515" s="21">
        <f>IF(E515=0,raw!AN515,raw!U515)</f>
        <v>5790</v>
      </c>
      <c r="H515" s="21">
        <f>IF(E515=0,raw!AO515,0)</f>
        <v>5790</v>
      </c>
      <c r="I515" s="21">
        <f>raw!V515</f>
        <v>1134.93</v>
      </c>
      <c r="J515" s="21">
        <f>raw!X515</f>
        <v>601.25</v>
      </c>
      <c r="K515" s="21">
        <f>SUM(raw!Y515:AB515)</f>
        <v>265.55</v>
      </c>
      <c r="L515" s="21">
        <f>SUM(raw!AC515:AD515)</f>
        <v>0</v>
      </c>
      <c r="M515" s="21">
        <f>raw!AE515</f>
        <v>0</v>
      </c>
      <c r="N515" s="21">
        <f>raw!AF515</f>
        <v>4539.72</v>
      </c>
      <c r="O515" s="21">
        <f>raw!AL515</f>
        <v>4875.42</v>
      </c>
      <c r="P515" s="21">
        <f>raw!AM515</f>
        <v>5140.97</v>
      </c>
      <c r="Q515" s="21">
        <f>raw!BB515</f>
        <v>0</v>
      </c>
      <c r="R515" s="21">
        <f>IF(E515=0,raw!AN515,raw!BC515)</f>
        <v>5790</v>
      </c>
      <c r="S515" s="21">
        <f>raw!BE515</f>
        <v>0</v>
      </c>
      <c r="T515" s="21">
        <f>raw!BF515</f>
        <v>0</v>
      </c>
      <c r="U515" s="21">
        <f>raw!BH515</f>
        <v>0</v>
      </c>
      <c r="V515" s="21">
        <f>IF(raw!BI515,raw!BI515,raw!BG515)</f>
        <v>0</v>
      </c>
      <c r="W515" s="21">
        <f>raw!BK515</f>
        <v>0</v>
      </c>
      <c r="X515" s="21">
        <f>raw!BL515</f>
        <v>0</v>
      </c>
      <c r="Y515" s="29">
        <f>TRUNC(raw!BQ515/(1-raw!W515/100),2)</f>
        <v>0</v>
      </c>
      <c r="Z515" s="29">
        <f>TRUNC(raw!BR515/(1-raw!W515/100),2)</f>
        <v>0</v>
      </c>
      <c r="AA515" s="29">
        <f>TRUNC(raw!BY515/(1-raw!W515/100),2)</f>
        <v>0</v>
      </c>
      <c r="AB515" s="29">
        <f>TRUNC(IF(E515=0,0,IF(E515=1,raw!BX515/(1-raw!W515/100),IF(E515=2,raw!BZ515/(1-raw!W515/100),0))),2)</f>
        <v>0</v>
      </c>
      <c r="AC515" s="29">
        <f>TRUNC(raw!CB515/(1-raw!W515/100),2)</f>
        <v>0</v>
      </c>
      <c r="AD515" s="29">
        <f>TRUNC(IF(E515=0,0,IF(E515=1,raw!CA515/(1-raw!W515/100),IF(E515=2,raw!CC515/(1-raw!W515/100),0))),2)</f>
        <v>0</v>
      </c>
      <c r="AE515" s="21">
        <f>(IF(E515=0,0,IF(E515=1,0,IF(E515=2,raw!CE515))))</f>
        <v>0</v>
      </c>
      <c r="AF515" s="21">
        <f>(IF(E515=0,0,IF(E515=1,raw!CD515,IF(E515=2,raw!CF515))))</f>
        <v>0</v>
      </c>
    </row>
    <row r="516" spans="1:32" x14ac:dyDescent="0.25">
      <c r="A516" s="21">
        <f>raw!A516</f>
        <v>491042</v>
      </c>
      <c r="C516" s="21">
        <f>VLOOKUP(A516,'insert-meters'!A$2:B$24,2)</f>
        <v>109</v>
      </c>
      <c r="D516" s="21" t="str">
        <f>MID(raw!M516,3,4)</f>
        <v>1812</v>
      </c>
      <c r="E516" s="21">
        <f>IF(raw!BE516,2,IF(raw!BG516,1,0))</f>
        <v>2</v>
      </c>
      <c r="F516" s="21">
        <f>raw!T516</f>
        <v>20190118</v>
      </c>
      <c r="G516" s="21">
        <f>IF(E516=0,raw!AN516,raw!U516)</f>
        <v>198243</v>
      </c>
      <c r="H516" s="21">
        <f>IF(E516=0,raw!AO516,0)</f>
        <v>0</v>
      </c>
      <c r="I516" s="21">
        <f>raw!V516</f>
        <v>41706.620000000003</v>
      </c>
      <c r="J516" s="21">
        <f>raw!X516</f>
        <v>716.25</v>
      </c>
      <c r="K516" s="21">
        <f>SUM(raw!Y516:AB516)</f>
        <v>9759.3299999999981</v>
      </c>
      <c r="L516" s="21">
        <f>SUM(raw!AC516:AD516)</f>
        <v>0</v>
      </c>
      <c r="M516" s="21">
        <f>raw!AE516</f>
        <v>0</v>
      </c>
      <c r="N516" s="21">
        <f>raw!AF516</f>
        <v>166826.53</v>
      </c>
      <c r="O516" s="21">
        <f>raw!AL516</f>
        <v>157783.45000000001</v>
      </c>
      <c r="P516" s="21">
        <f>raw!AM516</f>
        <v>167542.78</v>
      </c>
      <c r="Q516" s="21">
        <f>raw!BB516</f>
        <v>25152</v>
      </c>
      <c r="R516" s="21">
        <f>IF(E516=0,raw!AN516,raw!BC516)</f>
        <v>173091</v>
      </c>
      <c r="S516" s="21">
        <f>raw!BE516</f>
        <v>501</v>
      </c>
      <c r="T516" s="21">
        <f>raw!BF516</f>
        <v>675</v>
      </c>
      <c r="U516" s="21">
        <f>raw!BH516</f>
        <v>565</v>
      </c>
      <c r="V516" s="21">
        <f>IF(raw!BI516,raw!BI516,raw!BG516)</f>
        <v>680</v>
      </c>
      <c r="W516" s="21">
        <f>raw!BK516</f>
        <v>0</v>
      </c>
      <c r="X516" s="21">
        <f>raw!BL516</f>
        <v>0</v>
      </c>
      <c r="Y516" s="29">
        <f>TRUNC(raw!BQ516/(1-raw!W516/100),2)</f>
        <v>0</v>
      </c>
      <c r="Z516" s="29">
        <f>TRUNC(raw!BR516/(1-raw!W516/100),2)</f>
        <v>0</v>
      </c>
      <c r="AA516" s="29">
        <f>TRUNC(raw!BY516/(1-raw!W516/100),2)</f>
        <v>32988.65</v>
      </c>
      <c r="AB516" s="29">
        <f>TRUNC(IF(E516=0,0,IF(E516=1,raw!BX516/(1-raw!W516/100),IF(E516=2,raw!BZ516/(1-raw!W516/100),0))),2)</f>
        <v>10768.41</v>
      </c>
      <c r="AC516" s="29">
        <f>TRUNC(raw!CB516/(1-raw!W516/100),2)</f>
        <v>0</v>
      </c>
      <c r="AD516" s="29">
        <f>TRUNC(IF(E516=0,0,IF(E516=1,raw!CA516/(1-raw!W516/100),IF(E516=2,raw!CC516/(1-raw!W516/100),0))),2)</f>
        <v>0</v>
      </c>
      <c r="AE516" s="21">
        <f>(IF(E516=0,0,IF(E516=1,0,IF(E516=2,raw!CE516))))</f>
        <v>565</v>
      </c>
      <c r="AF516" s="21">
        <f>(IF(E516=0,0,IF(E516=1,raw!CD516,IF(E516=2,raw!CF516))))</f>
        <v>680</v>
      </c>
    </row>
    <row r="517" spans="1:32" x14ac:dyDescent="0.25">
      <c r="A517" s="21">
        <f>raw!A517</f>
        <v>491747</v>
      </c>
      <c r="C517" s="21">
        <f>VLOOKUP(A517,'insert-meters'!A$2:B$24,2)</f>
        <v>110</v>
      </c>
      <c r="D517" s="21" t="str">
        <f>MID(raw!M517,3,4)</f>
        <v>1812</v>
      </c>
      <c r="E517" s="21">
        <f>IF(raw!BE517,2,IF(raw!BG517,1,0))</f>
        <v>1</v>
      </c>
      <c r="F517" s="21">
        <f>raw!T517</f>
        <v>20190118</v>
      </c>
      <c r="G517" s="21">
        <f>IF(E517=0,raw!AN517,raw!U517)</f>
        <v>86510</v>
      </c>
      <c r="H517" s="21">
        <f>IF(E517=0,raw!AO517,0)</f>
        <v>0</v>
      </c>
      <c r="I517" s="21">
        <f>raw!V517</f>
        <v>18168.599999999999</v>
      </c>
      <c r="J517" s="21">
        <f>raw!X517</f>
        <v>716.25</v>
      </c>
      <c r="K517" s="21">
        <f>SUM(raw!Y517:AB517)</f>
        <v>4251.4400000000005</v>
      </c>
      <c r="L517" s="21">
        <f>SUM(raw!AC517:AD517)</f>
        <v>0</v>
      </c>
      <c r="M517" s="21">
        <f>raw!AE517</f>
        <v>0</v>
      </c>
      <c r="N517" s="21">
        <f>raw!AF517</f>
        <v>72674.490000000005</v>
      </c>
      <c r="O517" s="21">
        <f>raw!AL517</f>
        <v>69139.3</v>
      </c>
      <c r="P517" s="21">
        <f>raw!AM517</f>
        <v>73390.740000000005</v>
      </c>
      <c r="Q517" s="21">
        <f>raw!BB517</f>
        <v>8429</v>
      </c>
      <c r="R517" s="21">
        <f>IF(E517=0,raw!AN517,raw!BC517)</f>
        <v>78081</v>
      </c>
      <c r="S517" s="21">
        <f>raw!BE517</f>
        <v>0</v>
      </c>
      <c r="T517" s="21">
        <f>raw!BF517</f>
        <v>332</v>
      </c>
      <c r="U517" s="21">
        <f>raw!BH517</f>
        <v>0</v>
      </c>
      <c r="V517" s="21">
        <f>IF(raw!BI517,raw!BI517,raw!BG517)</f>
        <v>490</v>
      </c>
      <c r="W517" s="21">
        <f>raw!BK517</f>
        <v>0</v>
      </c>
      <c r="X517" s="21">
        <f>raw!BL517</f>
        <v>0</v>
      </c>
      <c r="Y517" s="29">
        <f>TRUNC(raw!BQ517/(1-raw!W517/100),2)</f>
        <v>0</v>
      </c>
      <c r="Z517" s="29">
        <f>TRUNC(raw!BR517/(1-raw!W517/100),2)</f>
        <v>0</v>
      </c>
      <c r="AA517" s="29">
        <f>TRUNC(raw!BY517/(1-raw!W517/100),2)</f>
        <v>0</v>
      </c>
      <c r="AB517" s="29">
        <f>TRUNC(IF(E517=0,0,IF(E517=1,raw!BX517/(1-raw!W517/100),IF(E517=2,raw!BZ517/(1-raw!W517/100),0))),2)</f>
        <v>7759.6</v>
      </c>
      <c r="AC517" s="29">
        <f>TRUNC(raw!CB517/(1-raw!W517/100),2)</f>
        <v>0</v>
      </c>
      <c r="AD517" s="29">
        <f>TRUNC(IF(E517=0,0,IF(E517=1,raw!CA517/(1-raw!W517/100),IF(E517=2,raw!CC517/(1-raw!W517/100),0))),2)</f>
        <v>0</v>
      </c>
      <c r="AE517" s="21">
        <f>(IF(E517=0,0,IF(E517=1,0,IF(E517=2,raw!CE517))))</f>
        <v>0</v>
      </c>
      <c r="AF517" s="21">
        <f>(IF(E517=0,0,IF(E517=1,raw!CD517,IF(E517=2,raw!CF517))))</f>
        <v>440</v>
      </c>
    </row>
    <row r="518" spans="1:32" x14ac:dyDescent="0.25">
      <c r="A518" s="21">
        <f>raw!A518</f>
        <v>491750</v>
      </c>
      <c r="C518" s="21">
        <f>VLOOKUP(A518,'insert-meters'!A$2:B$24,2)</f>
        <v>111</v>
      </c>
      <c r="D518" s="21" t="str">
        <f>MID(raw!M518,3,4)</f>
        <v>1812</v>
      </c>
      <c r="E518" s="21">
        <f>IF(raw!BE518,2,IF(raw!BG518,1,0))</f>
        <v>2</v>
      </c>
      <c r="F518" s="21">
        <f>raw!T518</f>
        <v>20190118</v>
      </c>
      <c r="G518" s="21">
        <f>IF(E518=0,raw!AN518,raw!U518)</f>
        <v>327944</v>
      </c>
      <c r="H518" s="21">
        <f>IF(E518=0,raw!AO518,0)</f>
        <v>0</v>
      </c>
      <c r="I518" s="21">
        <f>raw!V518</f>
        <v>65065.63</v>
      </c>
      <c r="J518" s="21">
        <f>raw!X518</f>
        <v>716.25</v>
      </c>
      <c r="K518" s="21">
        <f>SUM(raw!Y518:AB518)</f>
        <v>15225.34</v>
      </c>
      <c r="L518" s="21">
        <f>SUM(raw!AC518:AD518)</f>
        <v>0</v>
      </c>
      <c r="M518" s="21">
        <f>raw!AE518</f>
        <v>0</v>
      </c>
      <c r="N518" s="21">
        <f>raw!AF518</f>
        <v>260262.6</v>
      </c>
      <c r="O518" s="21">
        <f>raw!AL518</f>
        <v>245753.51</v>
      </c>
      <c r="P518" s="21">
        <f>raw!AM518</f>
        <v>260978.85</v>
      </c>
      <c r="Q518" s="21">
        <f>raw!BB518</f>
        <v>31774</v>
      </c>
      <c r="R518" s="21">
        <f>IF(E518=0,raw!AN518,raw!BC518)</f>
        <v>296170</v>
      </c>
      <c r="S518" s="21">
        <f>raw!BE518</f>
        <v>687</v>
      </c>
      <c r="T518" s="21">
        <f>raw!BF518</f>
        <v>766</v>
      </c>
      <c r="U518" s="21">
        <f>raw!BH518</f>
        <v>785</v>
      </c>
      <c r="V518" s="21">
        <f>IF(raw!BI518,raw!BI518,raw!BG518)</f>
        <v>845</v>
      </c>
      <c r="W518" s="21">
        <f>raw!BK518</f>
        <v>0</v>
      </c>
      <c r="X518" s="21">
        <f>raw!BL518</f>
        <v>0</v>
      </c>
      <c r="Y518" s="29">
        <f>TRUNC(raw!BQ518/(1-raw!W518/100),2)</f>
        <v>0</v>
      </c>
      <c r="Z518" s="29">
        <f>TRUNC(raw!BR518/(1-raw!W518/100),2)</f>
        <v>0</v>
      </c>
      <c r="AA518" s="29">
        <f>TRUNC(raw!BY518/(1-raw!W518/100),2)</f>
        <v>45833.8</v>
      </c>
      <c r="AB518" s="29">
        <f>TRUNC(IF(E518=0,0,IF(E518=1,raw!BX518/(1-raw!W518/100),IF(E518=2,raw!BZ518/(1-raw!W518/100),0))),2)</f>
        <v>13381.33</v>
      </c>
      <c r="AC518" s="29">
        <f>TRUNC(raw!CB518/(1-raw!W518/100),2)</f>
        <v>0</v>
      </c>
      <c r="AD518" s="29">
        <f>TRUNC(IF(E518=0,0,IF(E518=1,raw!CA518/(1-raw!W518/100),IF(E518=2,raw!CC518/(1-raw!W518/100),0))),2)</f>
        <v>0</v>
      </c>
      <c r="AE518" s="21">
        <f>(IF(E518=0,0,IF(E518=1,0,IF(E518=2,raw!CE518))))</f>
        <v>740</v>
      </c>
      <c r="AF518" s="21">
        <f>(IF(E518=0,0,IF(E518=1,raw!CD518,IF(E518=2,raw!CF518))))</f>
        <v>825</v>
      </c>
    </row>
    <row r="519" spans="1:32" x14ac:dyDescent="0.25">
      <c r="A519" s="21">
        <f>raw!A519</f>
        <v>493169</v>
      </c>
      <c r="C519" s="21">
        <f>VLOOKUP(A519,'insert-meters'!A$2:B$24,2)</f>
        <v>112</v>
      </c>
      <c r="D519" s="21" t="str">
        <f>MID(raw!M519,3,4)</f>
        <v>1812</v>
      </c>
      <c r="E519" s="21">
        <f>IF(raw!BE519,2,IF(raw!BG519,1,0))</f>
        <v>1</v>
      </c>
      <c r="F519" s="21">
        <f>raw!T519</f>
        <v>20190118</v>
      </c>
      <c r="G519" s="21">
        <f>IF(E519=0,raw!AN519,raw!U519)</f>
        <v>162345</v>
      </c>
      <c r="H519" s="21">
        <f>IF(E519=0,raw!AO519,0)</f>
        <v>0</v>
      </c>
      <c r="I519" s="21">
        <f>raw!V519</f>
        <v>32422.26</v>
      </c>
      <c r="J519" s="21">
        <f>raw!X519</f>
        <v>716.25</v>
      </c>
      <c r="K519" s="21">
        <f>SUM(raw!Y519:AB519)</f>
        <v>7586.7900000000009</v>
      </c>
      <c r="L519" s="21">
        <f>SUM(raw!AC519:AD519)</f>
        <v>0</v>
      </c>
      <c r="M519" s="21">
        <f>raw!AE519</f>
        <v>0</v>
      </c>
      <c r="N519" s="21">
        <f>raw!AF519</f>
        <v>129689.13</v>
      </c>
      <c r="O519" s="21">
        <f>raw!AL519</f>
        <v>122818.59</v>
      </c>
      <c r="P519" s="21">
        <f>raw!AM519</f>
        <v>130405.38</v>
      </c>
      <c r="Q519" s="21">
        <f>raw!BB519</f>
        <v>16169</v>
      </c>
      <c r="R519" s="21">
        <f>IF(E519=0,raw!AN519,raw!BC519)</f>
        <v>146176</v>
      </c>
      <c r="S519" s="21">
        <f>raw!BE519</f>
        <v>0</v>
      </c>
      <c r="T519" s="21">
        <f>raw!BF519</f>
        <v>0</v>
      </c>
      <c r="U519" s="21">
        <f>raw!BH519</f>
        <v>0</v>
      </c>
      <c r="V519" s="21">
        <f>IF(raw!BI519,raw!BI519,raw!BG519)</f>
        <v>460</v>
      </c>
      <c r="W519" s="21">
        <f>raw!BK519</f>
        <v>0</v>
      </c>
      <c r="X519" s="21">
        <f>raw!BL519</f>
        <v>0</v>
      </c>
      <c r="Y519" s="29">
        <f>TRUNC(raw!BQ519/(1-raw!W519/100),2)</f>
        <v>0</v>
      </c>
      <c r="Z519" s="29">
        <f>TRUNC(raw!BR519/(1-raw!W519/100),2)</f>
        <v>0</v>
      </c>
      <c r="AA519" s="29">
        <f>TRUNC(raw!BY519/(1-raw!W519/100),2)</f>
        <v>0</v>
      </c>
      <c r="AB519" s="29">
        <f>TRUNC(IF(E519=0,0,IF(E519=1,raw!BX519/(1-raw!W519/100),IF(E519=2,raw!BZ519/(1-raw!W519/100),0))),2)</f>
        <v>7284.52</v>
      </c>
      <c r="AC519" s="29">
        <f>TRUNC(raw!CB519/(1-raw!W519/100),2)</f>
        <v>0</v>
      </c>
      <c r="AD519" s="29">
        <f>TRUNC(IF(E519=0,0,IF(E519=1,raw!CA519/(1-raw!W519/100),IF(E519=2,raw!CC519/(1-raw!W519/100),0))),2)</f>
        <v>0</v>
      </c>
      <c r="AE519" s="21">
        <f>(IF(E519=0,0,IF(E519=1,0,IF(E519=2,raw!CE519))))</f>
        <v>0</v>
      </c>
      <c r="AF519" s="21">
        <f>(IF(E519=0,0,IF(E519=1,raw!CD519,IF(E519=2,raw!CF519))))</f>
        <v>460</v>
      </c>
    </row>
    <row r="520" spans="1:32" x14ac:dyDescent="0.25">
      <c r="A520" s="21">
        <f>raw!A520</f>
        <v>510213</v>
      </c>
      <c r="C520" s="21">
        <f>VLOOKUP(A520,'insert-meters'!A$2:B$24,2)</f>
        <v>113</v>
      </c>
      <c r="D520" s="21" t="str">
        <f>MID(raw!M520,3,4)</f>
        <v>1812</v>
      </c>
      <c r="E520" s="21">
        <f>IF(raw!BE520,2,IF(raw!BG520,1,0))</f>
        <v>0</v>
      </c>
      <c r="F520" s="21">
        <f>raw!T520</f>
        <v>20190118</v>
      </c>
      <c r="G520" s="21">
        <f>IF(E520=0,raw!AN520,raw!U520)</f>
        <v>17583</v>
      </c>
      <c r="H520" s="21">
        <f>IF(E520=0,raw!AO520,0)</f>
        <v>17583</v>
      </c>
      <c r="I520" s="21">
        <f>raw!V520</f>
        <v>3480.5</v>
      </c>
      <c r="J520" s="21">
        <f>raw!X520</f>
        <v>716.25</v>
      </c>
      <c r="K520" s="21">
        <f>SUM(raw!Y520:AB520)</f>
        <v>814.43000000000006</v>
      </c>
      <c r="L520" s="21">
        <f>SUM(raw!AC520:AD520)</f>
        <v>0</v>
      </c>
      <c r="M520" s="21">
        <f>raw!AE520</f>
        <v>0</v>
      </c>
      <c r="N520" s="21">
        <f>raw!AF520</f>
        <v>13922.02</v>
      </c>
      <c r="O520" s="21">
        <f>raw!AL520</f>
        <v>13823.84</v>
      </c>
      <c r="P520" s="21">
        <f>raw!AM520</f>
        <v>14638.27</v>
      </c>
      <c r="Q520" s="21">
        <f>raw!BB520</f>
        <v>0</v>
      </c>
      <c r="R520" s="21">
        <f>IF(E520=0,raw!AN520,raw!BC520)</f>
        <v>17583</v>
      </c>
      <c r="S520" s="21">
        <f>raw!BE520</f>
        <v>0</v>
      </c>
      <c r="T520" s="21">
        <f>raw!BF520</f>
        <v>0</v>
      </c>
      <c r="U520" s="21">
        <f>raw!BH520</f>
        <v>0</v>
      </c>
      <c r="V520" s="21">
        <f>IF(raw!BI520,raw!BI520,raw!BG520)</f>
        <v>0</v>
      </c>
      <c r="W520" s="21">
        <f>raw!BK520</f>
        <v>0</v>
      </c>
      <c r="X520" s="21">
        <f>raw!BL520</f>
        <v>0</v>
      </c>
      <c r="Y520" s="29">
        <f>TRUNC(raw!BQ520/(1-raw!W520/100),2)</f>
        <v>0</v>
      </c>
      <c r="Z520" s="29">
        <f>TRUNC(raw!BR520/(1-raw!W520/100),2)</f>
        <v>0</v>
      </c>
      <c r="AA520" s="29">
        <f>TRUNC(raw!BY520/(1-raw!W520/100),2)</f>
        <v>0</v>
      </c>
      <c r="AB520" s="29">
        <f>TRUNC(IF(E520=0,0,IF(E520=1,raw!BX520/(1-raw!W520/100),IF(E520=2,raw!BZ520/(1-raw!W520/100),0))),2)</f>
        <v>0</v>
      </c>
      <c r="AC520" s="29">
        <f>TRUNC(raw!CB520/(1-raw!W520/100),2)</f>
        <v>0</v>
      </c>
      <c r="AD520" s="29">
        <f>TRUNC(IF(E520=0,0,IF(E520=1,raw!CA520/(1-raw!W520/100),IF(E520=2,raw!CC520/(1-raw!W520/100),0))),2)</f>
        <v>0</v>
      </c>
      <c r="AE520" s="21">
        <f>(IF(E520=0,0,IF(E520=1,0,IF(E520=2,raw!CE520))))</f>
        <v>0</v>
      </c>
      <c r="AF520" s="21">
        <f>(IF(E520=0,0,IF(E520=1,raw!CD520,IF(E520=2,raw!CF520))))</f>
        <v>0</v>
      </c>
    </row>
    <row r="521" spans="1:32" x14ac:dyDescent="0.25">
      <c r="A521" s="21">
        <f>raw!A521</f>
        <v>605120</v>
      </c>
      <c r="C521" s="21">
        <f>VLOOKUP(A521,'insert-meters'!A$2:B$24,2)</f>
        <v>114</v>
      </c>
      <c r="D521" s="21" t="str">
        <f>MID(raw!M521,3,4)</f>
        <v>1812</v>
      </c>
      <c r="E521" s="21">
        <f>IF(raw!BE521,2,IF(raw!BG521,1,0))</f>
        <v>1</v>
      </c>
      <c r="F521" s="21">
        <f>raw!T521</f>
        <v>20190118</v>
      </c>
      <c r="G521" s="21">
        <f>IF(E521=0,raw!AN521,raw!U521)</f>
        <v>252659</v>
      </c>
      <c r="H521" s="21">
        <f>IF(E521=0,raw!AO521,0)</f>
        <v>0</v>
      </c>
      <c r="I521" s="21">
        <f>raw!V521</f>
        <v>42267.4</v>
      </c>
      <c r="J521" s="21">
        <f>raw!X521</f>
        <v>716.25</v>
      </c>
      <c r="K521" s="21">
        <f>SUM(raw!Y521:AB521)</f>
        <v>9890.5500000000011</v>
      </c>
      <c r="L521" s="21">
        <f>SUM(raw!AC521:AD521)</f>
        <v>0</v>
      </c>
      <c r="M521" s="21">
        <f>raw!AE521</f>
        <v>0</v>
      </c>
      <c r="N521" s="21">
        <f>raw!AF521</f>
        <v>169069.65</v>
      </c>
      <c r="O521" s="21">
        <f>raw!AL521</f>
        <v>159931.82999999999</v>
      </c>
      <c r="P521" s="21">
        <f>raw!AM521</f>
        <v>169822.38</v>
      </c>
      <c r="Q521" s="21">
        <f>raw!BB521</f>
        <v>20424</v>
      </c>
      <c r="R521" s="21">
        <f>IF(E521=0,raw!AN521,raw!BC521)</f>
        <v>232235</v>
      </c>
      <c r="S521" s="21">
        <f>raw!BE521</f>
        <v>0</v>
      </c>
      <c r="T521" s="21">
        <f>raw!BF521</f>
        <v>806</v>
      </c>
      <c r="U521" s="21">
        <f>raw!BH521</f>
        <v>0</v>
      </c>
      <c r="V521" s="21">
        <f>IF(raw!BI521,raw!BI521,raw!BG521)</f>
        <v>806</v>
      </c>
      <c r="W521" s="21">
        <f>raw!BK521</f>
        <v>13</v>
      </c>
      <c r="X521" s="21">
        <f>raw!BL521</f>
        <v>68</v>
      </c>
      <c r="Y521" s="29">
        <f>TRUNC(raw!BQ521/(1-raw!W521/100),2)</f>
        <v>7.8</v>
      </c>
      <c r="Z521" s="29">
        <f>TRUNC(raw!BR521/(1-raw!W521/100),2)</f>
        <v>40.840000000000003</v>
      </c>
      <c r="AA521" s="29">
        <f>TRUNC(raw!BY521/(1-raw!W521/100),2)</f>
        <v>0</v>
      </c>
      <c r="AB521" s="29">
        <f>TRUNC(IF(E521=0,0,IF(E521=1,raw!BX521/(1-raw!W521/100),IF(E521=2,raw!BZ521/(1-raw!W521/100),0))),2)</f>
        <v>9186.2800000000007</v>
      </c>
      <c r="AC521" s="29">
        <f>TRUNC(raw!CB521/(1-raw!W521/100),2)</f>
        <v>0</v>
      </c>
      <c r="AD521" s="29">
        <f>TRUNC(IF(E521=0,0,IF(E521=1,raw!CA521/(1-raw!W521/100),IF(E521=2,raw!CC521/(1-raw!W521/100),0))),2)</f>
        <v>0</v>
      </c>
      <c r="AE521" s="21">
        <f>(IF(E521=0,0,IF(E521=1,0,IF(E521=2,raw!CE521))))</f>
        <v>0</v>
      </c>
      <c r="AF521" s="21">
        <f>(IF(E521=0,0,IF(E521=1,raw!CD521,IF(E521=2,raw!CF521))))</f>
        <v>955</v>
      </c>
    </row>
    <row r="522" spans="1:32" x14ac:dyDescent="0.25">
      <c r="A522" s="21">
        <f>raw!A522</f>
        <v>623849</v>
      </c>
      <c r="C522" s="21">
        <f>VLOOKUP(A522,'insert-meters'!A$2:B$24,2)</f>
        <v>115</v>
      </c>
      <c r="D522" s="21" t="str">
        <f>MID(raw!M522,3,4)</f>
        <v>1812</v>
      </c>
      <c r="E522" s="21">
        <f>IF(raw!BE522,2,IF(raw!BG522,1,0))</f>
        <v>1</v>
      </c>
      <c r="F522" s="21">
        <f>raw!T522</f>
        <v>20190118</v>
      </c>
      <c r="G522" s="21">
        <f>IF(E522=0,raw!AN522,raw!U522)</f>
        <v>119682</v>
      </c>
      <c r="H522" s="21">
        <f>IF(E522=0,raw!AO522,0)</f>
        <v>0</v>
      </c>
      <c r="I522" s="21">
        <f>raw!V522</f>
        <v>25995.18</v>
      </c>
      <c r="J522" s="21">
        <f>raw!X522</f>
        <v>716.25</v>
      </c>
      <c r="K522" s="21">
        <f>SUM(raw!Y522:AB522)</f>
        <v>6082.85</v>
      </c>
      <c r="L522" s="21">
        <f>SUM(raw!AC522:AD522)</f>
        <v>0</v>
      </c>
      <c r="M522" s="21">
        <f>raw!AE522</f>
        <v>0</v>
      </c>
      <c r="N522" s="21">
        <f>raw!AF522</f>
        <v>103980.76</v>
      </c>
      <c r="O522" s="21">
        <f>raw!AL522</f>
        <v>98614.16</v>
      </c>
      <c r="P522" s="21">
        <f>raw!AM522</f>
        <v>104697.01</v>
      </c>
      <c r="Q522" s="21">
        <f>raw!BB522</f>
        <v>12042</v>
      </c>
      <c r="R522" s="21">
        <f>IF(E522=0,raw!AN522,raw!BC522)</f>
        <v>107640</v>
      </c>
      <c r="S522" s="21">
        <f>raw!BE522</f>
        <v>0</v>
      </c>
      <c r="T522" s="21">
        <f>raw!BF522</f>
        <v>786</v>
      </c>
      <c r="U522" s="21">
        <f>raw!BH522</f>
        <v>0</v>
      </c>
      <c r="V522" s="21">
        <f>IF(raw!BI522,raw!BI522,raw!BG522)</f>
        <v>855</v>
      </c>
      <c r="W522" s="21">
        <f>raw!BK522</f>
        <v>0</v>
      </c>
      <c r="X522" s="21">
        <f>raw!BL522</f>
        <v>0</v>
      </c>
      <c r="Y522" s="29">
        <f>TRUNC(raw!BQ522/(1-raw!W522/100),2)</f>
        <v>0</v>
      </c>
      <c r="Z522" s="29">
        <f>TRUNC(raw!BR522/(1-raw!W522/100),2)</f>
        <v>0</v>
      </c>
      <c r="AA522" s="29">
        <f>TRUNC(raw!BY522/(1-raw!W522/100),2)</f>
        <v>0</v>
      </c>
      <c r="AB522" s="29">
        <f>TRUNC(IF(E522=0,0,IF(E522=1,raw!BX522/(1-raw!W522/100),IF(E522=2,raw!BZ522/(1-raw!W522/100),0))),2)</f>
        <v>13539.69</v>
      </c>
      <c r="AC522" s="29">
        <f>TRUNC(raw!CB522/(1-raw!W522/100),2)</f>
        <v>0</v>
      </c>
      <c r="AD522" s="29">
        <f>TRUNC(IF(E522=0,0,IF(E522=1,raw!CA522/(1-raw!W522/100),IF(E522=2,raw!CC522/(1-raw!W522/100),0))),2)</f>
        <v>0</v>
      </c>
      <c r="AE522" s="21">
        <f>(IF(E522=0,0,IF(E522=1,0,IF(E522=2,raw!CE522))))</f>
        <v>0</v>
      </c>
      <c r="AF522" s="21">
        <f>(IF(E522=0,0,IF(E522=1,raw!CD522,IF(E522=2,raw!CF522))))</f>
        <v>855</v>
      </c>
    </row>
    <row r="523" spans="1:32" x14ac:dyDescent="0.25">
      <c r="A523" s="21">
        <f>raw!A523</f>
        <v>675051</v>
      </c>
      <c r="C523" s="21">
        <f>VLOOKUP(A523,'insert-meters'!A$2:B$24,2)</f>
        <v>116</v>
      </c>
      <c r="D523" s="21" t="str">
        <f>MID(raw!M523,3,4)</f>
        <v>1812</v>
      </c>
      <c r="E523" s="21">
        <f>IF(raw!BE523,2,IF(raw!BG523,1,0))</f>
        <v>2</v>
      </c>
      <c r="F523" s="21">
        <f>raw!T523</f>
        <v>20190118</v>
      </c>
      <c r="G523" s="21">
        <f>IF(E523=0,raw!AN523,raw!U523)</f>
        <v>196736</v>
      </c>
      <c r="H523" s="21">
        <f>IF(E523=0,raw!AO523,0)</f>
        <v>0</v>
      </c>
      <c r="I523" s="21">
        <f>raw!V523</f>
        <v>38381.94</v>
      </c>
      <c r="J523" s="21">
        <f>raw!X523</f>
        <v>716.25</v>
      </c>
      <c r="K523" s="21">
        <f>SUM(raw!Y523:AB523)</f>
        <v>8981.36</v>
      </c>
      <c r="L523" s="21">
        <f>SUM(raw!AC523:AD523)</f>
        <v>0</v>
      </c>
      <c r="M523" s="21">
        <f>raw!AE523</f>
        <v>0</v>
      </c>
      <c r="N523" s="21">
        <f>raw!AF523</f>
        <v>153527.82999999999</v>
      </c>
      <c r="O523" s="21">
        <f>raw!AL523</f>
        <v>145262.72</v>
      </c>
      <c r="P523" s="21">
        <f>raw!AM523</f>
        <v>154244.07999999999</v>
      </c>
      <c r="Q523" s="21">
        <f>raw!BB523</f>
        <v>15758</v>
      </c>
      <c r="R523" s="21">
        <f>IF(E523=0,raw!AN523,raw!BC523)</f>
        <v>180978</v>
      </c>
      <c r="S523" s="21">
        <f>raw!BE523</f>
        <v>346</v>
      </c>
      <c r="T523" s="21">
        <f>raw!BF523</f>
        <v>399</v>
      </c>
      <c r="U523" s="21">
        <f>raw!BH523</f>
        <v>455</v>
      </c>
      <c r="V523" s="21">
        <f>IF(raw!BI523,raw!BI523,raw!BG523)</f>
        <v>455</v>
      </c>
      <c r="W523" s="21">
        <f>raw!BK523</f>
        <v>0</v>
      </c>
      <c r="X523" s="21">
        <f>raw!BL523</f>
        <v>0</v>
      </c>
      <c r="Y523" s="29">
        <f>TRUNC(raw!BQ523/(1-raw!W523/100),2)</f>
        <v>0</v>
      </c>
      <c r="Z523" s="29">
        <f>TRUNC(raw!BR523/(1-raw!W523/100),2)</f>
        <v>0</v>
      </c>
      <c r="AA523" s="29">
        <f>TRUNC(raw!BY523/(1-raw!W523/100),2)</f>
        <v>26566.080000000002</v>
      </c>
      <c r="AB523" s="29">
        <f>TRUNC(IF(E523=0,0,IF(E523=1,raw!BX523/(1-raw!W523/100),IF(E523=2,raw!BZ523/(1-raw!W523/100),0))),2)</f>
        <v>7205.33</v>
      </c>
      <c r="AC523" s="29">
        <f>TRUNC(raw!CB523/(1-raw!W523/100),2)</f>
        <v>0</v>
      </c>
      <c r="AD523" s="29">
        <f>TRUNC(IF(E523=0,0,IF(E523=1,raw!CA523/(1-raw!W523/100),IF(E523=2,raw!CC523/(1-raw!W523/100),0))),2)</f>
        <v>0</v>
      </c>
      <c r="AE523" s="21">
        <f>(IF(E523=0,0,IF(E523=1,0,IF(E523=2,raw!CE523))))</f>
        <v>435</v>
      </c>
      <c r="AF523" s="21">
        <f>(IF(E523=0,0,IF(E523=1,raw!CD523,IF(E523=2,raw!CF523))))</f>
        <v>455</v>
      </c>
    </row>
    <row r="524" spans="1:32" x14ac:dyDescent="0.25">
      <c r="A524" s="21">
        <f>raw!A524</f>
        <v>856960</v>
      </c>
      <c r="C524" s="21">
        <f>VLOOKUP(A524,'insert-meters'!A$2:B$24,2)</f>
        <v>117</v>
      </c>
      <c r="D524" s="21" t="str">
        <f>MID(raw!M524,3,4)</f>
        <v>1812</v>
      </c>
      <c r="E524" s="21">
        <f>IF(raw!BE524,2,IF(raw!BG524,1,0))</f>
        <v>0</v>
      </c>
      <c r="F524" s="21">
        <f>raw!T524</f>
        <v>20190118</v>
      </c>
      <c r="G524" s="21">
        <f>IF(E524=0,raw!AN524,raw!U524)</f>
        <v>1</v>
      </c>
      <c r="H524" s="21">
        <f>IF(E524=0,raw!AO524,0)</f>
        <v>100</v>
      </c>
      <c r="I524" s="21">
        <f>raw!V524</f>
        <v>8.0299999999999994</v>
      </c>
      <c r="J524" s="21">
        <f>raw!X524</f>
        <v>2.4</v>
      </c>
      <c r="K524" s="21">
        <f>SUM(raw!Y524:AB524)</f>
        <v>3.89</v>
      </c>
      <c r="L524" s="21">
        <f>SUM(raw!AC524:AD524)</f>
        <v>0</v>
      </c>
      <c r="M524" s="21">
        <f>raw!AE524</f>
        <v>0</v>
      </c>
      <c r="N524" s="21">
        <f>raw!AF524</f>
        <v>66.98</v>
      </c>
      <c r="O524" s="21">
        <f>raw!AL524</f>
        <v>65.489999999999995</v>
      </c>
      <c r="P524" s="21">
        <f>raw!AM524</f>
        <v>69.38</v>
      </c>
      <c r="Q524" s="21">
        <f>raw!BB524</f>
        <v>0</v>
      </c>
      <c r="R524" s="21">
        <f>IF(E524=0,raw!AN524,raw!BC524)</f>
        <v>1</v>
      </c>
      <c r="S524" s="21">
        <f>raw!BE524</f>
        <v>0</v>
      </c>
      <c r="T524" s="21">
        <f>raw!BF524</f>
        <v>0</v>
      </c>
      <c r="U524" s="21">
        <f>raw!BH524</f>
        <v>0</v>
      </c>
      <c r="V524" s="21">
        <f>IF(raw!BI524,raw!BI524,raw!BG524)</f>
        <v>0</v>
      </c>
      <c r="W524" s="21">
        <f>raw!BK524</f>
        <v>0</v>
      </c>
      <c r="X524" s="21">
        <f>raw!BL524</f>
        <v>0</v>
      </c>
      <c r="Y524" s="29">
        <f>TRUNC(raw!BQ524/(1-raw!W524/100),2)</f>
        <v>0</v>
      </c>
      <c r="Z524" s="29">
        <f>TRUNC(raw!BR524/(1-raw!W524/100),2)</f>
        <v>0</v>
      </c>
      <c r="AA524" s="29">
        <f>TRUNC(raw!BY524/(1-raw!W524/100),2)</f>
        <v>0</v>
      </c>
      <c r="AB524" s="29">
        <f>TRUNC(IF(E524=0,0,IF(E524=1,raw!BX524/(1-raw!W524/100),IF(E524=2,raw!BZ524/(1-raw!W524/100),0))),2)</f>
        <v>0</v>
      </c>
      <c r="AC524" s="29">
        <f>TRUNC(raw!CB524/(1-raw!W524/100),2)</f>
        <v>0</v>
      </c>
      <c r="AD524" s="29">
        <f>TRUNC(IF(E524=0,0,IF(E524=1,raw!CA524/(1-raw!W524/100),IF(E524=2,raw!CC524/(1-raw!W524/100),0))),2)</f>
        <v>0</v>
      </c>
      <c r="AE524" s="21">
        <f>(IF(E524=0,0,IF(E524=1,0,IF(E524=2,raw!CE524))))</f>
        <v>0</v>
      </c>
      <c r="AF524" s="21">
        <f>(IF(E524=0,0,IF(E524=1,raw!CD524,IF(E524=2,raw!CF524))))</f>
        <v>0</v>
      </c>
    </row>
    <row r="525" spans="1:32" x14ac:dyDescent="0.25">
      <c r="A525" s="21">
        <f>raw!A525</f>
        <v>856967</v>
      </c>
      <c r="C525" s="21">
        <f>VLOOKUP(A525,'insert-meters'!A$2:B$24,2)</f>
        <v>118</v>
      </c>
      <c r="D525" s="21" t="str">
        <f>MID(raw!M525,3,4)</f>
        <v>1812</v>
      </c>
      <c r="E525" s="21">
        <f>IF(raw!BE525,2,IF(raw!BG525,1,0))</f>
        <v>0</v>
      </c>
      <c r="F525" s="21">
        <f>raw!T525</f>
        <v>20190118</v>
      </c>
      <c r="G525" s="21">
        <f>IF(E525=0,raw!AN525,raw!U525)</f>
        <v>0</v>
      </c>
      <c r="H525" s="21">
        <f>IF(E525=0,raw!AO525,0)</f>
        <v>100</v>
      </c>
      <c r="I525" s="21">
        <f>raw!V525</f>
        <v>8.0299999999999994</v>
      </c>
      <c r="J525" s="21">
        <f>raw!X525</f>
        <v>2.4</v>
      </c>
      <c r="K525" s="21">
        <f>SUM(raw!Y525:AB525)</f>
        <v>3.89</v>
      </c>
      <c r="L525" s="21">
        <f>SUM(raw!AC525:AD525)</f>
        <v>0</v>
      </c>
      <c r="M525" s="21">
        <f>raw!AE525</f>
        <v>0</v>
      </c>
      <c r="N525" s="21">
        <f>raw!AF525</f>
        <v>66.98</v>
      </c>
      <c r="O525" s="21">
        <f>raw!AL525</f>
        <v>65.489999999999995</v>
      </c>
      <c r="P525" s="21">
        <f>raw!AM525</f>
        <v>69.38</v>
      </c>
      <c r="Q525" s="21">
        <f>raw!BB525</f>
        <v>0</v>
      </c>
      <c r="R525" s="21">
        <f>IF(E525=0,raw!AN525,raw!BC525)</f>
        <v>0</v>
      </c>
      <c r="S525" s="21">
        <f>raw!BE525</f>
        <v>0</v>
      </c>
      <c r="T525" s="21">
        <f>raw!BF525</f>
        <v>0</v>
      </c>
      <c r="U525" s="21">
        <f>raw!BH525</f>
        <v>0</v>
      </c>
      <c r="V525" s="21">
        <f>IF(raw!BI525,raw!BI525,raw!BG525)</f>
        <v>0</v>
      </c>
      <c r="W525" s="21">
        <f>raw!BK525</f>
        <v>0</v>
      </c>
      <c r="X525" s="21">
        <f>raw!BL525</f>
        <v>0</v>
      </c>
      <c r="Y525" s="29">
        <f>TRUNC(raw!BQ525/(1-raw!W525/100),2)</f>
        <v>0</v>
      </c>
      <c r="Z525" s="29">
        <f>TRUNC(raw!BR525/(1-raw!W525/100),2)</f>
        <v>0</v>
      </c>
      <c r="AA525" s="29">
        <f>TRUNC(raw!BY525/(1-raw!W525/100),2)</f>
        <v>0</v>
      </c>
      <c r="AB525" s="29">
        <f>TRUNC(IF(E525=0,0,IF(E525=1,raw!BX525/(1-raw!W525/100),IF(E525=2,raw!BZ525/(1-raw!W525/100),0))),2)</f>
        <v>0</v>
      </c>
      <c r="AC525" s="29">
        <f>TRUNC(raw!CB525/(1-raw!W525/100),2)</f>
        <v>0</v>
      </c>
      <c r="AD525" s="29">
        <f>TRUNC(IF(E525=0,0,IF(E525=1,raw!CA525/(1-raw!W525/100),IF(E525=2,raw!CC525/(1-raw!W525/100),0))),2)</f>
        <v>0</v>
      </c>
      <c r="AE525" s="21">
        <f>(IF(E525=0,0,IF(E525=1,0,IF(E525=2,raw!CE525))))</f>
        <v>0</v>
      </c>
      <c r="AF525" s="21">
        <f>(IF(E525=0,0,IF(E525=1,raw!CD525,IF(E525=2,raw!CF525))))</f>
        <v>0</v>
      </c>
    </row>
    <row r="526" spans="1:32" x14ac:dyDescent="0.25">
      <c r="A526" s="21">
        <f>raw!A526</f>
        <v>856969</v>
      </c>
      <c r="C526" s="21">
        <f>VLOOKUP(A526,'insert-meters'!A$2:B$24,2)</f>
        <v>119</v>
      </c>
      <c r="D526" s="21" t="str">
        <f>MID(raw!M526,3,4)</f>
        <v>1812</v>
      </c>
      <c r="E526" s="21">
        <f>IF(raw!BE526,2,IF(raw!BG526,1,0))</f>
        <v>0</v>
      </c>
      <c r="F526" s="21">
        <f>raw!T526</f>
        <v>20190118</v>
      </c>
      <c r="G526" s="21">
        <f>IF(E526=0,raw!AN526,raw!U526)</f>
        <v>2</v>
      </c>
      <c r="H526" s="21">
        <f>IF(E526=0,raw!AO526,0)</f>
        <v>100</v>
      </c>
      <c r="I526" s="21">
        <f>raw!V526</f>
        <v>8.0299999999999994</v>
      </c>
      <c r="J526" s="21">
        <f>raw!X526</f>
        <v>2.4</v>
      </c>
      <c r="K526" s="21">
        <f>SUM(raw!Y526:AB526)</f>
        <v>3.89</v>
      </c>
      <c r="L526" s="21">
        <f>SUM(raw!AC526:AD526)</f>
        <v>0</v>
      </c>
      <c r="M526" s="21">
        <f>raw!AE526</f>
        <v>0</v>
      </c>
      <c r="N526" s="21">
        <f>raw!AF526</f>
        <v>66.98</v>
      </c>
      <c r="O526" s="21">
        <f>raw!AL526</f>
        <v>65.489999999999995</v>
      </c>
      <c r="P526" s="21">
        <f>raw!AM526</f>
        <v>69.38</v>
      </c>
      <c r="Q526" s="21">
        <f>raw!BB526</f>
        <v>0</v>
      </c>
      <c r="R526" s="21">
        <f>IF(E526=0,raw!AN526,raw!BC526)</f>
        <v>2</v>
      </c>
      <c r="S526" s="21">
        <f>raw!BE526</f>
        <v>0</v>
      </c>
      <c r="T526" s="21">
        <f>raw!BF526</f>
        <v>0</v>
      </c>
      <c r="U526" s="21">
        <f>raw!BH526</f>
        <v>0</v>
      </c>
      <c r="V526" s="21">
        <f>IF(raw!BI526,raw!BI526,raw!BG526)</f>
        <v>0</v>
      </c>
      <c r="W526" s="21">
        <f>raw!BK526</f>
        <v>0</v>
      </c>
      <c r="X526" s="21">
        <f>raw!BL526</f>
        <v>0</v>
      </c>
      <c r="Y526" s="29">
        <f>TRUNC(raw!BQ526/(1-raw!W526/100),2)</f>
        <v>0</v>
      </c>
      <c r="Z526" s="29">
        <f>TRUNC(raw!BR526/(1-raw!W526/100),2)</f>
        <v>0</v>
      </c>
      <c r="AA526" s="29">
        <f>TRUNC(raw!BY526/(1-raw!W526/100),2)</f>
        <v>0</v>
      </c>
      <c r="AB526" s="29">
        <f>TRUNC(IF(E526=0,0,IF(E526=1,raw!BX526/(1-raw!W526/100),IF(E526=2,raw!BZ526/(1-raw!W526/100),0))),2)</f>
        <v>0</v>
      </c>
      <c r="AC526" s="29">
        <f>TRUNC(raw!CB526/(1-raw!W526/100),2)</f>
        <v>0</v>
      </c>
      <c r="AD526" s="29">
        <f>TRUNC(IF(E526=0,0,IF(E526=1,raw!CA526/(1-raw!W526/100),IF(E526=2,raw!CC526/(1-raw!W526/100),0))),2)</f>
        <v>0</v>
      </c>
      <c r="AE526" s="21">
        <f>(IF(E526=0,0,IF(E526=1,0,IF(E526=2,raw!CE526))))</f>
        <v>0</v>
      </c>
      <c r="AF526" s="21">
        <f>(IF(E526=0,0,IF(E526=1,raw!CD526,IF(E526=2,raw!CF526))))</f>
        <v>0</v>
      </c>
    </row>
    <row r="527" spans="1:32" x14ac:dyDescent="0.25">
      <c r="A527" s="21">
        <f>raw!A527</f>
        <v>966027</v>
      </c>
      <c r="C527" s="21">
        <f>VLOOKUP(A527,'insert-meters'!A$2:B$24,2)</f>
        <v>120</v>
      </c>
      <c r="D527" s="21" t="str">
        <f>MID(raw!M527,3,4)</f>
        <v>1812</v>
      </c>
      <c r="E527" s="21">
        <f>IF(raw!BE527,2,IF(raw!BG527,1,0))</f>
        <v>1</v>
      </c>
      <c r="F527" s="21">
        <f>raw!T527</f>
        <v>20190118</v>
      </c>
      <c r="G527" s="21">
        <f>IF(E527=0,raw!AN527,raw!U527)</f>
        <v>59382</v>
      </c>
      <c r="H527" s="21">
        <f>IF(E527=0,raw!AO527,0)</f>
        <v>0</v>
      </c>
      <c r="I527" s="21">
        <f>raw!V527</f>
        <v>12438.53</v>
      </c>
      <c r="J527" s="21">
        <f>raw!X527</f>
        <v>716.25</v>
      </c>
      <c r="K527" s="21">
        <f>SUM(raw!Y527:AB527)</f>
        <v>2910.61</v>
      </c>
      <c r="L527" s="21">
        <f>SUM(raw!AC527:AD527)</f>
        <v>0</v>
      </c>
      <c r="M527" s="21">
        <f>raw!AE527</f>
        <v>0</v>
      </c>
      <c r="N527" s="21">
        <f>raw!AF527</f>
        <v>49754.17</v>
      </c>
      <c r="O527" s="21">
        <f>raw!AL527</f>
        <v>47559.81</v>
      </c>
      <c r="P527" s="21">
        <f>raw!AM527</f>
        <v>50470.42</v>
      </c>
      <c r="Q527" s="21">
        <f>raw!BB527</f>
        <v>6870</v>
      </c>
      <c r="R527" s="21">
        <f>IF(E527=0,raw!AN527,raw!BC527)</f>
        <v>52512</v>
      </c>
      <c r="S527" s="21">
        <f>raw!BE527</f>
        <v>0</v>
      </c>
      <c r="T527" s="21">
        <f>raw!BF527</f>
        <v>214</v>
      </c>
      <c r="U527" s="21">
        <f>raw!BH527</f>
        <v>0</v>
      </c>
      <c r="V527" s="21">
        <f>IF(raw!BI527,raw!BI527,raw!BG527)</f>
        <v>214</v>
      </c>
      <c r="W527" s="21">
        <f>raw!BK527</f>
        <v>0</v>
      </c>
      <c r="X527" s="21">
        <f>raw!BL527</f>
        <v>0</v>
      </c>
      <c r="Y527" s="29">
        <f>TRUNC(raw!BQ527/(1-raw!W527/100),2)</f>
        <v>0</v>
      </c>
      <c r="Z527" s="29">
        <f>TRUNC(raw!BR527/(1-raw!W527/100),2)</f>
        <v>0</v>
      </c>
      <c r="AA527" s="29">
        <f>TRUNC(raw!BY527/(1-raw!W527/100),2)</f>
        <v>0</v>
      </c>
      <c r="AB527" s="29">
        <f>TRUNC(IF(E527=0,0,IF(E527=1,raw!BX527/(1-raw!W527/100),IF(E527=2,raw!BZ527/(1-raw!W527/100),0))),2)</f>
        <v>3388.88</v>
      </c>
      <c r="AC527" s="29">
        <f>TRUNC(raw!CB527/(1-raw!W527/100),2)</f>
        <v>0</v>
      </c>
      <c r="AD527" s="29">
        <f>TRUNC(IF(E527=0,0,IF(E527=1,raw!CA527/(1-raw!W527/100),IF(E527=2,raw!CC527/(1-raw!W527/100),0))),2)</f>
        <v>0</v>
      </c>
      <c r="AE527" s="21">
        <f>(IF(E527=0,0,IF(E527=1,0,IF(E527=2,raw!CE527))))</f>
        <v>0</v>
      </c>
      <c r="AF527" s="21">
        <f>(IF(E527=0,0,IF(E527=1,raw!CD527,IF(E527=2,raw!CF527))))</f>
        <v>250</v>
      </c>
    </row>
    <row r="528" spans="1:32" x14ac:dyDescent="0.25">
      <c r="A528" s="21">
        <f>raw!A528</f>
        <v>1089425</v>
      </c>
      <c r="C528" s="21">
        <f>VLOOKUP(A528,'insert-meters'!A$2:B$24,2)</f>
        <v>121</v>
      </c>
      <c r="D528" s="21" t="str">
        <f>MID(raw!M528,3,4)</f>
        <v>1812</v>
      </c>
      <c r="E528" s="21">
        <f>IF(raw!BE528,2,IF(raw!BG528,1,0))</f>
        <v>2</v>
      </c>
      <c r="F528" s="21">
        <f>raw!T528</f>
        <v>20190118</v>
      </c>
      <c r="G528" s="21">
        <f>IF(E528=0,raw!AN528,raw!U528)</f>
        <v>121244</v>
      </c>
      <c r="H528" s="21">
        <f>IF(E528=0,raw!AO528,0)</f>
        <v>0</v>
      </c>
      <c r="I528" s="21">
        <f>raw!V528</f>
        <v>19595.12</v>
      </c>
      <c r="J528" s="21">
        <f>raw!X528</f>
        <v>716.25</v>
      </c>
      <c r="K528" s="21">
        <f>SUM(raw!Y528:AB528)</f>
        <v>4585.24</v>
      </c>
      <c r="L528" s="21">
        <f>SUM(raw!AC528:AD528)</f>
        <v>0</v>
      </c>
      <c r="M528" s="21">
        <f>raw!AE528</f>
        <v>0</v>
      </c>
      <c r="N528" s="21">
        <f>raw!AF528</f>
        <v>78380.52</v>
      </c>
      <c r="O528" s="21">
        <f>raw!AL528</f>
        <v>74511.53</v>
      </c>
      <c r="P528" s="21">
        <f>raw!AM528</f>
        <v>79096.77</v>
      </c>
      <c r="Q528" s="21">
        <f>raw!BB528</f>
        <v>10903</v>
      </c>
      <c r="R528" s="21">
        <f>IF(E528=0,raw!AN528,raw!BC528)</f>
        <v>110341</v>
      </c>
      <c r="S528" s="21">
        <f>raw!BE528</f>
        <v>186</v>
      </c>
      <c r="T528" s="21">
        <f>raw!BF528</f>
        <v>186</v>
      </c>
      <c r="U528" s="21">
        <f>raw!BH528</f>
        <v>210</v>
      </c>
      <c r="V528" s="21">
        <f>IF(raw!BI528,raw!BI528,raw!BG528)</f>
        <v>210</v>
      </c>
      <c r="W528" s="21">
        <f>raw!BK528</f>
        <v>0</v>
      </c>
      <c r="X528" s="21">
        <f>raw!BL528</f>
        <v>0</v>
      </c>
      <c r="Y528" s="29">
        <f>TRUNC(raw!BQ528/(1-raw!W528/100),2)</f>
        <v>0</v>
      </c>
      <c r="Z528" s="29">
        <f>TRUNC(raw!BR528/(1-raw!W528/100),2)</f>
        <v>0</v>
      </c>
      <c r="AA528" s="29">
        <f>TRUNC(raw!BY528/(1-raw!W528/100),2)</f>
        <v>6359.98</v>
      </c>
      <c r="AB528" s="29">
        <f>TRUNC(IF(E528=0,0,IF(E528=1,raw!BX528/(1-raw!W528/100),IF(E528=2,raw!BZ528/(1-raw!W528/100),0))),2)</f>
        <v>2393.44</v>
      </c>
      <c r="AC528" s="29">
        <f>TRUNC(raw!CB528/(1-raw!W528/100),2)</f>
        <v>0</v>
      </c>
      <c r="AD528" s="29">
        <f>TRUNC(IF(E528=0,0,IF(E528=1,raw!CA528/(1-raw!W528/100),IF(E528=2,raw!CC528/(1-raw!W528/100),0))),2)</f>
        <v>0</v>
      </c>
      <c r="AE528" s="21">
        <f>(IF(E528=0,0,IF(E528=1,0,IF(E528=2,raw!CE528))))</f>
        <v>210</v>
      </c>
      <c r="AF528" s="21">
        <f>(IF(E528=0,0,IF(E528=1,raw!CD528,IF(E528=2,raw!CF528))))</f>
        <v>210</v>
      </c>
    </row>
    <row r="529" spans="1:32" x14ac:dyDescent="0.25">
      <c r="A529" s="21">
        <f>raw!A529</f>
        <v>1100496</v>
      </c>
      <c r="C529" s="21">
        <f>VLOOKUP(A529,'insert-meters'!A$2:B$24,2)</f>
        <v>122</v>
      </c>
      <c r="D529" s="21" t="str">
        <f>MID(raw!M529,3,4)</f>
        <v>1812</v>
      </c>
      <c r="E529" s="21">
        <f>IF(raw!BE529,2,IF(raw!BG529,1,0))</f>
        <v>0</v>
      </c>
      <c r="F529" s="21">
        <f>raw!T529</f>
        <v>20190118</v>
      </c>
      <c r="G529" s="21">
        <f>IF(E529=0,raw!AN529,raw!U529)</f>
        <v>0</v>
      </c>
      <c r="H529" s="21">
        <f>IF(E529=0,raw!AO529,0)</f>
        <v>30</v>
      </c>
      <c r="I529" s="21">
        <f>raw!V529</f>
        <v>2.4</v>
      </c>
      <c r="J529" s="21">
        <f>raw!X529</f>
        <v>2.4</v>
      </c>
      <c r="K529" s="21">
        <f>SUM(raw!Y529:AB529)</f>
        <v>1.17</v>
      </c>
      <c r="L529" s="21">
        <f>SUM(raw!AC529:AD529)</f>
        <v>0</v>
      </c>
      <c r="M529" s="21">
        <f>raw!AE529</f>
        <v>0</v>
      </c>
      <c r="N529" s="21">
        <f>raw!AF529</f>
        <v>20.03</v>
      </c>
      <c r="O529" s="21">
        <f>raw!AL529</f>
        <v>21.26</v>
      </c>
      <c r="P529" s="21">
        <f>raw!AM529</f>
        <v>22.43</v>
      </c>
      <c r="Q529" s="21">
        <f>raw!BB529</f>
        <v>0</v>
      </c>
      <c r="R529" s="21">
        <f>IF(E529=0,raw!AN529,raw!BC529)</f>
        <v>0</v>
      </c>
      <c r="S529" s="21">
        <f>raw!BE529</f>
        <v>0</v>
      </c>
      <c r="T529" s="21">
        <f>raw!BF529</f>
        <v>0</v>
      </c>
      <c r="U529" s="21">
        <f>raw!BH529</f>
        <v>0</v>
      </c>
      <c r="V529" s="21">
        <f>IF(raw!BI529,raw!BI529,raw!BG529)</f>
        <v>0</v>
      </c>
      <c r="W529" s="21">
        <f>raw!BK529</f>
        <v>0</v>
      </c>
      <c r="X529" s="21">
        <f>raw!BL529</f>
        <v>0</v>
      </c>
      <c r="Y529" s="29">
        <f>TRUNC(raw!BQ529/(1-raw!W529/100),2)</f>
        <v>0</v>
      </c>
      <c r="Z529" s="29">
        <f>TRUNC(raw!BR529/(1-raw!W529/100),2)</f>
        <v>0</v>
      </c>
      <c r="AA529" s="29">
        <f>TRUNC(raw!BY529/(1-raw!W529/100),2)</f>
        <v>0</v>
      </c>
      <c r="AB529" s="29">
        <f>TRUNC(IF(E529=0,0,IF(E529=1,raw!BX529/(1-raw!W529/100),IF(E529=2,raw!BZ529/(1-raw!W529/100),0))),2)</f>
        <v>0</v>
      </c>
      <c r="AC529" s="29">
        <f>TRUNC(raw!CB529/(1-raw!W529/100),2)</f>
        <v>0</v>
      </c>
      <c r="AD529" s="29">
        <f>TRUNC(IF(E529=0,0,IF(E529=1,raw!CA529/(1-raw!W529/100),IF(E529=2,raw!CC529/(1-raw!W529/100),0))),2)</f>
        <v>0</v>
      </c>
      <c r="AE529" s="21">
        <f>(IF(E529=0,0,IF(E529=1,0,IF(E529=2,raw!CE529))))</f>
        <v>0</v>
      </c>
      <c r="AF529" s="21">
        <f>(IF(E529=0,0,IF(E529=1,raw!CD529,IF(E529=2,raw!CF529))))</f>
        <v>0</v>
      </c>
    </row>
    <row r="530" spans="1:32" x14ac:dyDescent="0.25">
      <c r="A530" s="21">
        <f>raw!A530</f>
        <v>466453</v>
      </c>
      <c r="C530" s="21">
        <f>VLOOKUP(A530,'insert-meters'!A$2:B$24,2)</f>
        <v>101</v>
      </c>
      <c r="D530" s="21" t="str">
        <f>MID(raw!M530,3,4)</f>
        <v>1901</v>
      </c>
      <c r="E530" s="21">
        <f>IF(raw!BE530,2,IF(raw!BG530,1,0))</f>
        <v>1</v>
      </c>
      <c r="F530" s="21">
        <f>raw!T530</f>
        <v>20190218</v>
      </c>
      <c r="G530" s="21">
        <f>IF(E530=0,raw!AN530,raw!U530)</f>
        <v>15251</v>
      </c>
      <c r="H530" s="21">
        <f>IF(E530=0,raw!AO530,0)</f>
        <v>0</v>
      </c>
      <c r="I530" s="21">
        <f>raw!V530</f>
        <v>2676.02</v>
      </c>
      <c r="J530" s="21">
        <f>raw!X530</f>
        <v>716.25</v>
      </c>
      <c r="K530" s="21">
        <f>SUM(raw!Y530:AB530)</f>
        <v>626.17000000000007</v>
      </c>
      <c r="L530" s="21">
        <f>SUM(raw!AC530:AD530)</f>
        <v>0</v>
      </c>
      <c r="M530" s="21">
        <f>raw!AE530</f>
        <v>0</v>
      </c>
      <c r="N530" s="21">
        <f>raw!AF530</f>
        <v>10704.16</v>
      </c>
      <c r="O530" s="21">
        <f>raw!AL530</f>
        <v>10794.24</v>
      </c>
      <c r="P530" s="21">
        <f>raw!AM530</f>
        <v>11420.41</v>
      </c>
      <c r="Q530" s="21">
        <f>raw!BB530</f>
        <v>1711</v>
      </c>
      <c r="R530" s="21">
        <f>IF(E530=0,raw!AN530,raw!BC530)</f>
        <v>13540</v>
      </c>
      <c r="S530" s="21">
        <f>raw!BE530</f>
        <v>0</v>
      </c>
      <c r="T530" s="21">
        <f>raw!BF530</f>
        <v>46</v>
      </c>
      <c r="U530" s="21">
        <f>raw!BH530</f>
        <v>0</v>
      </c>
      <c r="V530" s="21">
        <f>IF(raw!BI530,raw!BI530,raw!BG530)</f>
        <v>55</v>
      </c>
      <c r="W530" s="21">
        <f>raw!BK530</f>
        <v>10</v>
      </c>
      <c r="X530" s="21">
        <f>raw!BL530</f>
        <v>280</v>
      </c>
      <c r="Y530" s="29">
        <f>TRUNC(raw!BQ530/(1-raw!W530/100),2)</f>
        <v>4.49</v>
      </c>
      <c r="Z530" s="29">
        <f>TRUNC(raw!BR530/(1-raw!W530/100),2)</f>
        <v>125.76</v>
      </c>
      <c r="AA530" s="29">
        <f>TRUNC(raw!BY530/(1-raw!W530/100),2)</f>
        <v>0</v>
      </c>
      <c r="AB530" s="29">
        <f>TRUNC(IF(E530=0,0,IF(E530=1,raw!BX530/(1-raw!W530/100),IF(E530=2,raw!BZ530/(1-raw!W530/100),0))),2)</f>
        <v>624.84</v>
      </c>
      <c r="AC530" s="29">
        <f>TRUNC(raw!CB530/(1-raw!W530/100),2)</f>
        <v>0</v>
      </c>
      <c r="AD530" s="29">
        <f>TRUNC(IF(E530=0,0,IF(E530=1,raw!CA530/(1-raw!W530/100),IF(E530=2,raw!CC530/(1-raw!W530/100),0))),2)</f>
        <v>0</v>
      </c>
      <c r="AE530" s="21">
        <f>(IF(E530=0,0,IF(E530=1,0,IF(E530=2,raw!CE530))))</f>
        <v>0</v>
      </c>
      <c r="AF530" s="21">
        <f>(IF(E530=0,0,IF(E530=1,raw!CD530,IF(E530=2,raw!CF530))))</f>
        <v>55</v>
      </c>
    </row>
    <row r="531" spans="1:32" x14ac:dyDescent="0.25">
      <c r="A531" s="21">
        <f>raw!A531</f>
        <v>471550</v>
      </c>
      <c r="C531" s="21">
        <f>VLOOKUP(A531,'insert-meters'!A$2:B$24,2)</f>
        <v>102</v>
      </c>
      <c r="D531" s="21" t="str">
        <f>MID(raw!M531,3,4)</f>
        <v>1901</v>
      </c>
      <c r="E531" s="21">
        <f>IF(raw!BE531,2,IF(raw!BG531,1,0))</f>
        <v>0</v>
      </c>
      <c r="F531" s="21">
        <f>raw!T531</f>
        <v>20190218</v>
      </c>
      <c r="G531" s="21">
        <f>IF(E531=0,raw!AN531,raw!U531)</f>
        <v>687</v>
      </c>
      <c r="H531" s="21">
        <f>IF(E531=0,raw!AO531,0)</f>
        <v>687</v>
      </c>
      <c r="I531" s="21">
        <f>raw!V531</f>
        <v>133.56</v>
      </c>
      <c r="J531" s="21">
        <f>raw!X531</f>
        <v>49.16</v>
      </c>
      <c r="K531" s="21">
        <f>SUM(raw!Y531:AB531)</f>
        <v>31.24</v>
      </c>
      <c r="L531" s="21">
        <f>SUM(raw!AC531:AD531)</f>
        <v>0</v>
      </c>
      <c r="M531" s="21">
        <f>raw!AE531</f>
        <v>0</v>
      </c>
      <c r="N531" s="21">
        <f>raw!AF531</f>
        <v>534.27</v>
      </c>
      <c r="O531" s="21">
        <f>raw!AL531</f>
        <v>552.19000000000005</v>
      </c>
      <c r="P531" s="21">
        <f>raw!AM531</f>
        <v>583.42999999999995</v>
      </c>
      <c r="Q531" s="21">
        <f>raw!BB531</f>
        <v>0</v>
      </c>
      <c r="R531" s="21">
        <f>IF(E531=0,raw!AN531,raw!BC531)</f>
        <v>687</v>
      </c>
      <c r="S531" s="21">
        <f>raw!BE531</f>
        <v>0</v>
      </c>
      <c r="T531" s="21">
        <f>raw!BF531</f>
        <v>0</v>
      </c>
      <c r="U531" s="21">
        <f>raw!BH531</f>
        <v>0</v>
      </c>
      <c r="V531" s="21">
        <f>IF(raw!BI531,raw!BI531,raw!BG531)</f>
        <v>0</v>
      </c>
      <c r="W531" s="21">
        <f>raw!BK531</f>
        <v>0</v>
      </c>
      <c r="X531" s="21">
        <f>raw!BL531</f>
        <v>0</v>
      </c>
      <c r="Y531" s="29">
        <f>TRUNC(raw!BQ531/(1-raw!W531/100),2)</f>
        <v>0</v>
      </c>
      <c r="Z531" s="29">
        <f>TRUNC(raw!BR531/(1-raw!W531/100),2)</f>
        <v>0</v>
      </c>
      <c r="AA531" s="29">
        <f>TRUNC(raw!BY531/(1-raw!W531/100),2)</f>
        <v>0</v>
      </c>
      <c r="AB531" s="29">
        <f>TRUNC(IF(E531=0,0,IF(E531=1,raw!BX531/(1-raw!W531/100),IF(E531=2,raw!BZ531/(1-raw!W531/100),0))),2)</f>
        <v>0</v>
      </c>
      <c r="AC531" s="29">
        <f>TRUNC(raw!CB531/(1-raw!W531/100),2)</f>
        <v>0</v>
      </c>
      <c r="AD531" s="29">
        <f>TRUNC(IF(E531=0,0,IF(E531=1,raw!CA531/(1-raw!W531/100),IF(E531=2,raw!CC531/(1-raw!W531/100),0))),2)</f>
        <v>0</v>
      </c>
      <c r="AE531" s="21">
        <f>(IF(E531=0,0,IF(E531=1,0,IF(E531=2,raw!CE531))))</f>
        <v>0</v>
      </c>
      <c r="AF531" s="21">
        <f>(IF(E531=0,0,IF(E531=1,raw!CD531,IF(E531=2,raw!CF531))))</f>
        <v>0</v>
      </c>
    </row>
    <row r="532" spans="1:32" x14ac:dyDescent="0.25">
      <c r="A532" s="21">
        <f>raw!A532</f>
        <v>471551</v>
      </c>
      <c r="C532" s="21">
        <f>VLOOKUP(A532,'insert-meters'!A$2:B$24,2)</f>
        <v>103</v>
      </c>
      <c r="D532" s="21" t="str">
        <f>MID(raw!M532,3,4)</f>
        <v>1901</v>
      </c>
      <c r="E532" s="21">
        <f>IF(raw!BE532,2,IF(raw!BG532,1,0))</f>
        <v>0</v>
      </c>
      <c r="F532" s="21">
        <f>raw!T532</f>
        <v>20190218</v>
      </c>
      <c r="G532" s="21">
        <f>IF(E532=0,raw!AN532,raw!U532)</f>
        <v>6480</v>
      </c>
      <c r="H532" s="21">
        <f>IF(E532=0,raw!AO532,0)</f>
        <v>6480</v>
      </c>
      <c r="I532" s="21">
        <f>raw!V532</f>
        <v>1259.8599999999999</v>
      </c>
      <c r="J532" s="21">
        <f>raw!X532</f>
        <v>601.25</v>
      </c>
      <c r="K532" s="21">
        <f>SUM(raw!Y532:AB532)</f>
        <v>294.79000000000002</v>
      </c>
      <c r="L532" s="21">
        <f>SUM(raw!AC532:AD532)</f>
        <v>0</v>
      </c>
      <c r="M532" s="21">
        <f>raw!AE532</f>
        <v>0</v>
      </c>
      <c r="N532" s="21">
        <f>raw!AF532</f>
        <v>5039.47</v>
      </c>
      <c r="O532" s="21">
        <f>raw!AL532</f>
        <v>5345.93</v>
      </c>
      <c r="P532" s="21">
        <f>raw!AM532</f>
        <v>5640.72</v>
      </c>
      <c r="Q532" s="21">
        <f>raw!BB532</f>
        <v>0</v>
      </c>
      <c r="R532" s="21">
        <f>IF(E532=0,raw!AN532,raw!BC532)</f>
        <v>6480</v>
      </c>
      <c r="S532" s="21">
        <f>raw!BE532</f>
        <v>0</v>
      </c>
      <c r="T532" s="21">
        <f>raw!BF532</f>
        <v>0</v>
      </c>
      <c r="U532" s="21">
        <f>raw!BH532</f>
        <v>0</v>
      </c>
      <c r="V532" s="21">
        <f>IF(raw!BI532,raw!BI532,raw!BG532)</f>
        <v>0</v>
      </c>
      <c r="W532" s="21">
        <f>raw!BK532</f>
        <v>0</v>
      </c>
      <c r="X532" s="21">
        <f>raw!BL532</f>
        <v>0</v>
      </c>
      <c r="Y532" s="29">
        <f>TRUNC(raw!BQ532/(1-raw!W532/100),2)</f>
        <v>0</v>
      </c>
      <c r="Z532" s="29">
        <f>TRUNC(raw!BR532/(1-raw!W532/100),2)</f>
        <v>0</v>
      </c>
      <c r="AA532" s="29">
        <f>TRUNC(raw!BY532/(1-raw!W532/100),2)</f>
        <v>0</v>
      </c>
      <c r="AB532" s="29">
        <f>TRUNC(IF(E532=0,0,IF(E532=1,raw!BX532/(1-raw!W532/100),IF(E532=2,raw!BZ532/(1-raw!W532/100),0))),2)</f>
        <v>0</v>
      </c>
      <c r="AC532" s="29">
        <f>TRUNC(raw!CB532/(1-raw!W532/100),2)</f>
        <v>0</v>
      </c>
      <c r="AD532" s="29">
        <f>TRUNC(IF(E532=0,0,IF(E532=1,raw!CA532/(1-raw!W532/100),IF(E532=2,raw!CC532/(1-raw!W532/100),0))),2)</f>
        <v>0</v>
      </c>
      <c r="AE532" s="21">
        <f>(IF(E532=0,0,IF(E532=1,0,IF(E532=2,raw!CE532))))</f>
        <v>0</v>
      </c>
      <c r="AF532" s="21">
        <f>(IF(E532=0,0,IF(E532=1,raw!CD532,IF(E532=2,raw!CF532))))</f>
        <v>0</v>
      </c>
    </row>
    <row r="533" spans="1:32" x14ac:dyDescent="0.25">
      <c r="A533" s="21">
        <f>raw!A533</f>
        <v>471552</v>
      </c>
      <c r="C533" s="21">
        <f>VLOOKUP(A533,'insert-meters'!A$2:B$24,2)</f>
        <v>104</v>
      </c>
      <c r="D533" s="21" t="str">
        <f>MID(raw!M533,3,4)</f>
        <v>1901</v>
      </c>
      <c r="E533" s="21">
        <f>IF(raw!BE533,2,IF(raw!BG533,1,0))</f>
        <v>0</v>
      </c>
      <c r="F533" s="21">
        <f>raw!T533</f>
        <v>20190218</v>
      </c>
      <c r="G533" s="21">
        <f>IF(E533=0,raw!AN533,raw!U533)</f>
        <v>122</v>
      </c>
      <c r="H533" s="21">
        <f>IF(E533=0,raw!AO533,0)</f>
        <v>122</v>
      </c>
      <c r="I533" s="21">
        <f>raw!V533</f>
        <v>9.6300000000000008</v>
      </c>
      <c r="J533" s="21">
        <f>raw!X533</f>
        <v>40.97</v>
      </c>
      <c r="K533" s="21">
        <f>SUM(raw!Y533:AB533)</f>
        <v>4.68</v>
      </c>
      <c r="L533" s="21">
        <f>SUM(raw!AC533:AD533)</f>
        <v>0</v>
      </c>
      <c r="M533" s="21">
        <f>raw!AE533</f>
        <v>0</v>
      </c>
      <c r="N533" s="21">
        <f>raw!AF533</f>
        <v>80.3</v>
      </c>
      <c r="O533" s="21">
        <f>raw!AL533</f>
        <v>116.59</v>
      </c>
      <c r="P533" s="21">
        <f>raw!AM533</f>
        <v>121.27</v>
      </c>
      <c r="Q533" s="21">
        <f>raw!BB533</f>
        <v>0</v>
      </c>
      <c r="R533" s="21">
        <f>IF(E533=0,raw!AN533,raw!BC533)</f>
        <v>122</v>
      </c>
      <c r="S533" s="21">
        <f>raw!BE533</f>
        <v>0</v>
      </c>
      <c r="T533" s="21">
        <f>raw!BF533</f>
        <v>0</v>
      </c>
      <c r="U533" s="21">
        <f>raw!BH533</f>
        <v>0</v>
      </c>
      <c r="V533" s="21">
        <f>IF(raw!BI533,raw!BI533,raw!BG533)</f>
        <v>0</v>
      </c>
      <c r="W533" s="21">
        <f>raw!BK533</f>
        <v>0</v>
      </c>
      <c r="X533" s="21">
        <f>raw!BL533</f>
        <v>0</v>
      </c>
      <c r="Y533" s="29">
        <f>TRUNC(raw!BQ533/(1-raw!W533/100),2)</f>
        <v>0</v>
      </c>
      <c r="Z533" s="29">
        <f>TRUNC(raw!BR533/(1-raw!W533/100),2)</f>
        <v>0</v>
      </c>
      <c r="AA533" s="29">
        <f>TRUNC(raw!BY533/(1-raw!W533/100),2)</f>
        <v>0</v>
      </c>
      <c r="AB533" s="29">
        <f>TRUNC(IF(E533=0,0,IF(E533=1,raw!BX533/(1-raw!W533/100),IF(E533=2,raw!BZ533/(1-raw!W533/100),0))),2)</f>
        <v>0</v>
      </c>
      <c r="AC533" s="29">
        <f>TRUNC(raw!CB533/(1-raw!W533/100),2)</f>
        <v>0</v>
      </c>
      <c r="AD533" s="29">
        <f>TRUNC(IF(E533=0,0,IF(E533=1,raw!CA533/(1-raw!W533/100),IF(E533=2,raw!CC533/(1-raw!W533/100),0))),2)</f>
        <v>0</v>
      </c>
      <c r="AE533" s="21">
        <f>(IF(E533=0,0,IF(E533=1,0,IF(E533=2,raw!CE533))))</f>
        <v>0</v>
      </c>
      <c r="AF533" s="21">
        <f>(IF(E533=0,0,IF(E533=1,raw!CD533,IF(E533=2,raw!CF533))))</f>
        <v>0</v>
      </c>
    </row>
    <row r="534" spans="1:32" x14ac:dyDescent="0.25">
      <c r="A534" s="21">
        <f>raw!A534</f>
        <v>471553</v>
      </c>
      <c r="C534" s="21">
        <f>VLOOKUP(A534,'insert-meters'!A$2:B$24,2)</f>
        <v>105</v>
      </c>
      <c r="D534" s="21" t="str">
        <f>MID(raw!M534,3,4)</f>
        <v>1901</v>
      </c>
      <c r="E534" s="21">
        <f>IF(raw!BE534,2,IF(raw!BG534,1,0))</f>
        <v>0</v>
      </c>
      <c r="F534" s="21">
        <f>raw!T534</f>
        <v>20190218</v>
      </c>
      <c r="G534" s="21">
        <f>IF(E534=0,raw!AN534,raw!U534)</f>
        <v>6240</v>
      </c>
      <c r="H534" s="21">
        <f>IF(E534=0,raw!AO534,0)</f>
        <v>6240</v>
      </c>
      <c r="I534" s="21">
        <f>raw!V534</f>
        <v>1213.2</v>
      </c>
      <c r="J534" s="21">
        <f>raw!X534</f>
        <v>706.62</v>
      </c>
      <c r="K534" s="21">
        <f>SUM(raw!Y534:AB534)</f>
        <v>283.87</v>
      </c>
      <c r="L534" s="21">
        <f>SUM(raw!AC534:AD534)</f>
        <v>0</v>
      </c>
      <c r="M534" s="21">
        <f>raw!AE534</f>
        <v>0</v>
      </c>
      <c r="N534" s="21">
        <f>raw!AF534</f>
        <v>4852.82</v>
      </c>
      <c r="O534" s="21">
        <f>raw!AL534</f>
        <v>5275.57</v>
      </c>
      <c r="P534" s="21">
        <f>raw!AM534</f>
        <v>5559.44</v>
      </c>
      <c r="Q534" s="21">
        <f>raw!BB534</f>
        <v>0</v>
      </c>
      <c r="R534" s="21">
        <f>IF(E534=0,raw!AN534,raw!BC534)</f>
        <v>6240</v>
      </c>
      <c r="S534" s="21">
        <f>raw!BE534</f>
        <v>0</v>
      </c>
      <c r="T534" s="21">
        <f>raw!BF534</f>
        <v>0</v>
      </c>
      <c r="U534" s="21">
        <f>raw!BH534</f>
        <v>0</v>
      </c>
      <c r="V534" s="21">
        <f>IF(raw!BI534,raw!BI534,raw!BG534)</f>
        <v>0</v>
      </c>
      <c r="W534" s="21">
        <f>raw!BK534</f>
        <v>0</v>
      </c>
      <c r="X534" s="21">
        <f>raw!BL534</f>
        <v>0</v>
      </c>
      <c r="Y534" s="29">
        <f>TRUNC(raw!BQ534/(1-raw!W534/100),2)</f>
        <v>0</v>
      </c>
      <c r="Z534" s="29">
        <f>TRUNC(raw!BR534/(1-raw!W534/100),2)</f>
        <v>0</v>
      </c>
      <c r="AA534" s="29">
        <f>TRUNC(raw!BY534/(1-raw!W534/100),2)</f>
        <v>0</v>
      </c>
      <c r="AB534" s="29">
        <f>TRUNC(IF(E534=0,0,IF(E534=1,raw!BX534/(1-raw!W534/100),IF(E534=2,raw!BZ534/(1-raw!W534/100),0))),2)</f>
        <v>0</v>
      </c>
      <c r="AC534" s="29">
        <f>TRUNC(raw!CB534/(1-raw!W534/100),2)</f>
        <v>0</v>
      </c>
      <c r="AD534" s="29">
        <f>TRUNC(IF(E534=0,0,IF(E534=1,raw!CA534/(1-raw!W534/100),IF(E534=2,raw!CC534/(1-raw!W534/100),0))),2)</f>
        <v>0</v>
      </c>
      <c r="AE534" s="21">
        <f>(IF(E534=0,0,IF(E534=1,0,IF(E534=2,raw!CE534))))</f>
        <v>0</v>
      </c>
      <c r="AF534" s="21">
        <f>(IF(E534=0,0,IF(E534=1,raw!CD534,IF(E534=2,raw!CF534))))</f>
        <v>0</v>
      </c>
    </row>
    <row r="535" spans="1:32" x14ac:dyDescent="0.25">
      <c r="A535" s="21">
        <f>raw!A535</f>
        <v>471554</v>
      </c>
      <c r="C535" s="21">
        <f>VLOOKUP(A535,'insert-meters'!A$2:B$24,2)</f>
        <v>106</v>
      </c>
      <c r="D535" s="21" t="str">
        <f>MID(raw!M535,3,4)</f>
        <v>1901</v>
      </c>
      <c r="E535" s="21">
        <f>IF(raw!BE535,2,IF(raw!BG535,1,0))</f>
        <v>0</v>
      </c>
      <c r="F535" s="21">
        <f>raw!T535</f>
        <v>20190218</v>
      </c>
      <c r="G535" s="21">
        <f>IF(E535=0,raw!AN535,raw!U535)</f>
        <v>595</v>
      </c>
      <c r="H535" s="21">
        <f>IF(E535=0,raw!AO535,0)</f>
        <v>595</v>
      </c>
      <c r="I535" s="21">
        <f>raw!V535</f>
        <v>115.68</v>
      </c>
      <c r="J535" s="21">
        <f>raw!X535</f>
        <v>58.34</v>
      </c>
      <c r="K535" s="21">
        <f>SUM(raw!Y535:AB535)</f>
        <v>27.05</v>
      </c>
      <c r="L535" s="21">
        <f>SUM(raw!AC535:AD535)</f>
        <v>0</v>
      </c>
      <c r="M535" s="21">
        <f>raw!AE535</f>
        <v>0</v>
      </c>
      <c r="N535" s="21">
        <f>raw!AF535</f>
        <v>462.72</v>
      </c>
      <c r="O535" s="21">
        <f>raw!AL535</f>
        <v>494.01</v>
      </c>
      <c r="P535" s="21">
        <f>raw!AM535</f>
        <v>521.05999999999995</v>
      </c>
      <c r="Q535" s="21">
        <f>raw!BB535</f>
        <v>0</v>
      </c>
      <c r="R535" s="21">
        <f>IF(E535=0,raw!AN535,raw!BC535)</f>
        <v>595</v>
      </c>
      <c r="S535" s="21">
        <f>raw!BE535</f>
        <v>0</v>
      </c>
      <c r="T535" s="21">
        <f>raw!BF535</f>
        <v>0</v>
      </c>
      <c r="U535" s="21">
        <f>raw!BH535</f>
        <v>0</v>
      </c>
      <c r="V535" s="21">
        <f>IF(raw!BI535,raw!BI535,raw!BG535)</f>
        <v>0</v>
      </c>
      <c r="W535" s="21">
        <f>raw!BK535</f>
        <v>0</v>
      </c>
      <c r="X535" s="21">
        <f>raw!BL535</f>
        <v>0</v>
      </c>
      <c r="Y535" s="29">
        <f>TRUNC(raw!BQ535/(1-raw!W535/100),2)</f>
        <v>0</v>
      </c>
      <c r="Z535" s="29">
        <f>TRUNC(raw!BR535/(1-raw!W535/100),2)</f>
        <v>0</v>
      </c>
      <c r="AA535" s="29">
        <f>TRUNC(raw!BY535/(1-raw!W535/100),2)</f>
        <v>0</v>
      </c>
      <c r="AB535" s="29">
        <f>TRUNC(IF(E535=0,0,IF(E535=1,raw!BX535/(1-raw!W535/100),IF(E535=2,raw!BZ535/(1-raw!W535/100),0))),2)</f>
        <v>0</v>
      </c>
      <c r="AC535" s="29">
        <f>TRUNC(raw!CB535/(1-raw!W535/100),2)</f>
        <v>0</v>
      </c>
      <c r="AD535" s="29">
        <f>TRUNC(IF(E535=0,0,IF(E535=1,raw!CA535/(1-raw!W535/100),IF(E535=2,raw!CC535/(1-raw!W535/100),0))),2)</f>
        <v>0</v>
      </c>
      <c r="AE535" s="21">
        <f>(IF(E535=0,0,IF(E535=1,0,IF(E535=2,raw!CE535))))</f>
        <v>0</v>
      </c>
      <c r="AF535" s="21">
        <f>(IF(E535=0,0,IF(E535=1,raw!CD535,IF(E535=2,raw!CF535))))</f>
        <v>0</v>
      </c>
    </row>
    <row r="536" spans="1:32" x14ac:dyDescent="0.25">
      <c r="A536" s="21">
        <f>raw!A536</f>
        <v>471555</v>
      </c>
      <c r="C536" s="21">
        <f>VLOOKUP(A536,'insert-meters'!A$2:B$24,2)</f>
        <v>107</v>
      </c>
      <c r="D536" s="21" t="str">
        <f>MID(raw!M536,3,4)</f>
        <v>1901</v>
      </c>
      <c r="E536" s="21">
        <f>IF(raw!BE536,2,IF(raw!BG536,1,0))</f>
        <v>0</v>
      </c>
      <c r="F536" s="21">
        <f>raw!T536</f>
        <v>20190218</v>
      </c>
      <c r="G536" s="21">
        <f>IF(E536=0,raw!AN536,raw!U536)</f>
        <v>5880</v>
      </c>
      <c r="H536" s="21">
        <f>IF(E536=0,raw!AO536,0)</f>
        <v>5880</v>
      </c>
      <c r="I536" s="21">
        <f>raw!V536</f>
        <v>1143.21</v>
      </c>
      <c r="J536" s="21">
        <f>raw!X536</f>
        <v>706.62</v>
      </c>
      <c r="K536" s="21">
        <f>SUM(raw!Y536:AB536)</f>
        <v>267.49</v>
      </c>
      <c r="L536" s="21">
        <f>SUM(raw!AC536:AD536)</f>
        <v>0</v>
      </c>
      <c r="M536" s="21">
        <f>raw!AE536</f>
        <v>0</v>
      </c>
      <c r="N536" s="21">
        <f>raw!AF536</f>
        <v>4572.8500000000004</v>
      </c>
      <c r="O536" s="21">
        <f>raw!AL536</f>
        <v>5011.9799999999996</v>
      </c>
      <c r="P536" s="21">
        <f>raw!AM536</f>
        <v>5279.47</v>
      </c>
      <c r="Q536" s="21">
        <f>raw!BB536</f>
        <v>0</v>
      </c>
      <c r="R536" s="21">
        <f>IF(E536=0,raw!AN536,raw!BC536)</f>
        <v>5880</v>
      </c>
      <c r="S536" s="21">
        <f>raw!BE536</f>
        <v>0</v>
      </c>
      <c r="T536" s="21">
        <f>raw!BF536</f>
        <v>0</v>
      </c>
      <c r="U536" s="21">
        <f>raw!BH536</f>
        <v>0</v>
      </c>
      <c r="V536" s="21">
        <f>IF(raw!BI536,raw!BI536,raw!BG536)</f>
        <v>0</v>
      </c>
      <c r="W536" s="21">
        <f>raw!BK536</f>
        <v>0</v>
      </c>
      <c r="X536" s="21">
        <f>raw!BL536</f>
        <v>0</v>
      </c>
      <c r="Y536" s="29">
        <f>TRUNC(raw!BQ536/(1-raw!W536/100),2)</f>
        <v>0</v>
      </c>
      <c r="Z536" s="29">
        <f>TRUNC(raw!BR536/(1-raw!W536/100),2)</f>
        <v>0</v>
      </c>
      <c r="AA536" s="29">
        <f>TRUNC(raw!BY536/(1-raw!W536/100),2)</f>
        <v>0</v>
      </c>
      <c r="AB536" s="29">
        <f>TRUNC(IF(E536=0,0,IF(E536=1,raw!BX536/(1-raw!W536/100),IF(E536=2,raw!BZ536/(1-raw!W536/100),0))),2)</f>
        <v>0</v>
      </c>
      <c r="AC536" s="29">
        <f>TRUNC(raw!CB536/(1-raw!W536/100),2)</f>
        <v>0</v>
      </c>
      <c r="AD536" s="29">
        <f>TRUNC(IF(E536=0,0,IF(E536=1,raw!CA536/(1-raw!W536/100),IF(E536=2,raw!CC536/(1-raw!W536/100),0))),2)</f>
        <v>0</v>
      </c>
      <c r="AE536" s="21">
        <f>(IF(E536=0,0,IF(E536=1,0,IF(E536=2,raw!CE536))))</f>
        <v>0</v>
      </c>
      <c r="AF536" s="21">
        <f>(IF(E536=0,0,IF(E536=1,raw!CD536,IF(E536=2,raw!CF536))))</f>
        <v>0</v>
      </c>
    </row>
    <row r="537" spans="1:32" x14ac:dyDescent="0.25">
      <c r="A537" s="21">
        <f>raw!A537</f>
        <v>472913</v>
      </c>
      <c r="C537" s="21">
        <f>VLOOKUP(A537,'insert-meters'!A$2:B$24,2)</f>
        <v>108</v>
      </c>
      <c r="D537" s="21" t="str">
        <f>MID(raw!M537,3,4)</f>
        <v>1901</v>
      </c>
      <c r="E537" s="21">
        <f>IF(raw!BE537,2,IF(raw!BG537,1,0))</f>
        <v>0</v>
      </c>
      <c r="F537" s="21">
        <f>raw!T537</f>
        <v>20190218</v>
      </c>
      <c r="G537" s="21">
        <f>IF(E537=0,raw!AN537,raw!U537)</f>
        <v>6030</v>
      </c>
      <c r="H537" s="21">
        <f>IF(E537=0,raw!AO537,0)</f>
        <v>6030</v>
      </c>
      <c r="I537" s="21">
        <f>raw!V537</f>
        <v>1172.3699999999999</v>
      </c>
      <c r="J537" s="21">
        <f>raw!X537</f>
        <v>601.25</v>
      </c>
      <c r="K537" s="21">
        <f>SUM(raw!Y537:AB537)</f>
        <v>274.32000000000005</v>
      </c>
      <c r="L537" s="21">
        <f>SUM(raw!AC537:AD537)</f>
        <v>0</v>
      </c>
      <c r="M537" s="21">
        <f>raw!AE537</f>
        <v>0</v>
      </c>
      <c r="N537" s="21">
        <f>raw!AF537</f>
        <v>4689.51</v>
      </c>
      <c r="O537" s="21">
        <f>raw!AL537</f>
        <v>5016.4399999999996</v>
      </c>
      <c r="P537" s="21">
        <f>raw!AM537</f>
        <v>5290.76</v>
      </c>
      <c r="Q537" s="21">
        <f>raw!BB537</f>
        <v>0</v>
      </c>
      <c r="R537" s="21">
        <f>IF(E537=0,raw!AN537,raw!BC537)</f>
        <v>6030</v>
      </c>
      <c r="S537" s="21">
        <f>raw!BE537</f>
        <v>0</v>
      </c>
      <c r="T537" s="21">
        <f>raw!BF537</f>
        <v>0</v>
      </c>
      <c r="U537" s="21">
        <f>raw!BH537</f>
        <v>0</v>
      </c>
      <c r="V537" s="21">
        <f>IF(raw!BI537,raw!BI537,raw!BG537)</f>
        <v>0</v>
      </c>
      <c r="W537" s="21">
        <f>raw!BK537</f>
        <v>0</v>
      </c>
      <c r="X537" s="21">
        <f>raw!BL537</f>
        <v>0</v>
      </c>
      <c r="Y537" s="29">
        <f>TRUNC(raw!BQ537/(1-raw!W537/100),2)</f>
        <v>0</v>
      </c>
      <c r="Z537" s="29">
        <f>TRUNC(raw!BR537/(1-raw!W537/100),2)</f>
        <v>0</v>
      </c>
      <c r="AA537" s="29">
        <f>TRUNC(raw!BY537/(1-raw!W537/100),2)</f>
        <v>0</v>
      </c>
      <c r="AB537" s="29">
        <f>TRUNC(IF(E537=0,0,IF(E537=1,raw!BX537/(1-raw!W537/100),IF(E537=2,raw!BZ537/(1-raw!W537/100),0))),2)</f>
        <v>0</v>
      </c>
      <c r="AC537" s="29">
        <f>TRUNC(raw!CB537/(1-raw!W537/100),2)</f>
        <v>0</v>
      </c>
      <c r="AD537" s="29">
        <f>TRUNC(IF(E537=0,0,IF(E537=1,raw!CA537/(1-raw!W537/100),IF(E537=2,raw!CC537/(1-raw!W537/100),0))),2)</f>
        <v>0</v>
      </c>
      <c r="AE537" s="21">
        <f>(IF(E537=0,0,IF(E537=1,0,IF(E537=2,raw!CE537))))</f>
        <v>0</v>
      </c>
      <c r="AF537" s="21">
        <f>(IF(E537=0,0,IF(E537=1,raw!CD537,IF(E537=2,raw!CF537))))</f>
        <v>0</v>
      </c>
    </row>
    <row r="538" spans="1:32" x14ac:dyDescent="0.25">
      <c r="A538" s="21">
        <f>raw!A538</f>
        <v>491042</v>
      </c>
      <c r="C538" s="21">
        <f>VLOOKUP(A538,'insert-meters'!A$2:B$24,2)</f>
        <v>109</v>
      </c>
      <c r="D538" s="21" t="str">
        <f>MID(raw!M538,3,4)</f>
        <v>1901</v>
      </c>
      <c r="E538" s="21">
        <f>IF(raw!BE538,2,IF(raw!BG538,1,0))</f>
        <v>2</v>
      </c>
      <c r="F538" s="21">
        <f>raw!T538</f>
        <v>20190218</v>
      </c>
      <c r="G538" s="21">
        <f>IF(E538=0,raw!AN538,raw!U538)</f>
        <v>200934</v>
      </c>
      <c r="H538" s="21">
        <f>IF(E538=0,raw!AO538,0)</f>
        <v>0</v>
      </c>
      <c r="I538" s="21">
        <f>raw!V538</f>
        <v>41882.21</v>
      </c>
      <c r="J538" s="21">
        <f>raw!X538</f>
        <v>716.25</v>
      </c>
      <c r="K538" s="21">
        <f>SUM(raw!Y538:AB538)</f>
        <v>9800.41</v>
      </c>
      <c r="L538" s="21">
        <f>SUM(raw!AC538:AD538)</f>
        <v>0</v>
      </c>
      <c r="M538" s="21">
        <f>raw!AE538</f>
        <v>0</v>
      </c>
      <c r="N538" s="21">
        <f>raw!AF538</f>
        <v>167528.9</v>
      </c>
      <c r="O538" s="21">
        <f>raw!AL538</f>
        <v>158444.74</v>
      </c>
      <c r="P538" s="21">
        <f>raw!AM538</f>
        <v>168245.15</v>
      </c>
      <c r="Q538" s="21">
        <f>raw!BB538</f>
        <v>20980</v>
      </c>
      <c r="R538" s="21">
        <f>IF(E538=0,raw!AN538,raw!BC538)</f>
        <v>179954</v>
      </c>
      <c r="S538" s="21">
        <f>raw!BE538</f>
        <v>530</v>
      </c>
      <c r="T538" s="21">
        <f>raw!BF538</f>
        <v>735</v>
      </c>
      <c r="U538" s="21">
        <f>raw!BH538</f>
        <v>565</v>
      </c>
      <c r="V538" s="21">
        <f>IF(raw!BI538,raw!BI538,raw!BG538)</f>
        <v>735</v>
      </c>
      <c r="W538" s="21">
        <f>raw!BK538</f>
        <v>0</v>
      </c>
      <c r="X538" s="21">
        <f>raw!BL538</f>
        <v>0</v>
      </c>
      <c r="Y538" s="29">
        <f>TRUNC(raw!BQ538/(1-raw!W538/100),2)</f>
        <v>0</v>
      </c>
      <c r="Z538" s="29">
        <f>TRUNC(raw!BR538/(1-raw!W538/100),2)</f>
        <v>0</v>
      </c>
      <c r="AA538" s="29">
        <f>TRUNC(raw!BY538/(1-raw!W538/100),2)</f>
        <v>32882.76</v>
      </c>
      <c r="AB538" s="29">
        <f>TRUNC(IF(E538=0,0,IF(E538=1,raw!BX538/(1-raw!W538/100),IF(E538=2,raw!BZ538/(1-raw!W538/100),0))),2)</f>
        <v>11602.02</v>
      </c>
      <c r="AC538" s="29">
        <f>TRUNC(raw!CB538/(1-raw!W538/100),2)</f>
        <v>0</v>
      </c>
      <c r="AD538" s="29">
        <f>TRUNC(IF(E538=0,0,IF(E538=1,raw!CA538/(1-raw!W538/100),IF(E538=2,raw!CC538/(1-raw!W538/100),0))),2)</f>
        <v>1736.36</v>
      </c>
      <c r="AE538" s="21">
        <f>(IF(E538=0,0,IF(E538=1,0,IF(E538=2,raw!CE538))))</f>
        <v>565</v>
      </c>
      <c r="AF538" s="21">
        <f>(IF(E538=0,0,IF(E538=1,raw!CD538,IF(E538=2,raw!CF538))))</f>
        <v>680</v>
      </c>
    </row>
    <row r="539" spans="1:32" x14ac:dyDescent="0.25">
      <c r="A539" s="21">
        <f>raw!A539</f>
        <v>491747</v>
      </c>
      <c r="C539" s="21">
        <f>VLOOKUP(A539,'insert-meters'!A$2:B$24,2)</f>
        <v>110</v>
      </c>
      <c r="D539" s="21" t="str">
        <f>MID(raw!M539,3,4)</f>
        <v>1901</v>
      </c>
      <c r="E539" s="21">
        <f>IF(raw!BE539,2,IF(raw!BG539,1,0))</f>
        <v>1</v>
      </c>
      <c r="F539" s="21">
        <f>raw!T539</f>
        <v>20190218</v>
      </c>
      <c r="G539" s="21">
        <f>IF(E539=0,raw!AN539,raw!U539)</f>
        <v>91464</v>
      </c>
      <c r="H539" s="21">
        <f>IF(E539=0,raw!AO539,0)</f>
        <v>0</v>
      </c>
      <c r="I539" s="21">
        <f>raw!V539</f>
        <v>18865.55</v>
      </c>
      <c r="J539" s="21">
        <f>raw!X539</f>
        <v>716.25</v>
      </c>
      <c r="K539" s="21">
        <f>SUM(raw!Y539:AB539)</f>
        <v>4414.5200000000004</v>
      </c>
      <c r="L539" s="21">
        <f>SUM(raw!AC539:AD539)</f>
        <v>0</v>
      </c>
      <c r="M539" s="21">
        <f>raw!AE539</f>
        <v>0</v>
      </c>
      <c r="N539" s="21">
        <f>raw!AF539</f>
        <v>75462.22</v>
      </c>
      <c r="O539" s="21">
        <f>raw!AL539</f>
        <v>71763.95</v>
      </c>
      <c r="P539" s="21">
        <f>raw!AM539</f>
        <v>76178.47</v>
      </c>
      <c r="Q539" s="21">
        <f>raw!BB539</f>
        <v>9012</v>
      </c>
      <c r="R539" s="21">
        <f>IF(E539=0,raw!AN539,raw!BC539)</f>
        <v>82452</v>
      </c>
      <c r="S539" s="21">
        <f>raw!BE539</f>
        <v>0</v>
      </c>
      <c r="T539" s="21">
        <f>raw!BF539</f>
        <v>370</v>
      </c>
      <c r="U539" s="21">
        <f>raw!BH539</f>
        <v>0</v>
      </c>
      <c r="V539" s="21">
        <f>IF(raw!BI539,raw!BI539,raw!BG539)</f>
        <v>490</v>
      </c>
      <c r="W539" s="21">
        <f>raw!BK539</f>
        <v>0</v>
      </c>
      <c r="X539" s="21">
        <f>raw!BL539</f>
        <v>0</v>
      </c>
      <c r="Y539" s="29">
        <f>TRUNC(raw!BQ539/(1-raw!W539/100),2)</f>
        <v>0</v>
      </c>
      <c r="Z539" s="29">
        <f>TRUNC(raw!BR539/(1-raw!W539/100),2)</f>
        <v>0</v>
      </c>
      <c r="AA539" s="29">
        <f>TRUNC(raw!BY539/(1-raw!W539/100),2)</f>
        <v>0</v>
      </c>
      <c r="AB539" s="29">
        <f>TRUNC(IF(E539=0,0,IF(E539=1,raw!BX539/(1-raw!W539/100),IF(E539=2,raw!BZ539/(1-raw!W539/100),0))),2)</f>
        <v>7734.68</v>
      </c>
      <c r="AC539" s="29">
        <f>TRUNC(raw!CB539/(1-raw!W539/100),2)</f>
        <v>0</v>
      </c>
      <c r="AD539" s="29">
        <f>TRUNC(IF(E539=0,0,IF(E539=1,raw!CA539/(1-raw!W539/100),IF(E539=2,raw!CC539/(1-raw!W539/100),0))),2)</f>
        <v>0</v>
      </c>
      <c r="AE539" s="21">
        <f>(IF(E539=0,0,IF(E539=1,0,IF(E539=2,raw!CE539))))</f>
        <v>0</v>
      </c>
      <c r="AF539" s="21">
        <f>(IF(E539=0,0,IF(E539=1,raw!CD539,IF(E539=2,raw!CF539))))</f>
        <v>440</v>
      </c>
    </row>
    <row r="540" spans="1:32" x14ac:dyDescent="0.25">
      <c r="A540" s="21">
        <f>raw!A540</f>
        <v>491750</v>
      </c>
      <c r="C540" s="21">
        <f>VLOOKUP(A540,'insert-meters'!A$2:B$24,2)</f>
        <v>111</v>
      </c>
      <c r="D540" s="21" t="str">
        <f>MID(raw!M540,3,4)</f>
        <v>1901</v>
      </c>
      <c r="E540" s="21">
        <f>IF(raw!BE540,2,IF(raw!BG540,1,0))</f>
        <v>2</v>
      </c>
      <c r="F540" s="21">
        <f>raw!T540</f>
        <v>20190218</v>
      </c>
      <c r="G540" s="21">
        <f>IF(E540=0,raw!AN540,raw!U540)</f>
        <v>326804</v>
      </c>
      <c r="H540" s="21">
        <f>IF(E540=0,raw!AO540,0)</f>
        <v>0</v>
      </c>
      <c r="I540" s="21">
        <f>raw!V540</f>
        <v>63939.4</v>
      </c>
      <c r="J540" s="21">
        <f>raw!X540</f>
        <v>716.25</v>
      </c>
      <c r="K540" s="21">
        <f>SUM(raw!Y540:AB540)</f>
        <v>14961.800000000001</v>
      </c>
      <c r="L540" s="21">
        <f>SUM(raw!AC540:AD540)</f>
        <v>0</v>
      </c>
      <c r="M540" s="21">
        <f>raw!AE540</f>
        <v>0</v>
      </c>
      <c r="N540" s="21">
        <f>raw!AF540</f>
        <v>255757.63</v>
      </c>
      <c r="O540" s="21">
        <f>raw!AL540</f>
        <v>241512.08</v>
      </c>
      <c r="P540" s="21">
        <f>raw!AM540</f>
        <v>256473.88</v>
      </c>
      <c r="Q540" s="21">
        <f>raw!BB540</f>
        <v>31927</v>
      </c>
      <c r="R540" s="21">
        <f>IF(E540=0,raw!AN540,raw!BC540)</f>
        <v>294877</v>
      </c>
      <c r="S540" s="21">
        <f>raw!BE540</f>
        <v>687</v>
      </c>
      <c r="T540" s="21">
        <f>raw!BF540</f>
        <v>766</v>
      </c>
      <c r="U540" s="21">
        <f>raw!BH540</f>
        <v>785</v>
      </c>
      <c r="V540" s="21">
        <f>IF(raw!BI540,raw!BI540,raw!BG540)</f>
        <v>845</v>
      </c>
      <c r="W540" s="21">
        <f>raw!BK540</f>
        <v>0</v>
      </c>
      <c r="X540" s="21">
        <f>raw!BL540</f>
        <v>0</v>
      </c>
      <c r="Y540" s="29">
        <f>TRUNC(raw!BQ540/(1-raw!W540/100),2)</f>
        <v>0</v>
      </c>
      <c r="Z540" s="29">
        <f>TRUNC(raw!BR540/(1-raw!W540/100),2)</f>
        <v>0</v>
      </c>
      <c r="AA540" s="29">
        <f>TRUNC(raw!BY540/(1-raw!W540/100),2)</f>
        <v>45686.66</v>
      </c>
      <c r="AB540" s="29">
        <f>TRUNC(IF(E540=0,0,IF(E540=1,raw!BX540/(1-raw!W540/100),IF(E540=2,raw!BZ540/(1-raw!W540/100),0))),2)</f>
        <v>13338.37</v>
      </c>
      <c r="AC540" s="29">
        <f>TRUNC(raw!CB540/(1-raw!W540/100),2)</f>
        <v>0</v>
      </c>
      <c r="AD540" s="29">
        <f>TRUNC(IF(E540=0,0,IF(E540=1,raw!CA540/(1-raw!W540/100),IF(E540=2,raw!CC540/(1-raw!W540/100),0))),2)</f>
        <v>0</v>
      </c>
      <c r="AE540" s="21">
        <f>(IF(E540=0,0,IF(E540=1,0,IF(E540=2,raw!CE540))))</f>
        <v>740</v>
      </c>
      <c r="AF540" s="21">
        <f>(IF(E540=0,0,IF(E540=1,raw!CD540,IF(E540=2,raw!CF540))))</f>
        <v>825</v>
      </c>
    </row>
    <row r="541" spans="1:32" x14ac:dyDescent="0.25">
      <c r="A541" s="21">
        <f>raw!A541</f>
        <v>493169</v>
      </c>
      <c r="C541" s="21">
        <f>VLOOKUP(A541,'insert-meters'!A$2:B$24,2)</f>
        <v>112</v>
      </c>
      <c r="D541" s="21" t="str">
        <f>MID(raw!M541,3,4)</f>
        <v>1901</v>
      </c>
      <c r="E541" s="21">
        <f>IF(raw!BE541,2,IF(raw!BG541,1,0))</f>
        <v>1</v>
      </c>
      <c r="F541" s="21">
        <f>raw!T541</f>
        <v>20190218</v>
      </c>
      <c r="G541" s="21">
        <f>IF(E541=0,raw!AN541,raw!U541)</f>
        <v>162222</v>
      </c>
      <c r="H541" s="21">
        <f>IF(E541=0,raw!AO541,0)</f>
        <v>0</v>
      </c>
      <c r="I541" s="21">
        <f>raw!V541</f>
        <v>31928.22</v>
      </c>
      <c r="J541" s="21">
        <f>raw!X541</f>
        <v>716.25</v>
      </c>
      <c r="K541" s="21">
        <f>SUM(raw!Y541:AB541)</f>
        <v>7471.18</v>
      </c>
      <c r="L541" s="21">
        <f>SUM(raw!AC541:AD541)</f>
        <v>0</v>
      </c>
      <c r="M541" s="21">
        <f>raw!AE541</f>
        <v>0</v>
      </c>
      <c r="N541" s="21">
        <f>raw!AF541</f>
        <v>127712.93</v>
      </c>
      <c r="O541" s="21">
        <f>raw!AL541</f>
        <v>120958</v>
      </c>
      <c r="P541" s="21">
        <f>raw!AM541</f>
        <v>128429.18</v>
      </c>
      <c r="Q541" s="21">
        <f>raw!BB541</f>
        <v>16182</v>
      </c>
      <c r="R541" s="21">
        <f>IF(E541=0,raw!AN541,raw!BC541)</f>
        <v>146040</v>
      </c>
      <c r="S541" s="21">
        <f>raw!BE541</f>
        <v>0</v>
      </c>
      <c r="T541" s="21">
        <f>raw!BF541</f>
        <v>0</v>
      </c>
      <c r="U541" s="21">
        <f>raw!BH541</f>
        <v>0</v>
      </c>
      <c r="V541" s="21">
        <f>IF(raw!BI541,raw!BI541,raw!BG541)</f>
        <v>460</v>
      </c>
      <c r="W541" s="21">
        <f>raw!BK541</f>
        <v>0</v>
      </c>
      <c r="X541" s="21">
        <f>raw!BL541</f>
        <v>0</v>
      </c>
      <c r="Y541" s="29">
        <f>TRUNC(raw!BQ541/(1-raw!W541/100),2)</f>
        <v>0</v>
      </c>
      <c r="Z541" s="29">
        <f>TRUNC(raw!BR541/(1-raw!W541/100),2)</f>
        <v>0</v>
      </c>
      <c r="AA541" s="29">
        <f>TRUNC(raw!BY541/(1-raw!W541/100),2)</f>
        <v>0</v>
      </c>
      <c r="AB541" s="29">
        <f>TRUNC(IF(E541=0,0,IF(E541=1,raw!BX541/(1-raw!W541/100),IF(E541=2,raw!BZ541/(1-raw!W541/100),0))),2)</f>
        <v>7261.12</v>
      </c>
      <c r="AC541" s="29">
        <f>TRUNC(raw!CB541/(1-raw!W541/100),2)</f>
        <v>0</v>
      </c>
      <c r="AD541" s="29">
        <f>TRUNC(IF(E541=0,0,IF(E541=1,raw!CA541/(1-raw!W541/100),IF(E541=2,raw!CC541/(1-raw!W541/100),0))),2)</f>
        <v>0</v>
      </c>
      <c r="AE541" s="21">
        <f>(IF(E541=0,0,IF(E541=1,0,IF(E541=2,raw!CE541))))</f>
        <v>0</v>
      </c>
      <c r="AF541" s="21">
        <f>(IF(E541=0,0,IF(E541=1,raw!CD541,IF(E541=2,raw!CF541))))</f>
        <v>460</v>
      </c>
    </row>
    <row r="542" spans="1:32" x14ac:dyDescent="0.25">
      <c r="A542" s="21">
        <f>raw!A542</f>
        <v>510213</v>
      </c>
      <c r="C542" s="21">
        <f>VLOOKUP(A542,'insert-meters'!A$2:B$24,2)</f>
        <v>113</v>
      </c>
      <c r="D542" s="21" t="str">
        <f>MID(raw!M542,3,4)</f>
        <v>1901</v>
      </c>
      <c r="E542" s="21">
        <f>IF(raw!BE542,2,IF(raw!BG542,1,0))</f>
        <v>0</v>
      </c>
      <c r="F542" s="21">
        <f>raw!T542</f>
        <v>20190218</v>
      </c>
      <c r="G542" s="21">
        <f>IF(E542=0,raw!AN542,raw!U542)</f>
        <v>18415</v>
      </c>
      <c r="H542" s="21">
        <f>IF(E542=0,raw!AO542,0)</f>
        <v>18415</v>
      </c>
      <c r="I542" s="21">
        <f>raw!V542</f>
        <v>3580.32</v>
      </c>
      <c r="J542" s="21">
        <f>raw!X542</f>
        <v>716.25</v>
      </c>
      <c r="K542" s="21">
        <f>SUM(raw!Y542:AB542)</f>
        <v>837.7700000000001</v>
      </c>
      <c r="L542" s="21">
        <f>SUM(raw!AC542:AD542)</f>
        <v>0</v>
      </c>
      <c r="M542" s="21">
        <f>raw!AE542</f>
        <v>0</v>
      </c>
      <c r="N542" s="21">
        <f>raw!AF542</f>
        <v>14321.29</v>
      </c>
      <c r="O542" s="21">
        <f>raw!AL542</f>
        <v>14199.77</v>
      </c>
      <c r="P542" s="21">
        <f>raw!AM542</f>
        <v>15037.54</v>
      </c>
      <c r="Q542" s="21">
        <f>raw!BB542</f>
        <v>0</v>
      </c>
      <c r="R542" s="21">
        <f>IF(E542=0,raw!AN542,raw!BC542)</f>
        <v>18415</v>
      </c>
      <c r="S542" s="21">
        <f>raw!BE542</f>
        <v>0</v>
      </c>
      <c r="T542" s="21">
        <f>raw!BF542</f>
        <v>0</v>
      </c>
      <c r="U542" s="21">
        <f>raw!BH542</f>
        <v>0</v>
      </c>
      <c r="V542" s="21">
        <f>IF(raw!BI542,raw!BI542,raw!BG542)</f>
        <v>0</v>
      </c>
      <c r="W542" s="21">
        <f>raw!BK542</f>
        <v>0</v>
      </c>
      <c r="X542" s="21">
        <f>raw!BL542</f>
        <v>0</v>
      </c>
      <c r="Y542" s="29">
        <f>TRUNC(raw!BQ542/(1-raw!W542/100),2)</f>
        <v>0</v>
      </c>
      <c r="Z542" s="29">
        <f>TRUNC(raw!BR542/(1-raw!W542/100),2)</f>
        <v>0</v>
      </c>
      <c r="AA542" s="29">
        <f>TRUNC(raw!BY542/(1-raw!W542/100),2)</f>
        <v>0</v>
      </c>
      <c r="AB542" s="29">
        <f>TRUNC(IF(E542=0,0,IF(E542=1,raw!BX542/(1-raw!W542/100),IF(E542=2,raw!BZ542/(1-raw!W542/100),0))),2)</f>
        <v>0</v>
      </c>
      <c r="AC542" s="29">
        <f>TRUNC(raw!CB542/(1-raw!W542/100),2)</f>
        <v>0</v>
      </c>
      <c r="AD542" s="29">
        <f>TRUNC(IF(E542=0,0,IF(E542=1,raw!CA542/(1-raw!W542/100),IF(E542=2,raw!CC542/(1-raw!W542/100),0))),2)</f>
        <v>0</v>
      </c>
      <c r="AE542" s="21">
        <f>(IF(E542=0,0,IF(E542=1,0,IF(E542=2,raw!CE542))))</f>
        <v>0</v>
      </c>
      <c r="AF542" s="21">
        <f>(IF(E542=0,0,IF(E542=1,raw!CD542,IF(E542=2,raw!CF542))))</f>
        <v>0</v>
      </c>
    </row>
    <row r="543" spans="1:32" x14ac:dyDescent="0.25">
      <c r="A543" s="21">
        <f>raw!A543</f>
        <v>605120</v>
      </c>
      <c r="C543" s="21">
        <f>VLOOKUP(A543,'insert-meters'!A$2:B$24,2)</f>
        <v>114</v>
      </c>
      <c r="D543" s="21" t="str">
        <f>MID(raw!M543,3,4)</f>
        <v>1901</v>
      </c>
      <c r="E543" s="21">
        <f>IF(raw!BE543,2,IF(raw!BG543,1,0))</f>
        <v>1</v>
      </c>
      <c r="F543" s="21">
        <f>raw!T543</f>
        <v>20190218</v>
      </c>
      <c r="G543" s="21">
        <f>IF(E543=0,raw!AN543,raw!U543)</f>
        <v>262779</v>
      </c>
      <c r="H543" s="21">
        <f>IF(E543=0,raw!AO543,0)</f>
        <v>0</v>
      </c>
      <c r="I543" s="21">
        <f>raw!V543</f>
        <v>43299.17</v>
      </c>
      <c r="J543" s="21">
        <f>raw!X543</f>
        <v>716.25</v>
      </c>
      <c r="K543" s="21">
        <f>SUM(raw!Y543:AB543)</f>
        <v>10131.990000000002</v>
      </c>
      <c r="L543" s="21">
        <f>SUM(raw!AC543:AD543)</f>
        <v>0</v>
      </c>
      <c r="M543" s="21">
        <f>raw!AE543</f>
        <v>2719.43</v>
      </c>
      <c r="N543" s="21">
        <f>raw!AF543</f>
        <v>173196.72</v>
      </c>
      <c r="O543" s="21">
        <f>raw!AL543</f>
        <v>161065.57999999999</v>
      </c>
      <c r="P543" s="21">
        <f>raw!AM543</f>
        <v>171197.57</v>
      </c>
      <c r="Q543" s="21">
        <f>raw!BB543</f>
        <v>21650</v>
      </c>
      <c r="R543" s="21">
        <f>IF(E543=0,raw!AN543,raw!BC543)</f>
        <v>241129</v>
      </c>
      <c r="S543" s="21">
        <f>raw!BE543</f>
        <v>0</v>
      </c>
      <c r="T543" s="21">
        <f>raw!BF543</f>
        <v>835</v>
      </c>
      <c r="U543" s="21">
        <f>raw!BH543</f>
        <v>0</v>
      </c>
      <c r="V543" s="21">
        <f>IF(raw!BI543,raw!BI543,raw!BG543)</f>
        <v>835</v>
      </c>
      <c r="W543" s="21">
        <f>raw!BK543</f>
        <v>2</v>
      </c>
      <c r="X543" s="21">
        <f>raw!BL543</f>
        <v>7</v>
      </c>
      <c r="Y543" s="29">
        <f>TRUNC(raw!BQ543/(1-raw!W543/100),2)</f>
        <v>1.18</v>
      </c>
      <c r="Z543" s="29">
        <f>TRUNC(raw!BR543/(1-raw!W543/100),2)</f>
        <v>4.18</v>
      </c>
      <c r="AA543" s="29">
        <f>TRUNC(raw!BY543/(1-raw!W543/100),2)</f>
        <v>0</v>
      </c>
      <c r="AB543" s="29">
        <f>TRUNC(IF(E543=0,0,IF(E543=1,raw!BX543/(1-raw!W543/100),IF(E543=2,raw!BZ543/(1-raw!W543/100),0))),2)</f>
        <v>9486.25</v>
      </c>
      <c r="AC543" s="29">
        <f>TRUNC(raw!CB543/(1-raw!W543/100),2)</f>
        <v>0</v>
      </c>
      <c r="AD543" s="29">
        <f>TRUNC(IF(E543=0,0,IF(E543=1,raw!CA543/(1-raw!W543/100),IF(E543=2,raw!CC543/(1-raw!W543/100),0))),2)</f>
        <v>0</v>
      </c>
      <c r="AE543" s="21">
        <f>(IF(E543=0,0,IF(E543=1,0,IF(E543=2,raw!CE543))))</f>
        <v>0</v>
      </c>
      <c r="AF543" s="21">
        <f>(IF(E543=0,0,IF(E543=1,raw!CD543,IF(E543=2,raw!CF543))))</f>
        <v>955</v>
      </c>
    </row>
    <row r="544" spans="1:32" x14ac:dyDescent="0.25">
      <c r="A544" s="21">
        <f>raw!A544</f>
        <v>623849</v>
      </c>
      <c r="C544" s="21">
        <f>VLOOKUP(A544,'insert-meters'!A$2:B$24,2)</f>
        <v>115</v>
      </c>
      <c r="D544" s="21" t="str">
        <f>MID(raw!M544,3,4)</f>
        <v>1901</v>
      </c>
      <c r="E544" s="21">
        <f>IF(raw!BE544,2,IF(raw!BG544,1,0))</f>
        <v>1</v>
      </c>
      <c r="F544" s="21">
        <f>raw!T544</f>
        <v>20190218</v>
      </c>
      <c r="G544" s="21">
        <f>IF(E544=0,raw!AN544,raw!U544)</f>
        <v>169322</v>
      </c>
      <c r="H544" s="21">
        <f>IF(E544=0,raw!AO544,0)</f>
        <v>0</v>
      </c>
      <c r="I544" s="21">
        <f>raw!V544</f>
        <v>36516.019999999997</v>
      </c>
      <c r="J544" s="21">
        <f>raw!X544</f>
        <v>716.25</v>
      </c>
      <c r="K544" s="21">
        <f>SUM(raw!Y544:AB544)</f>
        <v>8544.7300000000014</v>
      </c>
      <c r="L544" s="21">
        <f>SUM(raw!AC544:AD544)</f>
        <v>0</v>
      </c>
      <c r="M544" s="21">
        <f>raw!AE544</f>
        <v>0</v>
      </c>
      <c r="N544" s="21">
        <f>raw!AF544</f>
        <v>146064.13</v>
      </c>
      <c r="O544" s="21">
        <f>raw!AL544</f>
        <v>138235.65</v>
      </c>
      <c r="P544" s="21">
        <f>raw!AM544</f>
        <v>146780.38</v>
      </c>
      <c r="Q544" s="21">
        <f>raw!BB544</f>
        <v>21011</v>
      </c>
      <c r="R544" s="21">
        <f>IF(E544=0,raw!AN544,raw!BC544)</f>
        <v>148311</v>
      </c>
      <c r="S544" s="21">
        <f>raw!BE544</f>
        <v>0</v>
      </c>
      <c r="T544" s="21">
        <f>raw!BF544</f>
        <v>806</v>
      </c>
      <c r="U544" s="21">
        <f>raw!BH544</f>
        <v>0</v>
      </c>
      <c r="V544" s="21">
        <f>IF(raw!BI544,raw!BI544,raw!BG544)</f>
        <v>855</v>
      </c>
      <c r="W544" s="21">
        <f>raw!BK544</f>
        <v>0</v>
      </c>
      <c r="X544" s="21">
        <f>raw!BL544</f>
        <v>0</v>
      </c>
      <c r="Y544" s="29">
        <f>TRUNC(raw!BQ544/(1-raw!W544/100),2)</f>
        <v>0</v>
      </c>
      <c r="Z544" s="29">
        <f>TRUNC(raw!BR544/(1-raw!W544/100),2)</f>
        <v>0</v>
      </c>
      <c r="AA544" s="29">
        <f>TRUNC(raw!BY544/(1-raw!W544/100),2)</f>
        <v>0</v>
      </c>
      <c r="AB544" s="29">
        <f>TRUNC(IF(E544=0,0,IF(E544=1,raw!BX544/(1-raw!W544/100),IF(E544=2,raw!BZ544/(1-raw!W544/100),0))),2)</f>
        <v>13496.24</v>
      </c>
      <c r="AC544" s="29">
        <f>TRUNC(raw!CB544/(1-raw!W544/100),2)</f>
        <v>0</v>
      </c>
      <c r="AD544" s="29">
        <f>TRUNC(IF(E544=0,0,IF(E544=1,raw!CA544/(1-raw!W544/100),IF(E544=2,raw!CC544/(1-raw!W544/100),0))),2)</f>
        <v>0</v>
      </c>
      <c r="AE544" s="21">
        <f>(IF(E544=0,0,IF(E544=1,0,IF(E544=2,raw!CE544))))</f>
        <v>0</v>
      </c>
      <c r="AF544" s="21">
        <f>(IF(E544=0,0,IF(E544=1,raw!CD544,IF(E544=2,raw!CF544))))</f>
        <v>855</v>
      </c>
    </row>
    <row r="545" spans="1:32" x14ac:dyDescent="0.25">
      <c r="A545" s="21">
        <f>raw!A545</f>
        <v>675051</v>
      </c>
      <c r="C545" s="21">
        <f>VLOOKUP(A545,'insert-meters'!A$2:B$24,2)</f>
        <v>116</v>
      </c>
      <c r="D545" s="21" t="str">
        <f>MID(raw!M545,3,4)</f>
        <v>1901</v>
      </c>
      <c r="E545" s="21">
        <f>IF(raw!BE545,2,IF(raw!BG545,1,0))</f>
        <v>2</v>
      </c>
      <c r="F545" s="21">
        <f>raw!T545</f>
        <v>20190218</v>
      </c>
      <c r="G545" s="21">
        <f>IF(E545=0,raw!AN545,raw!U545)</f>
        <v>210243</v>
      </c>
      <c r="H545" s="21">
        <f>IF(E545=0,raw!AO545,0)</f>
        <v>0</v>
      </c>
      <c r="I545" s="21">
        <f>raw!V545</f>
        <v>39868.480000000003</v>
      </c>
      <c r="J545" s="21">
        <f>raw!X545</f>
        <v>716.25</v>
      </c>
      <c r="K545" s="21">
        <f>SUM(raw!Y545:AB545)</f>
        <v>9329.2000000000007</v>
      </c>
      <c r="L545" s="21">
        <f>SUM(raw!AC545:AD545)</f>
        <v>0</v>
      </c>
      <c r="M545" s="21">
        <f>raw!AE545</f>
        <v>0</v>
      </c>
      <c r="N545" s="21">
        <f>raw!AF545</f>
        <v>159473.95000000001</v>
      </c>
      <c r="O545" s="21">
        <f>raw!AL545</f>
        <v>150861</v>
      </c>
      <c r="P545" s="21">
        <f>raw!AM545</f>
        <v>160190.20000000001</v>
      </c>
      <c r="Q545" s="21">
        <f>raw!BB545</f>
        <v>17615</v>
      </c>
      <c r="R545" s="21">
        <f>IF(E545=0,raw!AN545,raw!BC545)</f>
        <v>192628</v>
      </c>
      <c r="S545" s="21">
        <f>raw!BE545</f>
        <v>348</v>
      </c>
      <c r="T545" s="21">
        <f>raw!BF545</f>
        <v>411</v>
      </c>
      <c r="U545" s="21">
        <f>raw!BH545</f>
        <v>455</v>
      </c>
      <c r="V545" s="21">
        <f>IF(raw!BI545,raw!BI545,raw!BG545)</f>
        <v>455</v>
      </c>
      <c r="W545" s="21">
        <f>raw!BK545</f>
        <v>0</v>
      </c>
      <c r="X545" s="21">
        <f>raw!BL545</f>
        <v>0</v>
      </c>
      <c r="Y545" s="29">
        <f>TRUNC(raw!BQ545/(1-raw!W545/100),2)</f>
        <v>0</v>
      </c>
      <c r="Z545" s="29">
        <f>TRUNC(raw!BR545/(1-raw!W545/100),2)</f>
        <v>0</v>
      </c>
      <c r="AA545" s="29">
        <f>TRUNC(raw!BY545/(1-raw!W545/100),2)</f>
        <v>26480.799999999999</v>
      </c>
      <c r="AB545" s="29">
        <f>TRUNC(IF(E545=0,0,IF(E545=1,raw!BX545/(1-raw!W545/100),IF(E545=2,raw!BZ545/(1-raw!W545/100),0))),2)</f>
        <v>7182.2</v>
      </c>
      <c r="AC545" s="29">
        <f>TRUNC(raw!CB545/(1-raw!W545/100),2)</f>
        <v>0</v>
      </c>
      <c r="AD545" s="29">
        <f>TRUNC(IF(E545=0,0,IF(E545=1,raw!CA545/(1-raw!W545/100),IF(E545=2,raw!CC545/(1-raw!W545/100),0))),2)</f>
        <v>0</v>
      </c>
      <c r="AE545" s="21">
        <f>(IF(E545=0,0,IF(E545=1,0,IF(E545=2,raw!CE545))))</f>
        <v>435</v>
      </c>
      <c r="AF545" s="21">
        <f>(IF(E545=0,0,IF(E545=1,raw!CD545,IF(E545=2,raw!CF545))))</f>
        <v>455</v>
      </c>
    </row>
    <row r="546" spans="1:32" x14ac:dyDescent="0.25">
      <c r="A546" s="21">
        <f>raw!A546</f>
        <v>856960</v>
      </c>
      <c r="C546" s="21">
        <f>VLOOKUP(A546,'insert-meters'!A$2:B$24,2)</f>
        <v>117</v>
      </c>
      <c r="D546" s="21" t="str">
        <f>MID(raw!M546,3,4)</f>
        <v>1901</v>
      </c>
      <c r="E546" s="21">
        <f>IF(raw!BE546,2,IF(raw!BG546,1,0))</f>
        <v>0</v>
      </c>
      <c r="F546" s="21">
        <f>raw!T546</f>
        <v>20190218</v>
      </c>
      <c r="G546" s="21">
        <f>IF(E546=0,raw!AN546,raw!U546)</f>
        <v>24</v>
      </c>
      <c r="H546" s="21">
        <f>IF(E546=0,raw!AO546,0)</f>
        <v>100</v>
      </c>
      <c r="I546" s="21">
        <f>raw!V546</f>
        <v>7.89</v>
      </c>
      <c r="J546" s="21">
        <f>raw!X546</f>
        <v>2.4</v>
      </c>
      <c r="K546" s="21">
        <f>SUM(raw!Y546:AB546)</f>
        <v>3.82</v>
      </c>
      <c r="L546" s="21">
        <f>SUM(raw!AC546:AD546)</f>
        <v>0</v>
      </c>
      <c r="M546" s="21">
        <f>raw!AE546</f>
        <v>0</v>
      </c>
      <c r="N546" s="21">
        <f>raw!AF546</f>
        <v>65.819999999999993</v>
      </c>
      <c r="O546" s="21">
        <f>raw!AL546</f>
        <v>64.400000000000006</v>
      </c>
      <c r="P546" s="21">
        <f>raw!AM546</f>
        <v>68.22</v>
      </c>
      <c r="Q546" s="21">
        <f>raw!BB546</f>
        <v>0</v>
      </c>
      <c r="R546" s="21">
        <f>IF(E546=0,raw!AN546,raw!BC546)</f>
        <v>24</v>
      </c>
      <c r="S546" s="21">
        <f>raw!BE546</f>
        <v>0</v>
      </c>
      <c r="T546" s="21">
        <f>raw!BF546</f>
        <v>0</v>
      </c>
      <c r="U546" s="21">
        <f>raw!BH546</f>
        <v>0</v>
      </c>
      <c r="V546" s="21">
        <f>IF(raw!BI546,raw!BI546,raw!BG546)</f>
        <v>0</v>
      </c>
      <c r="W546" s="21">
        <f>raw!BK546</f>
        <v>0</v>
      </c>
      <c r="X546" s="21">
        <f>raw!BL546</f>
        <v>0</v>
      </c>
      <c r="Y546" s="29">
        <f>TRUNC(raw!BQ546/(1-raw!W546/100),2)</f>
        <v>0</v>
      </c>
      <c r="Z546" s="29">
        <f>TRUNC(raw!BR546/(1-raw!W546/100),2)</f>
        <v>0</v>
      </c>
      <c r="AA546" s="29">
        <f>TRUNC(raw!BY546/(1-raw!W546/100),2)</f>
        <v>0</v>
      </c>
      <c r="AB546" s="29">
        <f>TRUNC(IF(E546=0,0,IF(E546=1,raw!BX546/(1-raw!W546/100),IF(E546=2,raw!BZ546/(1-raw!W546/100),0))),2)</f>
        <v>0</v>
      </c>
      <c r="AC546" s="29">
        <f>TRUNC(raw!CB546/(1-raw!W546/100),2)</f>
        <v>0</v>
      </c>
      <c r="AD546" s="29">
        <f>TRUNC(IF(E546=0,0,IF(E546=1,raw!CA546/(1-raw!W546/100),IF(E546=2,raw!CC546/(1-raw!W546/100),0))),2)</f>
        <v>0</v>
      </c>
      <c r="AE546" s="21">
        <f>(IF(E546=0,0,IF(E546=1,0,IF(E546=2,raw!CE546))))</f>
        <v>0</v>
      </c>
      <c r="AF546" s="21">
        <f>(IF(E546=0,0,IF(E546=1,raw!CD546,IF(E546=2,raw!CF546))))</f>
        <v>0</v>
      </c>
    </row>
    <row r="547" spans="1:32" x14ac:dyDescent="0.25">
      <c r="A547" s="21">
        <f>raw!A547</f>
        <v>856967</v>
      </c>
      <c r="C547" s="21">
        <f>VLOOKUP(A547,'insert-meters'!A$2:B$24,2)</f>
        <v>118</v>
      </c>
      <c r="D547" s="21" t="str">
        <f>MID(raw!M547,3,4)</f>
        <v>1901</v>
      </c>
      <c r="E547" s="21">
        <f>IF(raw!BE547,2,IF(raw!BG547,1,0))</f>
        <v>0</v>
      </c>
      <c r="F547" s="21">
        <f>raw!T547</f>
        <v>20190218</v>
      </c>
      <c r="G547" s="21">
        <f>IF(E547=0,raw!AN547,raw!U547)</f>
        <v>0</v>
      </c>
      <c r="H547" s="21">
        <f>IF(E547=0,raw!AO547,0)</f>
        <v>100</v>
      </c>
      <c r="I547" s="21">
        <f>raw!V547</f>
        <v>7.89</v>
      </c>
      <c r="J547" s="21">
        <f>raw!X547</f>
        <v>2.4</v>
      </c>
      <c r="K547" s="21">
        <f>SUM(raw!Y547:AB547)</f>
        <v>3.82</v>
      </c>
      <c r="L547" s="21">
        <f>SUM(raw!AC547:AD547)</f>
        <v>0</v>
      </c>
      <c r="M547" s="21">
        <f>raw!AE547</f>
        <v>0</v>
      </c>
      <c r="N547" s="21">
        <f>raw!AF547</f>
        <v>65.819999999999993</v>
      </c>
      <c r="O547" s="21">
        <f>raw!AL547</f>
        <v>64.400000000000006</v>
      </c>
      <c r="P547" s="21">
        <f>raw!AM547</f>
        <v>68.22</v>
      </c>
      <c r="Q547" s="21">
        <f>raw!BB547</f>
        <v>0</v>
      </c>
      <c r="R547" s="21">
        <f>IF(E547=0,raw!AN547,raw!BC547)</f>
        <v>0</v>
      </c>
      <c r="S547" s="21">
        <f>raw!BE547</f>
        <v>0</v>
      </c>
      <c r="T547" s="21">
        <f>raw!BF547</f>
        <v>0</v>
      </c>
      <c r="U547" s="21">
        <f>raw!BH547</f>
        <v>0</v>
      </c>
      <c r="V547" s="21">
        <f>IF(raw!BI547,raw!BI547,raw!BG547)</f>
        <v>0</v>
      </c>
      <c r="W547" s="21">
        <f>raw!BK547</f>
        <v>0</v>
      </c>
      <c r="X547" s="21">
        <f>raw!BL547</f>
        <v>0</v>
      </c>
      <c r="Y547" s="29">
        <f>TRUNC(raw!BQ547/(1-raw!W547/100),2)</f>
        <v>0</v>
      </c>
      <c r="Z547" s="29">
        <f>TRUNC(raw!BR547/(1-raw!W547/100),2)</f>
        <v>0</v>
      </c>
      <c r="AA547" s="29">
        <f>TRUNC(raw!BY547/(1-raw!W547/100),2)</f>
        <v>0</v>
      </c>
      <c r="AB547" s="29">
        <f>TRUNC(IF(E547=0,0,IF(E547=1,raw!BX547/(1-raw!W547/100),IF(E547=2,raw!BZ547/(1-raw!W547/100),0))),2)</f>
        <v>0</v>
      </c>
      <c r="AC547" s="29">
        <f>TRUNC(raw!CB547/(1-raw!W547/100),2)</f>
        <v>0</v>
      </c>
      <c r="AD547" s="29">
        <f>TRUNC(IF(E547=0,0,IF(E547=1,raw!CA547/(1-raw!W547/100),IF(E547=2,raw!CC547/(1-raw!W547/100),0))),2)</f>
        <v>0</v>
      </c>
      <c r="AE547" s="21">
        <f>(IF(E547=0,0,IF(E547=1,0,IF(E547=2,raw!CE547))))</f>
        <v>0</v>
      </c>
      <c r="AF547" s="21">
        <f>(IF(E547=0,0,IF(E547=1,raw!CD547,IF(E547=2,raw!CF547))))</f>
        <v>0</v>
      </c>
    </row>
    <row r="548" spans="1:32" x14ac:dyDescent="0.25">
      <c r="A548" s="21">
        <f>raw!A548</f>
        <v>856969</v>
      </c>
      <c r="C548" s="21">
        <f>VLOOKUP(A548,'insert-meters'!A$2:B$24,2)</f>
        <v>119</v>
      </c>
      <c r="D548" s="21" t="str">
        <f>MID(raw!M548,3,4)</f>
        <v>1901</v>
      </c>
      <c r="E548" s="21">
        <f>IF(raw!BE548,2,IF(raw!BG548,1,0))</f>
        <v>0</v>
      </c>
      <c r="F548" s="21">
        <f>raw!T548</f>
        <v>20190218</v>
      </c>
      <c r="G548" s="21">
        <f>IF(E548=0,raw!AN548,raw!U548)</f>
        <v>0</v>
      </c>
      <c r="H548" s="21">
        <f>IF(E548=0,raw!AO548,0)</f>
        <v>100</v>
      </c>
      <c r="I548" s="21">
        <f>raw!V548</f>
        <v>7.89</v>
      </c>
      <c r="J548" s="21">
        <f>raw!X548</f>
        <v>2.4</v>
      </c>
      <c r="K548" s="21">
        <f>SUM(raw!Y548:AB548)</f>
        <v>3.82</v>
      </c>
      <c r="L548" s="21">
        <f>SUM(raw!AC548:AD548)</f>
        <v>0</v>
      </c>
      <c r="M548" s="21">
        <f>raw!AE548</f>
        <v>0</v>
      </c>
      <c r="N548" s="21">
        <f>raw!AF548</f>
        <v>65.819999999999993</v>
      </c>
      <c r="O548" s="21">
        <f>raw!AL548</f>
        <v>64.400000000000006</v>
      </c>
      <c r="P548" s="21">
        <f>raw!AM548</f>
        <v>68.22</v>
      </c>
      <c r="Q548" s="21">
        <f>raw!BB548</f>
        <v>0</v>
      </c>
      <c r="R548" s="21">
        <f>IF(E548=0,raw!AN548,raw!BC548)</f>
        <v>0</v>
      </c>
      <c r="S548" s="21">
        <f>raw!BE548</f>
        <v>0</v>
      </c>
      <c r="T548" s="21">
        <f>raw!BF548</f>
        <v>0</v>
      </c>
      <c r="U548" s="21">
        <f>raw!BH548</f>
        <v>0</v>
      </c>
      <c r="V548" s="21">
        <f>IF(raw!BI548,raw!BI548,raw!BG548)</f>
        <v>0</v>
      </c>
      <c r="W548" s="21">
        <f>raw!BK548</f>
        <v>0</v>
      </c>
      <c r="X548" s="21">
        <f>raw!BL548</f>
        <v>0</v>
      </c>
      <c r="Y548" s="29">
        <f>TRUNC(raw!BQ548/(1-raw!W548/100),2)</f>
        <v>0</v>
      </c>
      <c r="Z548" s="29">
        <f>TRUNC(raw!BR548/(1-raw!W548/100),2)</f>
        <v>0</v>
      </c>
      <c r="AA548" s="29">
        <f>TRUNC(raw!BY548/(1-raw!W548/100),2)</f>
        <v>0</v>
      </c>
      <c r="AB548" s="29">
        <f>TRUNC(IF(E548=0,0,IF(E548=1,raw!BX548/(1-raw!W548/100),IF(E548=2,raw!BZ548/(1-raw!W548/100),0))),2)</f>
        <v>0</v>
      </c>
      <c r="AC548" s="29">
        <f>TRUNC(raw!CB548/(1-raw!W548/100),2)</f>
        <v>0</v>
      </c>
      <c r="AD548" s="29">
        <f>TRUNC(IF(E548=0,0,IF(E548=1,raw!CA548/(1-raw!W548/100),IF(E548=2,raw!CC548/(1-raw!W548/100),0))),2)</f>
        <v>0</v>
      </c>
      <c r="AE548" s="21">
        <f>(IF(E548=0,0,IF(E548=1,0,IF(E548=2,raw!CE548))))</f>
        <v>0</v>
      </c>
      <c r="AF548" s="21">
        <f>(IF(E548=0,0,IF(E548=1,raw!CD548,IF(E548=2,raw!CF548))))</f>
        <v>0</v>
      </c>
    </row>
    <row r="549" spans="1:32" x14ac:dyDescent="0.25">
      <c r="A549" s="21">
        <f>raw!A549</f>
        <v>966027</v>
      </c>
      <c r="C549" s="21">
        <f>VLOOKUP(A549,'insert-meters'!A$2:B$24,2)</f>
        <v>120</v>
      </c>
      <c r="D549" s="21" t="str">
        <f>MID(raw!M549,3,4)</f>
        <v>1901</v>
      </c>
      <c r="E549" s="21">
        <f>IF(raw!BE549,2,IF(raw!BG549,1,0))</f>
        <v>1</v>
      </c>
      <c r="F549" s="21">
        <f>raw!T549</f>
        <v>20190218</v>
      </c>
      <c r="G549" s="21">
        <f>IF(E549=0,raw!AN549,raw!U549)</f>
        <v>61615</v>
      </c>
      <c r="H549" s="21">
        <f>IF(E549=0,raw!AO549,0)</f>
        <v>0</v>
      </c>
      <c r="I549" s="21">
        <f>raw!V549</f>
        <v>12466.59</v>
      </c>
      <c r="J549" s="21">
        <f>raw!X549</f>
        <v>716.25</v>
      </c>
      <c r="K549" s="21">
        <f>SUM(raw!Y549:AB549)</f>
        <v>2917.17</v>
      </c>
      <c r="L549" s="21">
        <f>SUM(raw!AC549:AD549)</f>
        <v>0</v>
      </c>
      <c r="M549" s="21">
        <f>raw!AE549</f>
        <v>0</v>
      </c>
      <c r="N549" s="21">
        <f>raw!AF549</f>
        <v>49866.45</v>
      </c>
      <c r="O549" s="21">
        <f>raw!AL549</f>
        <v>47665.53</v>
      </c>
      <c r="P549" s="21">
        <f>raw!AM549</f>
        <v>50582.7</v>
      </c>
      <c r="Q549" s="21">
        <f>raw!BB549</f>
        <v>6838</v>
      </c>
      <c r="R549" s="21">
        <f>IF(E549=0,raw!AN549,raw!BC549)</f>
        <v>54777</v>
      </c>
      <c r="S549" s="21">
        <f>raw!BE549</f>
        <v>0</v>
      </c>
      <c r="T549" s="21">
        <f>raw!BF549</f>
        <v>188</v>
      </c>
      <c r="U549" s="21">
        <f>raw!BH549</f>
        <v>0</v>
      </c>
      <c r="V549" s="21">
        <f>IF(raw!BI549,raw!BI549,raw!BG549)</f>
        <v>188</v>
      </c>
      <c r="W549" s="21">
        <f>raw!BK549</f>
        <v>0</v>
      </c>
      <c r="X549" s="21">
        <f>raw!BL549</f>
        <v>0</v>
      </c>
      <c r="Y549" s="29">
        <f>TRUNC(raw!BQ549/(1-raw!W549/100),2)</f>
        <v>0</v>
      </c>
      <c r="Z549" s="29">
        <f>TRUNC(raw!BR549/(1-raw!W549/100),2)</f>
        <v>0</v>
      </c>
      <c r="AA549" s="29">
        <f>TRUNC(raw!BY549/(1-raw!W549/100),2)</f>
        <v>0</v>
      </c>
      <c r="AB549" s="29">
        <f>TRUNC(IF(E549=0,0,IF(E549=1,raw!BX549/(1-raw!W549/100),IF(E549=2,raw!BZ549/(1-raw!W549/100),0))),2)</f>
        <v>2967.6</v>
      </c>
      <c r="AC549" s="29">
        <f>TRUNC(raw!CB549/(1-raw!W549/100),2)</f>
        <v>0</v>
      </c>
      <c r="AD549" s="29">
        <f>TRUNC(IF(E549=0,0,IF(E549=1,raw!CA549/(1-raw!W549/100),IF(E549=2,raw!CC549/(1-raw!W549/100),0))),2)</f>
        <v>0</v>
      </c>
      <c r="AE549" s="21">
        <f>(IF(E549=0,0,IF(E549=1,0,IF(E549=2,raw!CE549))))</f>
        <v>0</v>
      </c>
      <c r="AF549" s="21">
        <f>(IF(E549=0,0,IF(E549=1,raw!CD549,IF(E549=2,raw!CF549))))</f>
        <v>250</v>
      </c>
    </row>
    <row r="550" spans="1:32" x14ac:dyDescent="0.25">
      <c r="A550" s="21">
        <f>raw!A550</f>
        <v>1089425</v>
      </c>
      <c r="C550" s="21">
        <f>VLOOKUP(A550,'insert-meters'!A$2:B$24,2)</f>
        <v>121</v>
      </c>
      <c r="D550" s="21" t="str">
        <f>MID(raw!M550,3,4)</f>
        <v>1901</v>
      </c>
      <c r="E550" s="21">
        <f>IF(raw!BE550,2,IF(raw!BG550,1,0))</f>
        <v>2</v>
      </c>
      <c r="F550" s="21">
        <f>raw!T550</f>
        <v>20190218</v>
      </c>
      <c r="G550" s="21">
        <f>IF(E550=0,raw!AN550,raw!U550)</f>
        <v>129161</v>
      </c>
      <c r="H550" s="21">
        <f>IF(E550=0,raw!AO550,0)</f>
        <v>0</v>
      </c>
      <c r="I550" s="21">
        <f>raw!V550</f>
        <v>20332.02</v>
      </c>
      <c r="J550" s="21">
        <f>raw!X550</f>
        <v>716.25</v>
      </c>
      <c r="K550" s="21">
        <f>SUM(raw!Y550:AB550)</f>
        <v>4757.68</v>
      </c>
      <c r="L550" s="21">
        <f>SUM(raw!AC550:AD550)</f>
        <v>0</v>
      </c>
      <c r="M550" s="21">
        <f>raw!AE550</f>
        <v>0</v>
      </c>
      <c r="N550" s="21">
        <f>raw!AF550</f>
        <v>81328.09</v>
      </c>
      <c r="O550" s="21">
        <f>raw!AL550</f>
        <v>77286.66</v>
      </c>
      <c r="P550" s="21">
        <f>raw!AM550</f>
        <v>82044.34</v>
      </c>
      <c r="Q550" s="21">
        <f>raw!BB550</f>
        <v>10173</v>
      </c>
      <c r="R550" s="21">
        <f>IF(E550=0,raw!AN550,raw!BC550)</f>
        <v>118988</v>
      </c>
      <c r="S550" s="21">
        <f>raw!BE550</f>
        <v>190</v>
      </c>
      <c r="T550" s="21">
        <f>raw!BF550</f>
        <v>199</v>
      </c>
      <c r="U550" s="21">
        <f>raw!BH550</f>
        <v>210</v>
      </c>
      <c r="V550" s="21">
        <f>IF(raw!BI550,raw!BI550,raw!BG550)</f>
        <v>210</v>
      </c>
      <c r="W550" s="21">
        <f>raw!BK550</f>
        <v>0</v>
      </c>
      <c r="X550" s="21">
        <f>raw!BL550</f>
        <v>0</v>
      </c>
      <c r="Y550" s="29">
        <f>TRUNC(raw!BQ550/(1-raw!W550/100),2)</f>
        <v>0</v>
      </c>
      <c r="Z550" s="29">
        <f>TRUNC(raw!BR550/(1-raw!W550/100),2)</f>
        <v>0</v>
      </c>
      <c r="AA550" s="29">
        <f>TRUNC(raw!BY550/(1-raw!W550/100),2)</f>
        <v>6339.56</v>
      </c>
      <c r="AB550" s="29">
        <f>TRUNC(IF(E550=0,0,IF(E550=1,raw!BX550/(1-raw!W550/100),IF(E550=2,raw!BZ550/(1-raw!W550/100),0))),2)</f>
        <v>2385.7600000000002</v>
      </c>
      <c r="AC550" s="29">
        <f>TRUNC(raw!CB550/(1-raw!W550/100),2)</f>
        <v>0</v>
      </c>
      <c r="AD550" s="29">
        <f>TRUNC(IF(E550=0,0,IF(E550=1,raw!CA550/(1-raw!W550/100),IF(E550=2,raw!CC550/(1-raw!W550/100),0))),2)</f>
        <v>0</v>
      </c>
      <c r="AE550" s="21">
        <f>(IF(E550=0,0,IF(E550=1,0,IF(E550=2,raw!CE550))))</f>
        <v>210</v>
      </c>
      <c r="AF550" s="21">
        <f>(IF(E550=0,0,IF(E550=1,raw!CD550,IF(E550=2,raw!CF550))))</f>
        <v>210</v>
      </c>
    </row>
    <row r="551" spans="1:32" x14ac:dyDescent="0.25">
      <c r="A551" s="21">
        <f>raw!A551</f>
        <v>1100496</v>
      </c>
      <c r="C551" s="21">
        <f>VLOOKUP(A551,'insert-meters'!A$2:B$24,2)</f>
        <v>122</v>
      </c>
      <c r="D551" s="21" t="str">
        <f>MID(raw!M551,3,4)</f>
        <v>1901</v>
      </c>
      <c r="E551" s="21">
        <f>IF(raw!BE551,2,IF(raw!BG551,1,0))</f>
        <v>0</v>
      </c>
      <c r="F551" s="21">
        <f>raw!T551</f>
        <v>20190218</v>
      </c>
      <c r="G551" s="21">
        <f>IF(E551=0,raw!AN551,raw!U551)</f>
        <v>0</v>
      </c>
      <c r="H551" s="21">
        <f>IF(E551=0,raw!AO551,0)</f>
        <v>30</v>
      </c>
      <c r="I551" s="21">
        <f>raw!V551</f>
        <v>2.36</v>
      </c>
      <c r="J551" s="21">
        <f>raw!X551</f>
        <v>2.4</v>
      </c>
      <c r="K551" s="21">
        <f>SUM(raw!Y551:AB551)</f>
        <v>1.1299999999999999</v>
      </c>
      <c r="L551" s="21">
        <f>SUM(raw!AC551:AD551)</f>
        <v>0</v>
      </c>
      <c r="M551" s="21">
        <f>raw!AE551</f>
        <v>0</v>
      </c>
      <c r="N551" s="21">
        <f>raw!AF551</f>
        <v>19.739999999999998</v>
      </c>
      <c r="O551" s="21">
        <f>raw!AL551</f>
        <v>21.01</v>
      </c>
      <c r="P551" s="21">
        <f>raw!AM551</f>
        <v>22.14</v>
      </c>
      <c r="Q551" s="21">
        <f>raw!BB551</f>
        <v>0</v>
      </c>
      <c r="R551" s="21">
        <f>IF(E551=0,raw!AN551,raw!BC551)</f>
        <v>0</v>
      </c>
      <c r="S551" s="21">
        <f>raw!BE551</f>
        <v>0</v>
      </c>
      <c r="T551" s="21">
        <f>raw!BF551</f>
        <v>0</v>
      </c>
      <c r="U551" s="21">
        <f>raw!BH551</f>
        <v>0</v>
      </c>
      <c r="V551" s="21">
        <f>IF(raw!BI551,raw!BI551,raw!BG551)</f>
        <v>0</v>
      </c>
      <c r="W551" s="21">
        <f>raw!BK551</f>
        <v>0</v>
      </c>
      <c r="X551" s="21">
        <f>raw!BL551</f>
        <v>0</v>
      </c>
      <c r="Y551" s="29">
        <f>TRUNC(raw!BQ551/(1-raw!W551/100),2)</f>
        <v>0</v>
      </c>
      <c r="Z551" s="29">
        <f>TRUNC(raw!BR551/(1-raw!W551/100),2)</f>
        <v>0</v>
      </c>
      <c r="AA551" s="29">
        <f>TRUNC(raw!BY551/(1-raw!W551/100),2)</f>
        <v>0</v>
      </c>
      <c r="AB551" s="29">
        <f>TRUNC(IF(E551=0,0,IF(E551=1,raw!BX551/(1-raw!W551/100),IF(E551=2,raw!BZ551/(1-raw!W551/100),0))),2)</f>
        <v>0</v>
      </c>
      <c r="AC551" s="29">
        <f>TRUNC(raw!CB551/(1-raw!W551/100),2)</f>
        <v>0</v>
      </c>
      <c r="AD551" s="29">
        <f>TRUNC(IF(E551=0,0,IF(E551=1,raw!CA551/(1-raw!W551/100),IF(E551=2,raw!CC551/(1-raw!W551/100),0))),2)</f>
        <v>0</v>
      </c>
      <c r="AE551" s="21">
        <f>(IF(E551=0,0,IF(E551=1,0,IF(E551=2,raw!CE551))))</f>
        <v>0</v>
      </c>
      <c r="AF551" s="21">
        <f>(IF(E551=0,0,IF(E551=1,raw!CD551,IF(E551=2,raw!CF551))))</f>
        <v>0</v>
      </c>
    </row>
    <row r="552" spans="1:32" x14ac:dyDescent="0.25">
      <c r="A552" s="21">
        <f>raw!A552</f>
        <v>1951042</v>
      </c>
      <c r="C552" s="21">
        <f>VLOOKUP(A552,'insert-meters'!A$2:B$24,2)</f>
        <v>123</v>
      </c>
      <c r="D552" s="21" t="str">
        <f>MID(raw!M552,3,4)</f>
        <v>1901</v>
      </c>
      <c r="E552" s="21">
        <f>IF(raw!BE552,2,IF(raw!BG552,1,0))</f>
        <v>0</v>
      </c>
      <c r="F552" s="21">
        <f>raw!T552</f>
        <v>20190218</v>
      </c>
      <c r="G552" s="21">
        <f>IF(E552=0,raw!AN552,raw!U552)</f>
        <v>100</v>
      </c>
      <c r="H552" s="21">
        <f>IF(E552=0,raw!AO552,0)</f>
        <v>100</v>
      </c>
      <c r="I552" s="21">
        <f>raw!V552</f>
        <v>7.89</v>
      </c>
      <c r="J552" s="21">
        <f>raw!X552</f>
        <v>0</v>
      </c>
      <c r="K552" s="21">
        <f>SUM(raw!Y552:AB552)</f>
        <v>3.82</v>
      </c>
      <c r="L552" s="21">
        <f>SUM(raw!AC552:AD552)</f>
        <v>0</v>
      </c>
      <c r="M552" s="21">
        <f>raw!AE552</f>
        <v>0</v>
      </c>
      <c r="N552" s="21">
        <f>raw!AF552</f>
        <v>65.819999999999993</v>
      </c>
      <c r="O552" s="21">
        <f>raw!AL552</f>
        <v>62</v>
      </c>
      <c r="P552" s="21">
        <f>raw!AM552</f>
        <v>65.819999999999993</v>
      </c>
      <c r="Q552" s="21">
        <f>raw!BB552</f>
        <v>0</v>
      </c>
      <c r="R552" s="21">
        <f>IF(E552=0,raw!AN552,raw!BC552)</f>
        <v>100</v>
      </c>
      <c r="S552" s="21">
        <f>raw!BE552</f>
        <v>0</v>
      </c>
      <c r="T552" s="21">
        <f>raw!BF552</f>
        <v>0</v>
      </c>
      <c r="U552" s="21">
        <f>raw!BH552</f>
        <v>0</v>
      </c>
      <c r="V552" s="21">
        <f>IF(raw!BI552,raw!BI552,raw!BG552)</f>
        <v>0</v>
      </c>
      <c r="W552" s="21">
        <f>raw!BK552</f>
        <v>0</v>
      </c>
      <c r="X552" s="21">
        <f>raw!BL552</f>
        <v>0</v>
      </c>
      <c r="Y552" s="29">
        <f>TRUNC(raw!BQ552/(1-raw!W552/100),2)</f>
        <v>0</v>
      </c>
      <c r="Z552" s="29">
        <f>TRUNC(raw!BR552/(1-raw!W552/100),2)</f>
        <v>0</v>
      </c>
      <c r="AA552" s="29">
        <f>TRUNC(raw!BY552/(1-raw!W552/100),2)</f>
        <v>0</v>
      </c>
      <c r="AB552" s="29">
        <f>TRUNC(IF(E552=0,0,IF(E552=1,raw!BX552/(1-raw!W552/100),IF(E552=2,raw!BZ552/(1-raw!W552/100),0))),2)</f>
        <v>0</v>
      </c>
      <c r="AC552" s="29">
        <f>TRUNC(raw!CB552/(1-raw!W552/100),2)</f>
        <v>0</v>
      </c>
      <c r="AD552" s="29">
        <f>TRUNC(IF(E552=0,0,IF(E552=1,raw!CA552/(1-raw!W552/100),IF(E552=2,raw!CC552/(1-raw!W552/100),0))),2)</f>
        <v>0</v>
      </c>
      <c r="AE552" s="21">
        <f>(IF(E552=0,0,IF(E552=1,0,IF(E552=2,raw!CE552))))</f>
        <v>0</v>
      </c>
      <c r="AF552" s="21">
        <f>(IF(E552=0,0,IF(E552=1,raw!CD552,IF(E552=2,raw!CF552))))</f>
        <v>0</v>
      </c>
    </row>
    <row r="553" spans="1:32" x14ac:dyDescent="0.25">
      <c r="A553" s="21">
        <f>raw!A553</f>
        <v>466453</v>
      </c>
      <c r="C553" s="21">
        <f>VLOOKUP(A553,'insert-meters'!A$2:B$24,2)</f>
        <v>101</v>
      </c>
      <c r="D553" s="21" t="str">
        <f>MID(raw!M553,3,4)</f>
        <v>1902</v>
      </c>
      <c r="E553" s="21">
        <f>IF(raw!BE553,2,IF(raw!BG553,1,0))</f>
        <v>1</v>
      </c>
      <c r="F553" s="21">
        <f>raw!T553</f>
        <v>20190318</v>
      </c>
      <c r="G553" s="21">
        <f>IF(E553=0,raw!AN553,raw!U553)</f>
        <v>15720</v>
      </c>
      <c r="H553" s="21">
        <f>IF(E553=0,raw!AO553,0)</f>
        <v>0</v>
      </c>
      <c r="I553" s="21">
        <f>raw!V553</f>
        <v>2790.94</v>
      </c>
      <c r="J553" s="21">
        <f>raw!X553</f>
        <v>741.75</v>
      </c>
      <c r="K553" s="21">
        <f>SUM(raw!Y553:AB553)</f>
        <v>653.05999999999995</v>
      </c>
      <c r="L553" s="21">
        <f>SUM(raw!AC553:AD553)</f>
        <v>0</v>
      </c>
      <c r="M553" s="21">
        <f>raw!AE553</f>
        <v>0</v>
      </c>
      <c r="N553" s="21">
        <f>raw!AF553</f>
        <v>11163.79</v>
      </c>
      <c r="O553" s="21">
        <f>raw!AL553</f>
        <v>11252.48</v>
      </c>
      <c r="P553" s="21">
        <f>raw!AM553</f>
        <v>11905.54</v>
      </c>
      <c r="Q553" s="21">
        <f>raw!BB553</f>
        <v>1628</v>
      </c>
      <c r="R553" s="21">
        <f>IF(E553=0,raw!AN553,raw!BC553)</f>
        <v>14092</v>
      </c>
      <c r="S553" s="21">
        <f>raw!BE553</f>
        <v>0</v>
      </c>
      <c r="T553" s="21">
        <f>raw!BF553</f>
        <v>43</v>
      </c>
      <c r="U553" s="21">
        <f>raw!BH553</f>
        <v>0</v>
      </c>
      <c r="V553" s="21">
        <f>IF(raw!BI553,raw!BI553,raw!BG553)</f>
        <v>55</v>
      </c>
      <c r="W553" s="21">
        <f>raw!BK553</f>
        <v>18</v>
      </c>
      <c r="X553" s="21">
        <f>raw!BL553</f>
        <v>367</v>
      </c>
      <c r="Y553" s="29">
        <f>TRUNC(raw!BQ553/(1-raw!W553/100),2)</f>
        <v>8.26</v>
      </c>
      <c r="Z553" s="29">
        <f>TRUNC(raw!BR553/(1-raw!W553/100),2)</f>
        <v>168.52</v>
      </c>
      <c r="AA553" s="29">
        <f>TRUNC(raw!BY553/(1-raw!W553/100),2)</f>
        <v>0</v>
      </c>
      <c r="AB553" s="29">
        <f>TRUNC(IF(E553=0,0,IF(E553=1,raw!BX553/(1-raw!W553/100),IF(E553=2,raw!BZ553/(1-raw!W553/100),0))),2)</f>
        <v>638.84</v>
      </c>
      <c r="AC553" s="29">
        <f>TRUNC(raw!CB553/(1-raw!W553/100),2)</f>
        <v>0</v>
      </c>
      <c r="AD553" s="29">
        <f>TRUNC(IF(E553=0,0,IF(E553=1,raw!CA553/(1-raw!W553/100),IF(E553=2,raw!CC553/(1-raw!W553/100),0))),2)</f>
        <v>0</v>
      </c>
      <c r="AE553" s="21">
        <f>(IF(E553=0,0,IF(E553=1,0,IF(E553=2,raw!CE553))))</f>
        <v>0</v>
      </c>
      <c r="AF553" s="21">
        <f>(IF(E553=0,0,IF(E553=1,raw!CD553,IF(E553=2,raw!CF553))))</f>
        <v>55</v>
      </c>
    </row>
    <row r="554" spans="1:32" x14ac:dyDescent="0.25">
      <c r="A554" s="21">
        <f>raw!A554</f>
        <v>471550</v>
      </c>
      <c r="C554" s="21">
        <f>VLOOKUP(A554,'insert-meters'!A$2:B$24,2)</f>
        <v>102</v>
      </c>
      <c r="D554" s="21" t="str">
        <f>MID(raw!M554,3,4)</f>
        <v>1902</v>
      </c>
      <c r="E554" s="21">
        <f>IF(raw!BE554,2,IF(raw!BG554,1,0))</f>
        <v>0</v>
      </c>
      <c r="F554" s="21">
        <f>raw!T554</f>
        <v>20190318</v>
      </c>
      <c r="G554" s="21">
        <f>IF(E554=0,raw!AN554,raw!U554)</f>
        <v>782</v>
      </c>
      <c r="H554" s="21">
        <f>IF(E554=0,raw!AO554,0)</f>
        <v>782</v>
      </c>
      <c r="I554" s="21">
        <f>raw!V554</f>
        <v>155.44</v>
      </c>
      <c r="J554" s="21">
        <f>raw!X554</f>
        <v>76.27</v>
      </c>
      <c r="K554" s="21">
        <f>SUM(raw!Y554:AB554)</f>
        <v>36.36</v>
      </c>
      <c r="L554" s="21">
        <f>SUM(raw!AC554:AD554)</f>
        <v>0</v>
      </c>
      <c r="M554" s="21">
        <f>raw!AE554</f>
        <v>0</v>
      </c>
      <c r="N554" s="21">
        <f>raw!AF554</f>
        <v>621.78</v>
      </c>
      <c r="O554" s="21">
        <f>raw!AL554</f>
        <v>661.69</v>
      </c>
      <c r="P554" s="21">
        <f>raw!AM554</f>
        <v>698.05</v>
      </c>
      <c r="Q554" s="21">
        <f>raw!BB554</f>
        <v>0</v>
      </c>
      <c r="R554" s="21">
        <f>IF(E554=0,raw!AN554,raw!BC554)</f>
        <v>782</v>
      </c>
      <c r="S554" s="21">
        <f>raw!BE554</f>
        <v>0</v>
      </c>
      <c r="T554" s="21">
        <f>raw!BF554</f>
        <v>0</v>
      </c>
      <c r="U554" s="21">
        <f>raw!BH554</f>
        <v>0</v>
      </c>
      <c r="V554" s="21">
        <f>IF(raw!BI554,raw!BI554,raw!BG554)</f>
        <v>0</v>
      </c>
      <c r="W554" s="21">
        <f>raw!BK554</f>
        <v>0</v>
      </c>
      <c r="X554" s="21">
        <f>raw!BL554</f>
        <v>0</v>
      </c>
      <c r="Y554" s="29">
        <f>TRUNC(raw!BQ554/(1-raw!W554/100),2)</f>
        <v>0</v>
      </c>
      <c r="Z554" s="29">
        <f>TRUNC(raw!BR554/(1-raw!W554/100),2)</f>
        <v>0</v>
      </c>
      <c r="AA554" s="29">
        <f>TRUNC(raw!BY554/(1-raw!W554/100),2)</f>
        <v>0</v>
      </c>
      <c r="AB554" s="29">
        <f>TRUNC(IF(E554=0,0,IF(E554=1,raw!BX554/(1-raw!W554/100),IF(E554=2,raw!BZ554/(1-raw!W554/100),0))),2)</f>
        <v>0</v>
      </c>
      <c r="AC554" s="29">
        <f>TRUNC(raw!CB554/(1-raw!W554/100),2)</f>
        <v>0</v>
      </c>
      <c r="AD554" s="29">
        <f>TRUNC(IF(E554=0,0,IF(E554=1,raw!CA554/(1-raw!W554/100),IF(E554=2,raw!CC554/(1-raw!W554/100),0))),2)</f>
        <v>0</v>
      </c>
      <c r="AE554" s="21">
        <f>(IF(E554=0,0,IF(E554=1,0,IF(E554=2,raw!CE554))))</f>
        <v>0</v>
      </c>
      <c r="AF554" s="21">
        <f>(IF(E554=0,0,IF(E554=1,raw!CD554,IF(E554=2,raw!CF554))))</f>
        <v>0</v>
      </c>
    </row>
    <row r="555" spans="1:32" x14ac:dyDescent="0.25">
      <c r="A555" s="21">
        <f>raw!A555</f>
        <v>471551</v>
      </c>
      <c r="C555" s="21">
        <f>VLOOKUP(A555,'insert-meters'!A$2:B$24,2)</f>
        <v>103</v>
      </c>
      <c r="D555" s="21" t="str">
        <f>MID(raw!M555,3,4)</f>
        <v>1902</v>
      </c>
      <c r="E555" s="21">
        <f>IF(raw!BE555,2,IF(raw!BG555,1,0))</f>
        <v>0</v>
      </c>
      <c r="F555" s="21">
        <f>raw!T555</f>
        <v>20190318</v>
      </c>
      <c r="G555" s="21">
        <f>IF(E555=0,raw!AN555,raw!U555)</f>
        <v>7200</v>
      </c>
      <c r="H555" s="21">
        <f>IF(E555=0,raw!AO555,0)</f>
        <v>7200</v>
      </c>
      <c r="I555" s="21">
        <f>raw!V555</f>
        <v>1431.21</v>
      </c>
      <c r="J555" s="21">
        <f>raw!X555</f>
        <v>731.78</v>
      </c>
      <c r="K555" s="21">
        <f>SUM(raw!Y555:AB555)</f>
        <v>334.88</v>
      </c>
      <c r="L555" s="21">
        <f>SUM(raw!AC555:AD555)</f>
        <v>0</v>
      </c>
      <c r="M555" s="21">
        <f>raw!AE555</f>
        <v>0</v>
      </c>
      <c r="N555" s="21">
        <f>raw!AF555</f>
        <v>5724.86</v>
      </c>
      <c r="O555" s="21">
        <f>raw!AL555</f>
        <v>6121.76</v>
      </c>
      <c r="P555" s="21">
        <f>raw!AM555</f>
        <v>6456.64</v>
      </c>
      <c r="Q555" s="21">
        <f>raw!BB555</f>
        <v>0</v>
      </c>
      <c r="R555" s="21">
        <f>IF(E555=0,raw!AN555,raw!BC555)</f>
        <v>7200</v>
      </c>
      <c r="S555" s="21">
        <f>raw!BE555</f>
        <v>0</v>
      </c>
      <c r="T555" s="21">
        <f>raw!BF555</f>
        <v>0</v>
      </c>
      <c r="U555" s="21">
        <f>raw!BH555</f>
        <v>0</v>
      </c>
      <c r="V555" s="21">
        <f>IF(raw!BI555,raw!BI555,raw!BG555)</f>
        <v>0</v>
      </c>
      <c r="W555" s="21">
        <f>raw!BK555</f>
        <v>0</v>
      </c>
      <c r="X555" s="21">
        <f>raw!BL555</f>
        <v>0</v>
      </c>
      <c r="Y555" s="29">
        <f>TRUNC(raw!BQ555/(1-raw!W555/100),2)</f>
        <v>0</v>
      </c>
      <c r="Z555" s="29">
        <f>TRUNC(raw!BR555/(1-raw!W555/100),2)</f>
        <v>0</v>
      </c>
      <c r="AA555" s="29">
        <f>TRUNC(raw!BY555/(1-raw!W555/100),2)</f>
        <v>0</v>
      </c>
      <c r="AB555" s="29">
        <f>TRUNC(IF(E555=0,0,IF(E555=1,raw!BX555/(1-raw!W555/100),IF(E555=2,raw!BZ555/(1-raw!W555/100),0))),2)</f>
        <v>0</v>
      </c>
      <c r="AC555" s="29">
        <f>TRUNC(raw!CB555/(1-raw!W555/100),2)</f>
        <v>0</v>
      </c>
      <c r="AD555" s="29">
        <f>TRUNC(IF(E555=0,0,IF(E555=1,raw!CA555/(1-raw!W555/100),IF(E555=2,raw!CC555/(1-raw!W555/100),0))),2)</f>
        <v>0</v>
      </c>
      <c r="AE555" s="21">
        <f>(IF(E555=0,0,IF(E555=1,0,IF(E555=2,raw!CE555))))</f>
        <v>0</v>
      </c>
      <c r="AF555" s="21">
        <f>(IF(E555=0,0,IF(E555=1,raw!CD555,IF(E555=2,raw!CF555))))</f>
        <v>0</v>
      </c>
    </row>
    <row r="556" spans="1:32" x14ac:dyDescent="0.25">
      <c r="A556" s="21">
        <f>raw!A556</f>
        <v>471552</v>
      </c>
      <c r="C556" s="21">
        <f>VLOOKUP(A556,'insert-meters'!A$2:B$24,2)</f>
        <v>104</v>
      </c>
      <c r="D556" s="21" t="str">
        <f>MID(raw!M556,3,4)</f>
        <v>1902</v>
      </c>
      <c r="E556" s="21">
        <f>IF(raw!BE556,2,IF(raw!BG556,1,0))</f>
        <v>0</v>
      </c>
      <c r="F556" s="21">
        <f>raw!T556</f>
        <v>20190318</v>
      </c>
      <c r="G556" s="21">
        <f>IF(E556=0,raw!AN556,raw!U556)</f>
        <v>156</v>
      </c>
      <c r="H556" s="21">
        <f>IF(E556=0,raw!AO556,0)</f>
        <v>156</v>
      </c>
      <c r="I556" s="21">
        <f>raw!V556</f>
        <v>12.55</v>
      </c>
      <c r="J556" s="21">
        <f>raw!X556</f>
        <v>14.45</v>
      </c>
      <c r="K556" s="21">
        <f>SUM(raw!Y556:AB556)</f>
        <v>6.1</v>
      </c>
      <c r="L556" s="21">
        <f>SUM(raw!AC556:AD556)</f>
        <v>0</v>
      </c>
      <c r="M556" s="21">
        <f>raw!AE556</f>
        <v>0</v>
      </c>
      <c r="N556" s="21">
        <f>raw!AF556</f>
        <v>104.62</v>
      </c>
      <c r="O556" s="21">
        <f>raw!AL556</f>
        <v>112.97</v>
      </c>
      <c r="P556" s="21">
        <f>raw!AM556</f>
        <v>119.07</v>
      </c>
      <c r="Q556" s="21">
        <f>raw!BB556</f>
        <v>0</v>
      </c>
      <c r="R556" s="21">
        <f>IF(E556=0,raw!AN556,raw!BC556)</f>
        <v>156</v>
      </c>
      <c r="S556" s="21">
        <f>raw!BE556</f>
        <v>0</v>
      </c>
      <c r="T556" s="21">
        <f>raw!BF556</f>
        <v>0</v>
      </c>
      <c r="U556" s="21">
        <f>raw!BH556</f>
        <v>0</v>
      </c>
      <c r="V556" s="21">
        <f>IF(raw!BI556,raw!BI556,raw!BG556)</f>
        <v>0</v>
      </c>
      <c r="W556" s="21">
        <f>raw!BK556</f>
        <v>0</v>
      </c>
      <c r="X556" s="21">
        <f>raw!BL556</f>
        <v>0</v>
      </c>
      <c r="Y556" s="29">
        <f>TRUNC(raw!BQ556/(1-raw!W556/100),2)</f>
        <v>0</v>
      </c>
      <c r="Z556" s="29">
        <f>TRUNC(raw!BR556/(1-raw!W556/100),2)</f>
        <v>0</v>
      </c>
      <c r="AA556" s="29">
        <f>TRUNC(raw!BY556/(1-raw!W556/100),2)</f>
        <v>0</v>
      </c>
      <c r="AB556" s="29">
        <f>TRUNC(IF(E556=0,0,IF(E556=1,raw!BX556/(1-raw!W556/100),IF(E556=2,raw!BZ556/(1-raw!W556/100),0))),2)</f>
        <v>0</v>
      </c>
      <c r="AC556" s="29">
        <f>TRUNC(raw!CB556/(1-raw!W556/100),2)</f>
        <v>0</v>
      </c>
      <c r="AD556" s="29">
        <f>TRUNC(IF(E556=0,0,IF(E556=1,raw!CA556/(1-raw!W556/100),IF(E556=2,raw!CC556/(1-raw!W556/100),0))),2)</f>
        <v>0</v>
      </c>
      <c r="AE556" s="21">
        <f>(IF(E556=0,0,IF(E556=1,0,IF(E556=2,raw!CE556))))</f>
        <v>0</v>
      </c>
      <c r="AF556" s="21">
        <f>(IF(E556=0,0,IF(E556=1,raw!CD556,IF(E556=2,raw!CF556))))</f>
        <v>0</v>
      </c>
    </row>
    <row r="557" spans="1:32" x14ac:dyDescent="0.25">
      <c r="A557" s="21">
        <f>raw!A557</f>
        <v>471553</v>
      </c>
      <c r="C557" s="21">
        <f>VLOOKUP(A557,'insert-meters'!A$2:B$24,2)</f>
        <v>105</v>
      </c>
      <c r="D557" s="21" t="str">
        <f>MID(raw!M557,3,4)</f>
        <v>1902</v>
      </c>
      <c r="E557" s="21">
        <f>IF(raw!BE557,2,IF(raw!BG557,1,0))</f>
        <v>0</v>
      </c>
      <c r="F557" s="21">
        <f>raw!T557</f>
        <v>20190318</v>
      </c>
      <c r="G557" s="21">
        <f>IF(E557=0,raw!AN557,raw!U557)</f>
        <v>7000</v>
      </c>
      <c r="H557" s="21">
        <f>IF(E557=0,raw!AO557,0)</f>
        <v>7000</v>
      </c>
      <c r="I557" s="21">
        <f>raw!V557</f>
        <v>1391.45</v>
      </c>
      <c r="J557" s="21">
        <f>raw!X557</f>
        <v>731.78</v>
      </c>
      <c r="K557" s="21">
        <f>SUM(raw!Y557:AB557)</f>
        <v>325.57</v>
      </c>
      <c r="L557" s="21">
        <f>SUM(raw!AC557:AD557)</f>
        <v>0</v>
      </c>
      <c r="M557" s="21">
        <f>raw!AE557</f>
        <v>0</v>
      </c>
      <c r="N557" s="21">
        <f>raw!AF557</f>
        <v>5565.83</v>
      </c>
      <c r="O557" s="21">
        <f>raw!AL557</f>
        <v>5972.04</v>
      </c>
      <c r="P557" s="21">
        <f>raw!AM557</f>
        <v>6297.61</v>
      </c>
      <c r="Q557" s="21">
        <f>raw!BB557</f>
        <v>0</v>
      </c>
      <c r="R557" s="21">
        <f>IF(E557=0,raw!AN557,raw!BC557)</f>
        <v>7000</v>
      </c>
      <c r="S557" s="21">
        <f>raw!BE557</f>
        <v>0</v>
      </c>
      <c r="T557" s="21">
        <f>raw!BF557</f>
        <v>0</v>
      </c>
      <c r="U557" s="21">
        <f>raw!BH557</f>
        <v>0</v>
      </c>
      <c r="V557" s="21">
        <f>IF(raw!BI557,raw!BI557,raw!BG557)</f>
        <v>0</v>
      </c>
      <c r="W557" s="21">
        <f>raw!BK557</f>
        <v>0</v>
      </c>
      <c r="X557" s="21">
        <f>raw!BL557</f>
        <v>0</v>
      </c>
      <c r="Y557" s="29">
        <f>TRUNC(raw!BQ557/(1-raw!W557/100),2)</f>
        <v>0</v>
      </c>
      <c r="Z557" s="29">
        <f>TRUNC(raw!BR557/(1-raw!W557/100),2)</f>
        <v>0</v>
      </c>
      <c r="AA557" s="29">
        <f>TRUNC(raw!BY557/(1-raw!W557/100),2)</f>
        <v>0</v>
      </c>
      <c r="AB557" s="29">
        <f>TRUNC(IF(E557=0,0,IF(E557=1,raw!BX557/(1-raw!W557/100),IF(E557=2,raw!BZ557/(1-raw!W557/100),0))),2)</f>
        <v>0</v>
      </c>
      <c r="AC557" s="29">
        <f>TRUNC(raw!CB557/(1-raw!W557/100),2)</f>
        <v>0</v>
      </c>
      <c r="AD557" s="29">
        <f>TRUNC(IF(E557=0,0,IF(E557=1,raw!CA557/(1-raw!W557/100),IF(E557=2,raw!CC557/(1-raw!W557/100),0))),2)</f>
        <v>0</v>
      </c>
      <c r="AE557" s="21">
        <f>(IF(E557=0,0,IF(E557=1,0,IF(E557=2,raw!CE557))))</f>
        <v>0</v>
      </c>
      <c r="AF557" s="21">
        <f>(IF(E557=0,0,IF(E557=1,raw!CD557,IF(E557=2,raw!CF557))))</f>
        <v>0</v>
      </c>
    </row>
    <row r="558" spans="1:32" x14ac:dyDescent="0.25">
      <c r="A558" s="21">
        <f>raw!A558</f>
        <v>471554</v>
      </c>
      <c r="C558" s="21">
        <f>VLOOKUP(A558,'insert-meters'!A$2:B$24,2)</f>
        <v>106</v>
      </c>
      <c r="D558" s="21" t="str">
        <f>MID(raw!M558,3,4)</f>
        <v>1902</v>
      </c>
      <c r="E558" s="21">
        <f>IF(raw!BE558,2,IF(raw!BG558,1,0))</f>
        <v>0</v>
      </c>
      <c r="F558" s="21">
        <f>raw!T558</f>
        <v>20190318</v>
      </c>
      <c r="G558" s="21">
        <f>IF(E558=0,raw!AN558,raw!U558)</f>
        <v>783</v>
      </c>
      <c r="H558" s="21">
        <f>IF(E558=0,raw!AO558,0)</f>
        <v>783</v>
      </c>
      <c r="I558" s="21">
        <f>raw!V558</f>
        <v>155.63999999999999</v>
      </c>
      <c r="J558" s="21">
        <f>raw!X558</f>
        <v>50.91</v>
      </c>
      <c r="K558" s="21">
        <f>SUM(raw!Y558:AB558)</f>
        <v>36.4</v>
      </c>
      <c r="L558" s="21">
        <f>SUM(raw!AC558:AD558)</f>
        <v>0</v>
      </c>
      <c r="M558" s="21">
        <f>raw!AE558</f>
        <v>0</v>
      </c>
      <c r="N558" s="21">
        <f>raw!AF558</f>
        <v>622.57000000000005</v>
      </c>
      <c r="O558" s="21">
        <f>raw!AL558</f>
        <v>637.08000000000004</v>
      </c>
      <c r="P558" s="21">
        <f>raw!AM558</f>
        <v>673.48</v>
      </c>
      <c r="Q558" s="21">
        <f>raw!BB558</f>
        <v>0</v>
      </c>
      <c r="R558" s="21">
        <f>IF(E558=0,raw!AN558,raw!BC558)</f>
        <v>783</v>
      </c>
      <c r="S558" s="21">
        <f>raw!BE558</f>
        <v>0</v>
      </c>
      <c r="T558" s="21">
        <f>raw!BF558</f>
        <v>0</v>
      </c>
      <c r="U558" s="21">
        <f>raw!BH558</f>
        <v>0</v>
      </c>
      <c r="V558" s="21">
        <f>IF(raw!BI558,raw!BI558,raw!BG558)</f>
        <v>0</v>
      </c>
      <c r="W558" s="21">
        <f>raw!BK558</f>
        <v>0</v>
      </c>
      <c r="X558" s="21">
        <f>raw!BL558</f>
        <v>0</v>
      </c>
      <c r="Y558" s="29">
        <f>TRUNC(raw!BQ558/(1-raw!W558/100),2)</f>
        <v>0</v>
      </c>
      <c r="Z558" s="29">
        <f>TRUNC(raw!BR558/(1-raw!W558/100),2)</f>
        <v>0</v>
      </c>
      <c r="AA558" s="29">
        <f>TRUNC(raw!BY558/(1-raw!W558/100),2)</f>
        <v>0</v>
      </c>
      <c r="AB558" s="29">
        <f>TRUNC(IF(E558=0,0,IF(E558=1,raw!BX558/(1-raw!W558/100),IF(E558=2,raw!BZ558/(1-raw!W558/100),0))),2)</f>
        <v>0</v>
      </c>
      <c r="AC558" s="29">
        <f>TRUNC(raw!CB558/(1-raw!W558/100),2)</f>
        <v>0</v>
      </c>
      <c r="AD558" s="29">
        <f>TRUNC(IF(E558=0,0,IF(E558=1,raw!CA558/(1-raw!W558/100),IF(E558=2,raw!CC558/(1-raw!W558/100),0))),2)</f>
        <v>0</v>
      </c>
      <c r="AE558" s="21">
        <f>(IF(E558=0,0,IF(E558=1,0,IF(E558=2,raw!CE558))))</f>
        <v>0</v>
      </c>
      <c r="AF558" s="21">
        <f>(IF(E558=0,0,IF(E558=1,raw!CD558,IF(E558=2,raw!CF558))))</f>
        <v>0</v>
      </c>
    </row>
    <row r="559" spans="1:32" x14ac:dyDescent="0.25">
      <c r="A559" s="21">
        <f>raw!A559</f>
        <v>471555</v>
      </c>
      <c r="C559" s="21">
        <f>VLOOKUP(A559,'insert-meters'!A$2:B$24,2)</f>
        <v>107</v>
      </c>
      <c r="D559" s="21" t="str">
        <f>MID(raw!M559,3,4)</f>
        <v>1902</v>
      </c>
      <c r="E559" s="21">
        <f>IF(raw!BE559,2,IF(raw!BG559,1,0))</f>
        <v>0</v>
      </c>
      <c r="F559" s="21">
        <f>raw!T559</f>
        <v>20190318</v>
      </c>
      <c r="G559" s="21">
        <f>IF(E559=0,raw!AN559,raw!U559)</f>
        <v>6360</v>
      </c>
      <c r="H559" s="21">
        <f>IF(E559=0,raw!AO559,0)</f>
        <v>6360</v>
      </c>
      <c r="I559" s="21">
        <f>raw!V559</f>
        <v>1264.24</v>
      </c>
      <c r="J559" s="21">
        <f>raw!X559</f>
        <v>622.65</v>
      </c>
      <c r="K559" s="21">
        <f>SUM(raw!Y559:AB559)</f>
        <v>295.81</v>
      </c>
      <c r="L559" s="21">
        <f>SUM(raw!AC559:AD559)</f>
        <v>0</v>
      </c>
      <c r="M559" s="21">
        <f>raw!AE559</f>
        <v>0</v>
      </c>
      <c r="N559" s="21">
        <f>raw!AF559</f>
        <v>5056.96</v>
      </c>
      <c r="O559" s="21">
        <f>raw!AL559</f>
        <v>5383.8</v>
      </c>
      <c r="P559" s="21">
        <f>raw!AM559</f>
        <v>5679.61</v>
      </c>
      <c r="Q559" s="21">
        <f>raw!BB559</f>
        <v>0</v>
      </c>
      <c r="R559" s="21">
        <f>IF(E559=0,raw!AN559,raw!BC559)</f>
        <v>6360</v>
      </c>
      <c r="S559" s="21">
        <f>raw!BE559</f>
        <v>0</v>
      </c>
      <c r="T559" s="21">
        <f>raw!BF559</f>
        <v>0</v>
      </c>
      <c r="U559" s="21">
        <f>raw!BH559</f>
        <v>0</v>
      </c>
      <c r="V559" s="21">
        <f>IF(raw!BI559,raw!BI559,raw!BG559)</f>
        <v>0</v>
      </c>
      <c r="W559" s="21">
        <f>raw!BK559</f>
        <v>0</v>
      </c>
      <c r="X559" s="21">
        <f>raw!BL559</f>
        <v>0</v>
      </c>
      <c r="Y559" s="29">
        <f>TRUNC(raw!BQ559/(1-raw!W559/100),2)</f>
        <v>0</v>
      </c>
      <c r="Z559" s="29">
        <f>TRUNC(raw!BR559/(1-raw!W559/100),2)</f>
        <v>0</v>
      </c>
      <c r="AA559" s="29">
        <f>TRUNC(raw!BY559/(1-raw!W559/100),2)</f>
        <v>0</v>
      </c>
      <c r="AB559" s="29">
        <f>TRUNC(IF(E559=0,0,IF(E559=1,raw!BX559/(1-raw!W559/100),IF(E559=2,raw!BZ559/(1-raw!W559/100),0))),2)</f>
        <v>0</v>
      </c>
      <c r="AC559" s="29">
        <f>TRUNC(raw!CB559/(1-raw!W559/100),2)</f>
        <v>0</v>
      </c>
      <c r="AD559" s="29">
        <f>TRUNC(IF(E559=0,0,IF(E559=1,raw!CA559/(1-raw!W559/100),IF(E559=2,raw!CC559/(1-raw!W559/100),0))),2)</f>
        <v>0</v>
      </c>
      <c r="AE559" s="21">
        <f>(IF(E559=0,0,IF(E559=1,0,IF(E559=2,raw!CE559))))</f>
        <v>0</v>
      </c>
      <c r="AF559" s="21">
        <f>(IF(E559=0,0,IF(E559=1,raw!CD559,IF(E559=2,raw!CF559))))</f>
        <v>0</v>
      </c>
    </row>
    <row r="560" spans="1:32" x14ac:dyDescent="0.25">
      <c r="A560" s="21">
        <f>raw!A560</f>
        <v>472913</v>
      </c>
      <c r="C560" s="21">
        <f>VLOOKUP(A560,'insert-meters'!A$2:B$24,2)</f>
        <v>108</v>
      </c>
      <c r="D560" s="21" t="str">
        <f>MID(raw!M560,3,4)</f>
        <v>1902</v>
      </c>
      <c r="E560" s="21">
        <f>IF(raw!BE560,2,IF(raw!BG560,1,0))</f>
        <v>0</v>
      </c>
      <c r="F560" s="21">
        <f>raw!T560</f>
        <v>20190318</v>
      </c>
      <c r="G560" s="21">
        <f>IF(E560=0,raw!AN560,raw!U560)</f>
        <v>8350</v>
      </c>
      <c r="H560" s="21">
        <f>IF(E560=0,raw!AO560,0)</f>
        <v>8350</v>
      </c>
      <c r="I560" s="21">
        <f>raw!V560</f>
        <v>1659.81</v>
      </c>
      <c r="J560" s="21">
        <f>raw!X560</f>
        <v>622.65</v>
      </c>
      <c r="K560" s="21">
        <f>SUM(raw!Y560:AB560)</f>
        <v>388.37999999999994</v>
      </c>
      <c r="L560" s="21">
        <f>SUM(raw!AC560:AD560)</f>
        <v>0</v>
      </c>
      <c r="M560" s="21">
        <f>raw!AE560</f>
        <v>0</v>
      </c>
      <c r="N560" s="21">
        <f>raw!AF560</f>
        <v>6639.24</v>
      </c>
      <c r="O560" s="21">
        <f>raw!AL560</f>
        <v>6873.51</v>
      </c>
      <c r="P560" s="21">
        <f>raw!AM560</f>
        <v>7261.89</v>
      </c>
      <c r="Q560" s="21">
        <f>raw!BB560</f>
        <v>0</v>
      </c>
      <c r="R560" s="21">
        <f>IF(E560=0,raw!AN560,raw!BC560)</f>
        <v>8350</v>
      </c>
      <c r="S560" s="21">
        <f>raw!BE560</f>
        <v>0</v>
      </c>
      <c r="T560" s="21">
        <f>raw!BF560</f>
        <v>0</v>
      </c>
      <c r="U560" s="21">
        <f>raw!BH560</f>
        <v>0</v>
      </c>
      <c r="V560" s="21">
        <f>IF(raw!BI560,raw!BI560,raw!BG560)</f>
        <v>0</v>
      </c>
      <c r="W560" s="21">
        <f>raw!BK560</f>
        <v>0</v>
      </c>
      <c r="X560" s="21">
        <f>raw!BL560</f>
        <v>0</v>
      </c>
      <c r="Y560" s="29">
        <f>TRUNC(raw!BQ560/(1-raw!W560/100),2)</f>
        <v>0</v>
      </c>
      <c r="Z560" s="29">
        <f>TRUNC(raw!BR560/(1-raw!W560/100),2)</f>
        <v>0</v>
      </c>
      <c r="AA560" s="29">
        <f>TRUNC(raw!BY560/(1-raw!W560/100),2)</f>
        <v>0</v>
      </c>
      <c r="AB560" s="29">
        <f>TRUNC(IF(E560=0,0,IF(E560=1,raw!BX560/(1-raw!W560/100),IF(E560=2,raw!BZ560/(1-raw!W560/100),0))),2)</f>
        <v>0</v>
      </c>
      <c r="AC560" s="29">
        <f>TRUNC(raw!CB560/(1-raw!W560/100),2)</f>
        <v>0</v>
      </c>
      <c r="AD560" s="29">
        <f>TRUNC(IF(E560=0,0,IF(E560=1,raw!CA560/(1-raw!W560/100),IF(E560=2,raw!CC560/(1-raw!W560/100),0))),2)</f>
        <v>0</v>
      </c>
      <c r="AE560" s="21">
        <f>(IF(E560=0,0,IF(E560=1,0,IF(E560=2,raw!CE560))))</f>
        <v>0</v>
      </c>
      <c r="AF560" s="21">
        <f>(IF(E560=0,0,IF(E560=1,raw!CD560,IF(E560=2,raw!CF560))))</f>
        <v>0</v>
      </c>
    </row>
    <row r="561" spans="1:32" x14ac:dyDescent="0.25">
      <c r="A561" s="21">
        <f>raw!A561</f>
        <v>491042</v>
      </c>
      <c r="C561" s="21">
        <f>VLOOKUP(A561,'insert-meters'!A$2:B$24,2)</f>
        <v>109</v>
      </c>
      <c r="D561" s="21" t="str">
        <f>MID(raw!M561,3,4)</f>
        <v>1902</v>
      </c>
      <c r="E561" s="21">
        <f>IF(raw!BE561,2,IF(raw!BG561,1,0))</f>
        <v>2</v>
      </c>
      <c r="F561" s="21">
        <f>raw!T561</f>
        <v>20190318</v>
      </c>
      <c r="G561" s="21">
        <f>IF(E561=0,raw!AN561,raw!U561)</f>
        <v>237091</v>
      </c>
      <c r="H561" s="21">
        <f>IF(E561=0,raw!AO561,0)</f>
        <v>0</v>
      </c>
      <c r="I561" s="21">
        <f>raw!V561</f>
        <v>48335.05</v>
      </c>
      <c r="J561" s="21">
        <f>raw!X561</f>
        <v>741.75</v>
      </c>
      <c r="K561" s="21">
        <f>SUM(raw!Y561:AB561)</f>
        <v>11310.39</v>
      </c>
      <c r="L561" s="21">
        <f>SUM(raw!AC561:AD561)</f>
        <v>0</v>
      </c>
      <c r="M561" s="21">
        <f>raw!AE561</f>
        <v>0</v>
      </c>
      <c r="N561" s="21">
        <f>raw!AF561</f>
        <v>193340.28</v>
      </c>
      <c r="O561" s="21">
        <f>raw!AL561</f>
        <v>182771.64</v>
      </c>
      <c r="P561" s="21">
        <f>raw!AM561</f>
        <v>194082.03</v>
      </c>
      <c r="Q561" s="21">
        <f>raw!BB561</f>
        <v>23952</v>
      </c>
      <c r="R561" s="21">
        <f>IF(E561=0,raw!AN561,raw!BC561)</f>
        <v>213139</v>
      </c>
      <c r="S561" s="21">
        <f>raw!BE561</f>
        <v>523</v>
      </c>
      <c r="T561" s="21">
        <f>raw!BF561</f>
        <v>734</v>
      </c>
      <c r="U561" s="21">
        <f>raw!BH561</f>
        <v>565</v>
      </c>
      <c r="V561" s="21">
        <f>IF(raw!BI561,raw!BI561,raw!BG561)</f>
        <v>734</v>
      </c>
      <c r="W561" s="21">
        <f>raw!BK561</f>
        <v>0</v>
      </c>
      <c r="X561" s="21">
        <f>raw!BL561</f>
        <v>1</v>
      </c>
      <c r="Y561" s="29">
        <f>TRUNC(raw!BQ561/(1-raw!W561/100),2)</f>
        <v>0</v>
      </c>
      <c r="Z561" s="29">
        <f>TRUNC(raw!BR561/(1-raw!W561/100),2)</f>
        <v>0.45</v>
      </c>
      <c r="AA561" s="29">
        <f>TRUNC(raw!BY561/(1-raw!W561/100),2)</f>
        <v>33619.440000000002</v>
      </c>
      <c r="AB561" s="29">
        <f>TRUNC(IF(E561=0,0,IF(E561=1,raw!BX561/(1-raw!W561/100),IF(E561=2,raw!BZ561/(1-raw!W561/100),0))),2)</f>
        <v>11845.8</v>
      </c>
      <c r="AC561" s="29">
        <f>TRUNC(raw!CB561/(1-raw!W561/100),2)</f>
        <v>0</v>
      </c>
      <c r="AD561" s="29">
        <f>TRUNC(IF(E561=0,0,IF(E561=1,raw!CA561/(1-raw!W561/100),IF(E561=2,raw!CC561/(1-raw!W561/100),0))),2)</f>
        <v>1742.97</v>
      </c>
      <c r="AE561" s="21">
        <f>(IF(E561=0,0,IF(E561=1,0,IF(E561=2,raw!CE561))))</f>
        <v>565</v>
      </c>
      <c r="AF561" s="21">
        <f>(IF(E561=0,0,IF(E561=1,raw!CD561,IF(E561=2,raw!CF561))))</f>
        <v>680</v>
      </c>
    </row>
    <row r="562" spans="1:32" x14ac:dyDescent="0.25">
      <c r="A562" s="21">
        <f>raw!A562</f>
        <v>491747</v>
      </c>
      <c r="C562" s="21">
        <f>VLOOKUP(A562,'insert-meters'!A$2:B$24,2)</f>
        <v>110</v>
      </c>
      <c r="D562" s="21" t="str">
        <f>MID(raw!M562,3,4)</f>
        <v>1902</v>
      </c>
      <c r="E562" s="21">
        <f>IF(raw!BE562,2,IF(raw!BG562,1,0))</f>
        <v>1</v>
      </c>
      <c r="F562" s="21">
        <f>raw!T562</f>
        <v>20190318</v>
      </c>
      <c r="G562" s="21">
        <f>IF(E562=0,raw!AN562,raw!U562)</f>
        <v>105371</v>
      </c>
      <c r="H562" s="21">
        <f>IF(E562=0,raw!AO562,0)</f>
        <v>0</v>
      </c>
      <c r="I562" s="21">
        <f>raw!V562</f>
        <v>22133.79</v>
      </c>
      <c r="J562" s="21">
        <f>raw!X562</f>
        <v>741.75</v>
      </c>
      <c r="K562" s="21">
        <f>SUM(raw!Y562:AB562)</f>
        <v>5179.2900000000009</v>
      </c>
      <c r="L562" s="21">
        <f>SUM(raw!AC562:AD562)</f>
        <v>0</v>
      </c>
      <c r="M562" s="21">
        <f>raw!AE562</f>
        <v>0</v>
      </c>
      <c r="N562" s="21">
        <f>raw!AF562</f>
        <v>88535.23</v>
      </c>
      <c r="O562" s="21">
        <f>raw!AL562</f>
        <v>84097.69</v>
      </c>
      <c r="P562" s="21">
        <f>raw!AM562</f>
        <v>89276.98</v>
      </c>
      <c r="Q562" s="21">
        <f>raw!BB562</f>
        <v>11360</v>
      </c>
      <c r="R562" s="21">
        <f>IF(E562=0,raw!AN562,raw!BC562)</f>
        <v>94011</v>
      </c>
      <c r="S562" s="21">
        <f>raw!BE562</f>
        <v>0</v>
      </c>
      <c r="T562" s="21">
        <f>raw!BF562</f>
        <v>419</v>
      </c>
      <c r="U562" s="21">
        <f>raw!BH562</f>
        <v>0</v>
      </c>
      <c r="V562" s="21">
        <f>IF(raw!BI562,raw!BI562,raw!BG562)</f>
        <v>440</v>
      </c>
      <c r="W562" s="21">
        <f>raw!BK562</f>
        <v>0</v>
      </c>
      <c r="X562" s="21">
        <f>raw!BL562</f>
        <v>1</v>
      </c>
      <c r="Y562" s="29">
        <f>TRUNC(raw!BQ562/(1-raw!W562/100),2)</f>
        <v>0</v>
      </c>
      <c r="Z562" s="29">
        <f>TRUNC(raw!BR562/(1-raw!W562/100),2)</f>
        <v>0.45</v>
      </c>
      <c r="AA562" s="29">
        <f>TRUNC(raw!BY562/(1-raw!W562/100),2)</f>
        <v>0</v>
      </c>
      <c r="AB562" s="29">
        <f>TRUNC(IF(E562=0,0,IF(E562=1,raw!BX562/(1-raw!W562/100),IF(E562=2,raw!BZ562/(1-raw!W562/100),0))),2)</f>
        <v>7101.02</v>
      </c>
      <c r="AC562" s="29">
        <f>TRUNC(raw!CB562/(1-raw!W562/100),2)</f>
        <v>0</v>
      </c>
      <c r="AD562" s="29">
        <f>TRUNC(IF(E562=0,0,IF(E562=1,raw!CA562/(1-raw!W562/100),IF(E562=2,raw!CC562/(1-raw!W562/100),0))),2)</f>
        <v>0</v>
      </c>
      <c r="AE562" s="21">
        <f>(IF(E562=0,0,IF(E562=1,0,IF(E562=2,raw!CE562))))</f>
        <v>0</v>
      </c>
      <c r="AF562" s="21">
        <f>(IF(E562=0,0,IF(E562=1,raw!CD562,IF(E562=2,raw!CF562))))</f>
        <v>440</v>
      </c>
    </row>
    <row r="563" spans="1:32" x14ac:dyDescent="0.25">
      <c r="A563" s="21">
        <f>raw!A563</f>
        <v>491750</v>
      </c>
      <c r="C563" s="21">
        <f>VLOOKUP(A563,'insert-meters'!A$2:B$24,2)</f>
        <v>111</v>
      </c>
      <c r="D563" s="21" t="str">
        <f>MID(raw!M563,3,4)</f>
        <v>1902</v>
      </c>
      <c r="E563" s="21">
        <f>IF(raw!BE563,2,IF(raw!BG563,1,0))</f>
        <v>2</v>
      </c>
      <c r="F563" s="21">
        <f>raw!T563</f>
        <v>20190318</v>
      </c>
      <c r="G563" s="21">
        <f>IF(E563=0,raw!AN563,raw!U563)</f>
        <v>299766</v>
      </c>
      <c r="H563" s="21">
        <f>IF(E563=0,raw!AO563,0)</f>
        <v>0</v>
      </c>
      <c r="I563" s="21">
        <f>raw!V563</f>
        <v>60382.86</v>
      </c>
      <c r="J563" s="21">
        <f>raw!X563</f>
        <v>741.75</v>
      </c>
      <c r="K563" s="21">
        <f>SUM(raw!Y563:AB563)</f>
        <v>14129.57</v>
      </c>
      <c r="L563" s="21">
        <f>SUM(raw!AC563:AD563)</f>
        <v>0</v>
      </c>
      <c r="M563" s="21">
        <f>raw!AE563</f>
        <v>0</v>
      </c>
      <c r="N563" s="21">
        <f>raw!AF563</f>
        <v>241531.53</v>
      </c>
      <c r="O563" s="21">
        <f>raw!AL563</f>
        <v>228143.71</v>
      </c>
      <c r="P563" s="21">
        <f>raw!AM563</f>
        <v>242273.28</v>
      </c>
      <c r="Q563" s="21">
        <f>raw!BB563</f>
        <v>28089</v>
      </c>
      <c r="R563" s="21">
        <f>IF(E563=0,raw!AN563,raw!BC563)</f>
        <v>271677</v>
      </c>
      <c r="S563" s="21">
        <f>raw!BE563</f>
        <v>703</v>
      </c>
      <c r="T563" s="21">
        <f>raw!BF563</f>
        <v>780</v>
      </c>
      <c r="U563" s="21">
        <f>raw!BH563</f>
        <v>740</v>
      </c>
      <c r="V563" s="21">
        <f>IF(raw!BI563,raw!BI563,raw!BG563)</f>
        <v>825</v>
      </c>
      <c r="W563" s="21">
        <f>raw!BK563</f>
        <v>0</v>
      </c>
      <c r="X563" s="21">
        <f>raw!BL563</f>
        <v>2</v>
      </c>
      <c r="Y563" s="29">
        <f>TRUNC(raw!BQ563/(1-raw!W563/100),2)</f>
        <v>0</v>
      </c>
      <c r="Z563" s="29">
        <f>TRUNC(raw!BR563/(1-raw!W563/100),2)</f>
        <v>0.92</v>
      </c>
      <c r="AA563" s="29">
        <f>TRUNC(raw!BY563/(1-raw!W563/100),2)</f>
        <v>44032.52</v>
      </c>
      <c r="AB563" s="29">
        <f>TRUNC(IF(E563=0,0,IF(E563=1,raw!BX563/(1-raw!W563/100),IF(E563=2,raw!BZ563/(1-raw!W563/100),0))),2)</f>
        <v>13314.42</v>
      </c>
      <c r="AC563" s="29">
        <f>TRUNC(raw!CB563/(1-raw!W563/100),2)</f>
        <v>0</v>
      </c>
      <c r="AD563" s="29">
        <f>TRUNC(IF(E563=0,0,IF(E563=1,raw!CA563/(1-raw!W563/100),IF(E563=2,raw!CC563/(1-raw!W563/100),0))),2)</f>
        <v>0</v>
      </c>
      <c r="AE563" s="21">
        <f>(IF(E563=0,0,IF(E563=1,0,IF(E563=2,raw!CE563))))</f>
        <v>740</v>
      </c>
      <c r="AF563" s="21">
        <f>(IF(E563=0,0,IF(E563=1,raw!CD563,IF(E563=2,raw!CF563))))</f>
        <v>825</v>
      </c>
    </row>
    <row r="564" spans="1:32" x14ac:dyDescent="0.25">
      <c r="A564" s="21">
        <f>raw!A564</f>
        <v>493169</v>
      </c>
      <c r="C564" s="21">
        <f>VLOOKUP(A564,'insert-meters'!A$2:B$24,2)</f>
        <v>112</v>
      </c>
      <c r="D564" s="21" t="str">
        <f>MID(raw!M564,3,4)</f>
        <v>1902</v>
      </c>
      <c r="E564" s="21">
        <f>IF(raw!BE564,2,IF(raw!BG564,1,0))</f>
        <v>1</v>
      </c>
      <c r="F564" s="21">
        <f>raw!T564</f>
        <v>20190318</v>
      </c>
      <c r="G564" s="21">
        <f>IF(E564=0,raw!AN564,raw!U564)</f>
        <v>162152</v>
      </c>
      <c r="H564" s="21">
        <f>IF(E564=0,raw!AO564,0)</f>
        <v>0</v>
      </c>
      <c r="I564" s="21">
        <f>raw!V564</f>
        <v>32639.55</v>
      </c>
      <c r="J564" s="21">
        <f>raw!X564</f>
        <v>741.75</v>
      </c>
      <c r="K564" s="21">
        <f>SUM(raw!Y564:AB564)</f>
        <v>7637.63</v>
      </c>
      <c r="L564" s="21">
        <f>SUM(raw!AC564:AD564)</f>
        <v>0</v>
      </c>
      <c r="M564" s="21">
        <f>raw!AE564</f>
        <v>0</v>
      </c>
      <c r="N564" s="21">
        <f>raw!AF564</f>
        <v>130558.25</v>
      </c>
      <c r="O564" s="21">
        <f>raw!AL564</f>
        <v>123662.37</v>
      </c>
      <c r="P564" s="21">
        <f>raw!AM564</f>
        <v>131300</v>
      </c>
      <c r="Q564" s="21">
        <f>raw!BB564</f>
        <v>16197</v>
      </c>
      <c r="R564" s="21">
        <f>IF(E564=0,raw!AN564,raw!BC564)</f>
        <v>145955</v>
      </c>
      <c r="S564" s="21">
        <f>raw!BE564</f>
        <v>0</v>
      </c>
      <c r="T564" s="21">
        <f>raw!BF564</f>
        <v>0</v>
      </c>
      <c r="U564" s="21">
        <f>raw!BH564</f>
        <v>0</v>
      </c>
      <c r="V564" s="21">
        <f>IF(raw!BI564,raw!BI564,raw!BG564)</f>
        <v>460</v>
      </c>
      <c r="W564" s="21">
        <f>raw!BK564</f>
        <v>0</v>
      </c>
      <c r="X564" s="21">
        <f>raw!BL564</f>
        <v>0</v>
      </c>
      <c r="Y564" s="29">
        <f>TRUNC(raw!BQ564/(1-raw!W564/100),2)</f>
        <v>0</v>
      </c>
      <c r="Z564" s="29">
        <f>TRUNC(raw!BR564/(1-raw!W564/100),2)</f>
        <v>0</v>
      </c>
      <c r="AA564" s="29">
        <f>TRUNC(raw!BY564/(1-raw!W564/100),2)</f>
        <v>0</v>
      </c>
      <c r="AB564" s="29">
        <f>TRUNC(IF(E564=0,0,IF(E564=1,raw!BX564/(1-raw!W564/100),IF(E564=2,raw!BZ564/(1-raw!W564/100),0))),2)</f>
        <v>7423.8</v>
      </c>
      <c r="AC564" s="29">
        <f>TRUNC(raw!CB564/(1-raw!W564/100),2)</f>
        <v>0</v>
      </c>
      <c r="AD564" s="29">
        <f>TRUNC(IF(E564=0,0,IF(E564=1,raw!CA564/(1-raw!W564/100),IF(E564=2,raw!CC564/(1-raw!W564/100),0))),2)</f>
        <v>0</v>
      </c>
      <c r="AE564" s="21">
        <f>(IF(E564=0,0,IF(E564=1,0,IF(E564=2,raw!CE564))))</f>
        <v>0</v>
      </c>
      <c r="AF564" s="21">
        <f>(IF(E564=0,0,IF(E564=1,raw!CD564,IF(E564=2,raw!CF564))))</f>
        <v>460</v>
      </c>
    </row>
    <row r="565" spans="1:32" x14ac:dyDescent="0.25">
      <c r="A565" s="21">
        <f>raw!A565</f>
        <v>510213</v>
      </c>
      <c r="C565" s="21">
        <f>VLOOKUP(A565,'insert-meters'!A$2:B$24,2)</f>
        <v>113</v>
      </c>
      <c r="D565" s="21" t="str">
        <f>MID(raw!M565,3,4)</f>
        <v>1902</v>
      </c>
      <c r="E565" s="21">
        <f>IF(raw!BE565,2,IF(raw!BG565,1,0))</f>
        <v>0</v>
      </c>
      <c r="F565" s="21">
        <f>raw!T565</f>
        <v>20190318</v>
      </c>
      <c r="G565" s="21">
        <f>IF(E565=0,raw!AN565,raw!U565)</f>
        <v>19885</v>
      </c>
      <c r="H565" s="21">
        <f>IF(E565=0,raw!AO565,0)</f>
        <v>19885</v>
      </c>
      <c r="I565" s="21">
        <f>raw!V565</f>
        <v>3952.73</v>
      </c>
      <c r="J565" s="21">
        <f>raw!X565</f>
        <v>741.75</v>
      </c>
      <c r="K565" s="21">
        <f>SUM(raw!Y565:AB565)</f>
        <v>924.92</v>
      </c>
      <c r="L565" s="21">
        <f>SUM(raw!AC565:AD565)</f>
        <v>0</v>
      </c>
      <c r="M565" s="21">
        <f>raw!AE565</f>
        <v>0</v>
      </c>
      <c r="N565" s="21">
        <f>raw!AF565</f>
        <v>15810.95</v>
      </c>
      <c r="O565" s="21">
        <f>raw!AL565</f>
        <v>15627.78</v>
      </c>
      <c r="P565" s="21">
        <f>raw!AM565</f>
        <v>16552.7</v>
      </c>
      <c r="Q565" s="21">
        <f>raw!BB565</f>
        <v>0</v>
      </c>
      <c r="R565" s="21">
        <f>IF(E565=0,raw!AN565,raw!BC565)</f>
        <v>19885</v>
      </c>
      <c r="S565" s="21">
        <f>raw!BE565</f>
        <v>0</v>
      </c>
      <c r="T565" s="21">
        <f>raw!BF565</f>
        <v>0</v>
      </c>
      <c r="U565" s="21">
        <f>raw!BH565</f>
        <v>0</v>
      </c>
      <c r="V565" s="21">
        <f>IF(raw!BI565,raw!BI565,raw!BG565)</f>
        <v>0</v>
      </c>
      <c r="W565" s="21">
        <f>raw!BK565</f>
        <v>0</v>
      </c>
      <c r="X565" s="21">
        <f>raw!BL565</f>
        <v>0</v>
      </c>
      <c r="Y565" s="29">
        <f>TRUNC(raw!BQ565/(1-raw!W565/100),2)</f>
        <v>0</v>
      </c>
      <c r="Z565" s="29">
        <f>TRUNC(raw!BR565/(1-raw!W565/100),2)</f>
        <v>0</v>
      </c>
      <c r="AA565" s="29">
        <f>TRUNC(raw!BY565/(1-raw!W565/100),2)</f>
        <v>0</v>
      </c>
      <c r="AB565" s="29">
        <f>TRUNC(IF(E565=0,0,IF(E565=1,raw!BX565/(1-raw!W565/100),IF(E565=2,raw!BZ565/(1-raw!W565/100),0))),2)</f>
        <v>0</v>
      </c>
      <c r="AC565" s="29">
        <f>TRUNC(raw!CB565/(1-raw!W565/100),2)</f>
        <v>0</v>
      </c>
      <c r="AD565" s="29">
        <f>TRUNC(IF(E565=0,0,IF(E565=1,raw!CA565/(1-raw!W565/100),IF(E565=2,raw!CC565/(1-raw!W565/100),0))),2)</f>
        <v>0</v>
      </c>
      <c r="AE565" s="21">
        <f>(IF(E565=0,0,IF(E565=1,0,IF(E565=2,raw!CE565))))</f>
        <v>0</v>
      </c>
      <c r="AF565" s="21">
        <f>(IF(E565=0,0,IF(E565=1,raw!CD565,IF(E565=2,raw!CF565))))</f>
        <v>0</v>
      </c>
    </row>
    <row r="566" spans="1:32" x14ac:dyDescent="0.25">
      <c r="A566" s="21">
        <f>raw!A566</f>
        <v>605120</v>
      </c>
      <c r="C566" s="21">
        <f>VLOOKUP(A566,'insert-meters'!A$2:B$24,2)</f>
        <v>114</v>
      </c>
      <c r="D566" s="21" t="str">
        <f>MID(raw!M566,3,4)</f>
        <v>1902</v>
      </c>
      <c r="E566" s="21">
        <f>IF(raw!BE566,2,IF(raw!BG566,1,0))</f>
        <v>1</v>
      </c>
      <c r="F566" s="21">
        <f>raw!T566</f>
        <v>20190318</v>
      </c>
      <c r="G566" s="21">
        <f>IF(E566=0,raw!AN566,raw!U566)</f>
        <v>285184</v>
      </c>
      <c r="H566" s="21">
        <f>IF(E566=0,raw!AO566,0)</f>
        <v>0</v>
      </c>
      <c r="I566" s="21">
        <f>raw!V566</f>
        <v>47983.31</v>
      </c>
      <c r="J566" s="21">
        <f>raw!X566</f>
        <v>741.75</v>
      </c>
      <c r="K566" s="21">
        <f>SUM(raw!Y566:AB566)</f>
        <v>11228.07</v>
      </c>
      <c r="L566" s="21">
        <f>SUM(raw!AC566:AD566)</f>
        <v>0</v>
      </c>
      <c r="M566" s="21">
        <f>raw!AE566</f>
        <v>2862.99</v>
      </c>
      <c r="N566" s="21">
        <f>raw!AF566</f>
        <v>191933.31</v>
      </c>
      <c r="O566" s="21">
        <f>raw!AL566</f>
        <v>178666.19</v>
      </c>
      <c r="P566" s="21">
        <f>raw!AM566</f>
        <v>189894.26</v>
      </c>
      <c r="Q566" s="21">
        <f>raw!BB566</f>
        <v>23443</v>
      </c>
      <c r="R566" s="21">
        <f>IF(E566=0,raw!AN566,raw!BC566)</f>
        <v>261741</v>
      </c>
      <c r="S566" s="21">
        <f>raw!BE566</f>
        <v>0</v>
      </c>
      <c r="T566" s="21">
        <f>raw!BF566</f>
        <v>890</v>
      </c>
      <c r="U566" s="21">
        <f>raw!BH566</f>
        <v>0</v>
      </c>
      <c r="V566" s="21">
        <f>IF(raw!BI566,raw!BI566,raw!BG566)</f>
        <v>890</v>
      </c>
      <c r="W566" s="21">
        <f>raw!BK566</f>
        <v>0</v>
      </c>
      <c r="X566" s="21">
        <f>raw!BL566</f>
        <v>179</v>
      </c>
      <c r="Y566" s="29">
        <f>TRUNC(raw!BQ566/(1-raw!W566/100),2)</f>
        <v>0</v>
      </c>
      <c r="Z566" s="29">
        <f>TRUNC(raw!BR566/(1-raw!W566/100),2)</f>
        <v>109.58</v>
      </c>
      <c r="AA566" s="29">
        <f>TRUNC(raw!BY566/(1-raw!W566/100),2)</f>
        <v>0</v>
      </c>
      <c r="AB566" s="29">
        <f>TRUNC(IF(E566=0,0,IF(E566=1,raw!BX566/(1-raw!W566/100),IF(E566=2,raw!BZ566/(1-raw!W566/100),0))),2)</f>
        <v>10337.61</v>
      </c>
      <c r="AC566" s="29">
        <f>TRUNC(raw!CB566/(1-raw!W566/100),2)</f>
        <v>0</v>
      </c>
      <c r="AD566" s="29">
        <f>TRUNC(IF(E566=0,0,IF(E566=1,raw!CA566/(1-raw!W566/100),IF(E566=2,raw!CC566/(1-raw!W566/100),0))),2)</f>
        <v>0</v>
      </c>
      <c r="AE566" s="21">
        <f>(IF(E566=0,0,IF(E566=1,0,IF(E566=2,raw!CE566))))</f>
        <v>0</v>
      </c>
      <c r="AF566" s="21">
        <f>(IF(E566=0,0,IF(E566=1,raw!CD566,IF(E566=2,raw!CF566))))</f>
        <v>955</v>
      </c>
    </row>
    <row r="567" spans="1:32" x14ac:dyDescent="0.25">
      <c r="A567" s="21">
        <f>raw!A567</f>
        <v>623849</v>
      </c>
      <c r="C567" s="21">
        <f>VLOOKUP(A567,'insert-meters'!A$2:B$24,2)</f>
        <v>115</v>
      </c>
      <c r="D567" s="21" t="str">
        <f>MID(raw!M567,3,4)</f>
        <v>1902</v>
      </c>
      <c r="E567" s="21">
        <f>IF(raw!BE567,2,IF(raw!BG567,1,0))</f>
        <v>1</v>
      </c>
      <c r="F567" s="21">
        <f>raw!T567</f>
        <v>20190318</v>
      </c>
      <c r="G567" s="21">
        <f>IF(E567=0,raw!AN567,raw!U567)</f>
        <v>184120</v>
      </c>
      <c r="H567" s="21">
        <f>IF(E567=0,raw!AO567,0)</f>
        <v>0</v>
      </c>
      <c r="I567" s="21">
        <f>raw!V567</f>
        <v>40367.910000000003</v>
      </c>
      <c r="J567" s="21">
        <f>raw!X567</f>
        <v>741.75</v>
      </c>
      <c r="K567" s="21">
        <f>SUM(raw!Y567:AB567)</f>
        <v>9446.08</v>
      </c>
      <c r="L567" s="21">
        <f>SUM(raw!AC567:AD567)</f>
        <v>0</v>
      </c>
      <c r="M567" s="21">
        <f>raw!AE567</f>
        <v>0</v>
      </c>
      <c r="N567" s="21">
        <f>raw!AF567</f>
        <v>161471.70000000001</v>
      </c>
      <c r="O567" s="21">
        <f>raw!AL567</f>
        <v>152767.37</v>
      </c>
      <c r="P567" s="21">
        <f>raw!AM567</f>
        <v>162213.45000000001</v>
      </c>
      <c r="Q567" s="21">
        <f>raw!BB567</f>
        <v>23018</v>
      </c>
      <c r="R567" s="21">
        <f>IF(E567=0,raw!AN567,raw!BC567)</f>
        <v>161102</v>
      </c>
      <c r="S567" s="21">
        <f>raw!BE567</f>
        <v>0</v>
      </c>
      <c r="T567" s="21">
        <f>raw!BF567</f>
        <v>839</v>
      </c>
      <c r="U567" s="21">
        <f>raw!BH567</f>
        <v>0</v>
      </c>
      <c r="V567" s="21">
        <f>IF(raw!BI567,raw!BI567,raw!BG567)</f>
        <v>855</v>
      </c>
      <c r="W567" s="21">
        <f>raw!BK567</f>
        <v>0</v>
      </c>
      <c r="X567" s="21">
        <f>raw!BL567</f>
        <v>0</v>
      </c>
      <c r="Y567" s="29">
        <f>TRUNC(raw!BQ567/(1-raw!W567/100),2)</f>
        <v>0</v>
      </c>
      <c r="Z567" s="29">
        <f>TRUNC(raw!BR567/(1-raw!W567/100),2)</f>
        <v>0</v>
      </c>
      <c r="AA567" s="29">
        <f>TRUNC(raw!BY567/(1-raw!W567/100),2)</f>
        <v>0</v>
      </c>
      <c r="AB567" s="29">
        <f>TRUNC(IF(E567=0,0,IF(E567=1,raw!BX567/(1-raw!W567/100),IF(E567=2,raw!BZ567/(1-raw!W567/100),0))),2)</f>
        <v>13798.58</v>
      </c>
      <c r="AC567" s="29">
        <f>TRUNC(raw!CB567/(1-raw!W567/100),2)</f>
        <v>0</v>
      </c>
      <c r="AD567" s="29">
        <f>TRUNC(IF(E567=0,0,IF(E567=1,raw!CA567/(1-raw!W567/100),IF(E567=2,raw!CC567/(1-raw!W567/100),0))),2)</f>
        <v>0</v>
      </c>
      <c r="AE567" s="21">
        <f>(IF(E567=0,0,IF(E567=1,0,IF(E567=2,raw!CE567))))</f>
        <v>0</v>
      </c>
      <c r="AF567" s="21">
        <f>(IF(E567=0,0,IF(E567=1,raw!CD567,IF(E567=2,raw!CF567))))</f>
        <v>855</v>
      </c>
    </row>
    <row r="568" spans="1:32" x14ac:dyDescent="0.25">
      <c r="A568" s="21">
        <f>raw!A568</f>
        <v>675051</v>
      </c>
      <c r="C568" s="21">
        <f>VLOOKUP(A568,'insert-meters'!A$2:B$24,2)</f>
        <v>116</v>
      </c>
      <c r="D568" s="21" t="str">
        <f>MID(raw!M568,3,4)</f>
        <v>1902</v>
      </c>
      <c r="E568" s="21">
        <f>IF(raw!BE568,2,IF(raw!BG568,1,0))</f>
        <v>2</v>
      </c>
      <c r="F568" s="21">
        <f>raw!T568</f>
        <v>20190318</v>
      </c>
      <c r="G568" s="21">
        <f>IF(E568=0,raw!AN568,raw!U568)</f>
        <v>223912</v>
      </c>
      <c r="H568" s="21">
        <f>IF(E568=0,raw!AO568,0)</f>
        <v>0</v>
      </c>
      <c r="I568" s="21">
        <f>raw!V568</f>
        <v>42603.67</v>
      </c>
      <c r="J568" s="21">
        <f>raw!X568</f>
        <v>741.75</v>
      </c>
      <c r="K568" s="21">
        <f>SUM(raw!Y568:AB568)</f>
        <v>9969.24</v>
      </c>
      <c r="L568" s="21">
        <f>SUM(raw!AC568:AD568)</f>
        <v>0</v>
      </c>
      <c r="M568" s="21">
        <f>raw!AE568</f>
        <v>0</v>
      </c>
      <c r="N568" s="21">
        <f>raw!AF568</f>
        <v>170414.74</v>
      </c>
      <c r="O568" s="21">
        <f>raw!AL568</f>
        <v>161187.25</v>
      </c>
      <c r="P568" s="21">
        <f>raw!AM568</f>
        <v>171156.49</v>
      </c>
      <c r="Q568" s="21">
        <f>raw!BB568</f>
        <v>19073</v>
      </c>
      <c r="R568" s="21">
        <f>IF(E568=0,raw!AN568,raw!BC568)</f>
        <v>204839</v>
      </c>
      <c r="S568" s="21">
        <f>raw!BE568</f>
        <v>381</v>
      </c>
      <c r="T568" s="21">
        <f>raw!BF568</f>
        <v>462</v>
      </c>
      <c r="U568" s="21">
        <f>raw!BH568</f>
        <v>435</v>
      </c>
      <c r="V568" s="21">
        <f>IF(raw!BI568,raw!BI568,raw!BG568)</f>
        <v>462</v>
      </c>
      <c r="W568" s="21">
        <f>raw!BK568</f>
        <v>0</v>
      </c>
      <c r="X568" s="21">
        <f>raw!BL568</f>
        <v>0</v>
      </c>
      <c r="Y568" s="29">
        <f>TRUNC(raw!BQ568/(1-raw!W568/100),2)</f>
        <v>0</v>
      </c>
      <c r="Z568" s="29">
        <f>TRUNC(raw!BR568/(1-raw!W568/100),2)</f>
        <v>0</v>
      </c>
      <c r="AA568" s="29">
        <f>TRUNC(raw!BY568/(1-raw!W568/100),2)</f>
        <v>25883.98</v>
      </c>
      <c r="AB568" s="29">
        <f>TRUNC(IF(E568=0,0,IF(E568=1,raw!BX568/(1-raw!W568/100),IF(E568=2,raw!BZ568/(1-raw!W568/100),0))),2)</f>
        <v>7456.08</v>
      </c>
      <c r="AC568" s="29">
        <f>TRUNC(raw!CB568/(1-raw!W568/100),2)</f>
        <v>0</v>
      </c>
      <c r="AD568" s="29">
        <f>TRUNC(IF(E568=0,0,IF(E568=1,raw!CA568/(1-raw!W568/100),IF(E568=2,raw!CC568/(1-raw!W568/100),0))),2)</f>
        <v>0</v>
      </c>
      <c r="AE568" s="21">
        <f>(IF(E568=0,0,IF(E568=1,0,IF(E568=2,raw!CE568))))</f>
        <v>435</v>
      </c>
      <c r="AF568" s="21">
        <f>(IF(E568=0,0,IF(E568=1,raw!CD568,IF(E568=2,raw!CF568))))</f>
        <v>455</v>
      </c>
    </row>
    <row r="569" spans="1:32" x14ac:dyDescent="0.25">
      <c r="A569" s="21">
        <f>raw!A569</f>
        <v>856960</v>
      </c>
      <c r="C569" s="21">
        <f>VLOOKUP(A569,'insert-meters'!A$2:B$24,2)</f>
        <v>117</v>
      </c>
      <c r="D569" s="21" t="str">
        <f>MID(raw!M569,3,4)</f>
        <v>1902</v>
      </c>
      <c r="E569" s="21">
        <f>IF(raw!BE569,2,IF(raw!BG569,1,0))</f>
        <v>0</v>
      </c>
      <c r="F569" s="21">
        <f>raw!T569</f>
        <v>20190318</v>
      </c>
      <c r="G569" s="21">
        <f>IF(E569=0,raw!AN569,raw!U569)</f>
        <v>21</v>
      </c>
      <c r="H569" s="21">
        <f>IF(E569=0,raw!AO569,0)</f>
        <v>100</v>
      </c>
      <c r="I569" s="21">
        <f>raw!V569</f>
        <v>8.0399999999999991</v>
      </c>
      <c r="J569" s="21">
        <f>raw!X569</f>
        <v>2.4900000000000002</v>
      </c>
      <c r="K569" s="21">
        <f>SUM(raw!Y569:AB569)</f>
        <v>3.9099999999999997</v>
      </c>
      <c r="L569" s="21">
        <f>SUM(raw!AC569:AD569)</f>
        <v>0</v>
      </c>
      <c r="M569" s="21">
        <f>raw!AE569</f>
        <v>0</v>
      </c>
      <c r="N569" s="21">
        <f>raw!AF569</f>
        <v>67.069999999999993</v>
      </c>
      <c r="O569" s="21">
        <f>raw!AL569</f>
        <v>65.650000000000006</v>
      </c>
      <c r="P569" s="21">
        <f>raw!AM569</f>
        <v>69.56</v>
      </c>
      <c r="Q569" s="21">
        <f>raw!BB569</f>
        <v>0</v>
      </c>
      <c r="R569" s="21">
        <f>IF(E569=0,raw!AN569,raw!BC569)</f>
        <v>21</v>
      </c>
      <c r="S569" s="21">
        <f>raw!BE569</f>
        <v>0</v>
      </c>
      <c r="T569" s="21">
        <f>raw!BF569</f>
        <v>0</v>
      </c>
      <c r="U569" s="21">
        <f>raw!BH569</f>
        <v>0</v>
      </c>
      <c r="V569" s="21">
        <f>IF(raw!BI569,raw!BI569,raw!BG569)</f>
        <v>0</v>
      </c>
      <c r="W569" s="21">
        <f>raw!BK569</f>
        <v>0</v>
      </c>
      <c r="X569" s="21">
        <f>raw!BL569</f>
        <v>0</v>
      </c>
      <c r="Y569" s="29">
        <f>TRUNC(raw!BQ569/(1-raw!W569/100),2)</f>
        <v>0</v>
      </c>
      <c r="Z569" s="29">
        <f>TRUNC(raw!BR569/(1-raw!W569/100),2)</f>
        <v>0</v>
      </c>
      <c r="AA569" s="29">
        <f>TRUNC(raw!BY569/(1-raw!W569/100),2)</f>
        <v>0</v>
      </c>
      <c r="AB569" s="29">
        <f>TRUNC(IF(E569=0,0,IF(E569=1,raw!BX569/(1-raw!W569/100),IF(E569=2,raw!BZ569/(1-raw!W569/100),0))),2)</f>
        <v>0</v>
      </c>
      <c r="AC569" s="29">
        <f>TRUNC(raw!CB569/(1-raw!W569/100),2)</f>
        <v>0</v>
      </c>
      <c r="AD569" s="29">
        <f>TRUNC(IF(E569=0,0,IF(E569=1,raw!CA569/(1-raw!W569/100),IF(E569=2,raw!CC569/(1-raw!W569/100),0))),2)</f>
        <v>0</v>
      </c>
      <c r="AE569" s="21">
        <f>(IF(E569=0,0,IF(E569=1,0,IF(E569=2,raw!CE569))))</f>
        <v>0</v>
      </c>
      <c r="AF569" s="21">
        <f>(IF(E569=0,0,IF(E569=1,raw!CD569,IF(E569=2,raw!CF569))))</f>
        <v>0</v>
      </c>
    </row>
    <row r="570" spans="1:32" x14ac:dyDescent="0.25">
      <c r="A570" s="21">
        <f>raw!A570</f>
        <v>856967</v>
      </c>
      <c r="C570" s="21">
        <f>VLOOKUP(A570,'insert-meters'!A$2:B$24,2)</f>
        <v>118</v>
      </c>
      <c r="D570" s="21" t="str">
        <f>MID(raw!M570,3,4)</f>
        <v>1902</v>
      </c>
      <c r="E570" s="21">
        <f>IF(raw!BE570,2,IF(raw!BG570,1,0))</f>
        <v>0</v>
      </c>
      <c r="F570" s="21">
        <f>raw!T570</f>
        <v>20190318</v>
      </c>
      <c r="G570" s="21">
        <f>IF(E570=0,raw!AN570,raw!U570)</f>
        <v>1</v>
      </c>
      <c r="H570" s="21">
        <f>IF(E570=0,raw!AO570,0)</f>
        <v>100</v>
      </c>
      <c r="I570" s="21">
        <f>raw!V570</f>
        <v>8.0399999999999991</v>
      </c>
      <c r="J570" s="21">
        <f>raw!X570</f>
        <v>2.4900000000000002</v>
      </c>
      <c r="K570" s="21">
        <f>SUM(raw!Y570:AB570)</f>
        <v>3.9099999999999997</v>
      </c>
      <c r="L570" s="21">
        <f>SUM(raw!AC570:AD570)</f>
        <v>0</v>
      </c>
      <c r="M570" s="21">
        <f>raw!AE570</f>
        <v>0</v>
      </c>
      <c r="N570" s="21">
        <f>raw!AF570</f>
        <v>67.069999999999993</v>
      </c>
      <c r="O570" s="21">
        <f>raw!AL570</f>
        <v>65.650000000000006</v>
      </c>
      <c r="P570" s="21">
        <f>raw!AM570</f>
        <v>69.56</v>
      </c>
      <c r="Q570" s="21">
        <f>raw!BB570</f>
        <v>0</v>
      </c>
      <c r="R570" s="21">
        <f>IF(E570=0,raw!AN570,raw!BC570)</f>
        <v>1</v>
      </c>
      <c r="S570" s="21">
        <f>raw!BE570</f>
        <v>0</v>
      </c>
      <c r="T570" s="21">
        <f>raw!BF570</f>
        <v>0</v>
      </c>
      <c r="U570" s="21">
        <f>raw!BH570</f>
        <v>0</v>
      </c>
      <c r="V570" s="21">
        <f>IF(raw!BI570,raw!BI570,raw!BG570)</f>
        <v>0</v>
      </c>
      <c r="W570" s="21">
        <f>raw!BK570</f>
        <v>0</v>
      </c>
      <c r="X570" s="21">
        <f>raw!BL570</f>
        <v>0</v>
      </c>
      <c r="Y570" s="29">
        <f>TRUNC(raw!BQ570/(1-raw!W570/100),2)</f>
        <v>0</v>
      </c>
      <c r="Z570" s="29">
        <f>TRUNC(raw!BR570/(1-raw!W570/100),2)</f>
        <v>0</v>
      </c>
      <c r="AA570" s="29">
        <f>TRUNC(raw!BY570/(1-raw!W570/100),2)</f>
        <v>0</v>
      </c>
      <c r="AB570" s="29">
        <f>TRUNC(IF(E570=0,0,IF(E570=1,raw!BX570/(1-raw!W570/100),IF(E570=2,raw!BZ570/(1-raw!W570/100),0))),2)</f>
        <v>0</v>
      </c>
      <c r="AC570" s="29">
        <f>TRUNC(raw!CB570/(1-raw!W570/100),2)</f>
        <v>0</v>
      </c>
      <c r="AD570" s="29">
        <f>TRUNC(IF(E570=0,0,IF(E570=1,raw!CA570/(1-raw!W570/100),IF(E570=2,raw!CC570/(1-raw!W570/100),0))),2)</f>
        <v>0</v>
      </c>
      <c r="AE570" s="21">
        <f>(IF(E570=0,0,IF(E570=1,0,IF(E570=2,raw!CE570))))</f>
        <v>0</v>
      </c>
      <c r="AF570" s="21">
        <f>(IF(E570=0,0,IF(E570=1,raw!CD570,IF(E570=2,raw!CF570))))</f>
        <v>0</v>
      </c>
    </row>
    <row r="571" spans="1:32" x14ac:dyDescent="0.25">
      <c r="A571" s="21">
        <f>raw!A571</f>
        <v>856969</v>
      </c>
      <c r="C571" s="21">
        <f>VLOOKUP(A571,'insert-meters'!A$2:B$24,2)</f>
        <v>119</v>
      </c>
      <c r="D571" s="21" t="str">
        <f>MID(raw!M571,3,4)</f>
        <v>1902</v>
      </c>
      <c r="E571" s="21">
        <f>IF(raw!BE571,2,IF(raw!BG571,1,0))</f>
        <v>0</v>
      </c>
      <c r="F571" s="21">
        <f>raw!T571</f>
        <v>20190318</v>
      </c>
      <c r="G571" s="21">
        <f>IF(E571=0,raw!AN571,raw!U571)</f>
        <v>0</v>
      </c>
      <c r="H571" s="21">
        <f>IF(E571=0,raw!AO571,0)</f>
        <v>100</v>
      </c>
      <c r="I571" s="21">
        <f>raw!V571</f>
        <v>8.0399999999999991</v>
      </c>
      <c r="J571" s="21">
        <f>raw!X571</f>
        <v>2.4900000000000002</v>
      </c>
      <c r="K571" s="21">
        <f>SUM(raw!Y571:AB571)</f>
        <v>3.9099999999999997</v>
      </c>
      <c r="L571" s="21">
        <f>SUM(raw!AC571:AD571)</f>
        <v>0</v>
      </c>
      <c r="M571" s="21">
        <f>raw!AE571</f>
        <v>0</v>
      </c>
      <c r="N571" s="21">
        <f>raw!AF571</f>
        <v>67.069999999999993</v>
      </c>
      <c r="O571" s="21">
        <f>raw!AL571</f>
        <v>65.650000000000006</v>
      </c>
      <c r="P571" s="21">
        <f>raw!AM571</f>
        <v>69.56</v>
      </c>
      <c r="Q571" s="21">
        <f>raw!BB571</f>
        <v>0</v>
      </c>
      <c r="R571" s="21">
        <f>IF(E571=0,raw!AN571,raw!BC571)</f>
        <v>0</v>
      </c>
      <c r="S571" s="21">
        <f>raw!BE571</f>
        <v>0</v>
      </c>
      <c r="T571" s="21">
        <f>raw!BF571</f>
        <v>0</v>
      </c>
      <c r="U571" s="21">
        <f>raw!BH571</f>
        <v>0</v>
      </c>
      <c r="V571" s="21">
        <f>IF(raw!BI571,raw!BI571,raw!BG571)</f>
        <v>0</v>
      </c>
      <c r="W571" s="21">
        <f>raw!BK571</f>
        <v>0</v>
      </c>
      <c r="X571" s="21">
        <f>raw!BL571</f>
        <v>0</v>
      </c>
      <c r="Y571" s="29">
        <f>TRUNC(raw!BQ571/(1-raw!W571/100),2)</f>
        <v>0</v>
      </c>
      <c r="Z571" s="29">
        <f>TRUNC(raw!BR571/(1-raw!W571/100),2)</f>
        <v>0</v>
      </c>
      <c r="AA571" s="29">
        <f>TRUNC(raw!BY571/(1-raw!W571/100),2)</f>
        <v>0</v>
      </c>
      <c r="AB571" s="29">
        <f>TRUNC(IF(E571=0,0,IF(E571=1,raw!BX571/(1-raw!W571/100),IF(E571=2,raw!BZ571/(1-raw!W571/100),0))),2)</f>
        <v>0</v>
      </c>
      <c r="AC571" s="29">
        <f>TRUNC(raw!CB571/(1-raw!W571/100),2)</f>
        <v>0</v>
      </c>
      <c r="AD571" s="29">
        <f>TRUNC(IF(E571=0,0,IF(E571=1,raw!CA571/(1-raw!W571/100),IF(E571=2,raw!CC571/(1-raw!W571/100),0))),2)</f>
        <v>0</v>
      </c>
      <c r="AE571" s="21">
        <f>(IF(E571=0,0,IF(E571=1,0,IF(E571=2,raw!CE571))))</f>
        <v>0</v>
      </c>
      <c r="AF571" s="21">
        <f>(IF(E571=0,0,IF(E571=1,raw!CD571,IF(E571=2,raw!CF571))))</f>
        <v>0</v>
      </c>
    </row>
    <row r="572" spans="1:32" x14ac:dyDescent="0.25">
      <c r="A572" s="21">
        <f>raw!A572</f>
        <v>966027</v>
      </c>
      <c r="C572" s="21">
        <f>VLOOKUP(A572,'insert-meters'!A$2:B$24,2)</f>
        <v>120</v>
      </c>
      <c r="D572" s="21" t="str">
        <f>MID(raw!M572,3,4)</f>
        <v>1902</v>
      </c>
      <c r="E572" s="21">
        <f>IF(raw!BE572,2,IF(raw!BG572,1,0))</f>
        <v>1</v>
      </c>
      <c r="F572" s="21">
        <f>raw!T572</f>
        <v>20190318</v>
      </c>
      <c r="G572" s="21">
        <f>IF(E572=0,raw!AN572,raw!U572)</f>
        <v>72517</v>
      </c>
      <c r="H572" s="21">
        <f>IF(E572=0,raw!AO572,0)</f>
        <v>0</v>
      </c>
      <c r="I572" s="21">
        <f>raw!V572</f>
        <v>15475.21</v>
      </c>
      <c r="J572" s="21">
        <f>raw!X572</f>
        <v>741.75</v>
      </c>
      <c r="K572" s="21">
        <f>SUM(raw!Y572:AB572)</f>
        <v>3621.18</v>
      </c>
      <c r="L572" s="21">
        <f>SUM(raw!AC572:AD572)</f>
        <v>0</v>
      </c>
      <c r="M572" s="21">
        <f>raw!AE572</f>
        <v>0</v>
      </c>
      <c r="N572" s="21">
        <f>raw!AF572</f>
        <v>61900.9</v>
      </c>
      <c r="O572" s="21">
        <f>raw!AL572</f>
        <v>59021.47</v>
      </c>
      <c r="P572" s="21">
        <f>raw!AM572</f>
        <v>62642.65</v>
      </c>
      <c r="Q572" s="21">
        <f>raw!BB572</f>
        <v>8749</v>
      </c>
      <c r="R572" s="21">
        <f>IF(E572=0,raw!AN572,raw!BC572)</f>
        <v>63768</v>
      </c>
      <c r="S572" s="21">
        <f>raw!BE572</f>
        <v>0</v>
      </c>
      <c r="T572" s="21">
        <f>raw!BF572</f>
        <v>265</v>
      </c>
      <c r="U572" s="21">
        <f>raw!BH572</f>
        <v>0</v>
      </c>
      <c r="V572" s="21">
        <f>IF(raw!BI572,raw!BI572,raw!BG572)</f>
        <v>265</v>
      </c>
      <c r="W572" s="21">
        <f>raw!BK572</f>
        <v>0</v>
      </c>
      <c r="X572" s="21">
        <f>raw!BL572</f>
        <v>0</v>
      </c>
      <c r="Y572" s="29">
        <f>TRUNC(raw!BQ572/(1-raw!W572/100),2)</f>
        <v>0</v>
      </c>
      <c r="Z572" s="29">
        <f>TRUNC(raw!BR572/(1-raw!W572/100),2)</f>
        <v>0</v>
      </c>
      <c r="AA572" s="29">
        <f>TRUNC(raw!BY572/(1-raw!W572/100),2)</f>
        <v>0</v>
      </c>
      <c r="AB572" s="29">
        <f>TRUNC(IF(E572=0,0,IF(E572=1,raw!BX572/(1-raw!W572/100),IF(E572=2,raw!BZ572/(1-raw!W572/100),0))),2)</f>
        <v>4276.76</v>
      </c>
      <c r="AC572" s="29">
        <f>TRUNC(raw!CB572/(1-raw!W572/100),2)</f>
        <v>0</v>
      </c>
      <c r="AD572" s="29">
        <f>TRUNC(IF(E572=0,0,IF(E572=1,raw!CA572/(1-raw!W572/100),IF(E572=2,raw!CC572/(1-raw!W572/100),0))),2)</f>
        <v>0</v>
      </c>
      <c r="AE572" s="21">
        <f>(IF(E572=0,0,IF(E572=1,0,IF(E572=2,raw!CE572))))</f>
        <v>0</v>
      </c>
      <c r="AF572" s="21">
        <f>(IF(E572=0,0,IF(E572=1,raw!CD572,IF(E572=2,raw!CF572))))</f>
        <v>250</v>
      </c>
    </row>
    <row r="573" spans="1:32" x14ac:dyDescent="0.25">
      <c r="A573" s="21">
        <f>raw!A573</f>
        <v>1089425</v>
      </c>
      <c r="C573" s="21">
        <f>VLOOKUP(A573,'insert-meters'!A$2:B$24,2)</f>
        <v>121</v>
      </c>
      <c r="D573" s="21" t="str">
        <f>MID(raw!M573,3,4)</f>
        <v>1902</v>
      </c>
      <c r="E573" s="21">
        <f>IF(raw!BE573,2,IF(raw!BG573,1,0))</f>
        <v>2</v>
      </c>
      <c r="F573" s="21">
        <f>raw!T573</f>
        <v>20190318</v>
      </c>
      <c r="G573" s="21">
        <f>IF(E573=0,raw!AN573,raw!U573)</f>
        <v>130241</v>
      </c>
      <c r="H573" s="21">
        <f>IF(E573=0,raw!AO573,0)</f>
        <v>0</v>
      </c>
      <c r="I573" s="21">
        <f>raw!V573</f>
        <v>21087.87</v>
      </c>
      <c r="J573" s="21">
        <f>raw!X573</f>
        <v>741.75</v>
      </c>
      <c r="K573" s="21">
        <f>SUM(raw!Y573:AB573)</f>
        <v>4934.54</v>
      </c>
      <c r="L573" s="21">
        <f>SUM(raw!AC573:AD573)</f>
        <v>0</v>
      </c>
      <c r="M573" s="21">
        <f>raw!AE573</f>
        <v>2094.65</v>
      </c>
      <c r="N573" s="21">
        <f>raw!AF573</f>
        <v>84351.55</v>
      </c>
      <c r="O573" s="21">
        <f>raw!AL573</f>
        <v>78064.11</v>
      </c>
      <c r="P573" s="21">
        <f>raw!AM573</f>
        <v>82998.649999999994</v>
      </c>
      <c r="Q573" s="21">
        <f>raw!BB573</f>
        <v>12464</v>
      </c>
      <c r="R573" s="21">
        <f>IF(E573=0,raw!AN573,raw!BC573)</f>
        <v>117777</v>
      </c>
      <c r="S573" s="21">
        <f>raw!BE573</f>
        <v>199</v>
      </c>
      <c r="T573" s="21">
        <f>raw!BF573</f>
        <v>194</v>
      </c>
      <c r="U573" s="21">
        <f>raw!BH573</f>
        <v>210</v>
      </c>
      <c r="V573" s="21">
        <f>IF(raw!BI573,raw!BI573,raw!BG573)</f>
        <v>210</v>
      </c>
      <c r="W573" s="21">
        <f>raw!BK573</f>
        <v>0</v>
      </c>
      <c r="X573" s="21">
        <f>raw!BL573</f>
        <v>0</v>
      </c>
      <c r="Y573" s="29">
        <f>TRUNC(raw!BQ573/(1-raw!W573/100),2)</f>
        <v>0</v>
      </c>
      <c r="Z573" s="29">
        <f>TRUNC(raw!BR573/(1-raw!W573/100),2)</f>
        <v>0</v>
      </c>
      <c r="AA573" s="29">
        <f>TRUNC(raw!BY573/(1-raw!W573/100),2)</f>
        <v>6481.6</v>
      </c>
      <c r="AB573" s="29">
        <f>TRUNC(IF(E573=0,0,IF(E573=1,raw!BX573/(1-raw!W573/100),IF(E573=2,raw!BZ573/(1-raw!W573/100),0))),2)</f>
        <v>2439.21</v>
      </c>
      <c r="AC573" s="29">
        <f>TRUNC(raw!CB573/(1-raw!W573/100),2)</f>
        <v>0</v>
      </c>
      <c r="AD573" s="29">
        <f>TRUNC(IF(E573=0,0,IF(E573=1,raw!CA573/(1-raw!W573/100),IF(E573=2,raw!CC573/(1-raw!W573/100),0))),2)</f>
        <v>0</v>
      </c>
      <c r="AE573" s="21">
        <f>(IF(E573=0,0,IF(E573=1,0,IF(E573=2,raw!CE573))))</f>
        <v>210</v>
      </c>
      <c r="AF573" s="21">
        <f>(IF(E573=0,0,IF(E573=1,raw!CD573,IF(E573=2,raw!CF573))))</f>
        <v>210</v>
      </c>
    </row>
    <row r="574" spans="1:32" x14ac:dyDescent="0.25">
      <c r="A574" s="21">
        <f>raw!A574</f>
        <v>1100496</v>
      </c>
      <c r="C574" s="21">
        <f>VLOOKUP(A574,'insert-meters'!A$2:B$24,2)</f>
        <v>122</v>
      </c>
      <c r="D574" s="21" t="str">
        <f>MID(raw!M574,3,4)</f>
        <v>1902</v>
      </c>
      <c r="E574" s="21">
        <f>IF(raw!BE574,2,IF(raw!BG574,1,0))</f>
        <v>0</v>
      </c>
      <c r="F574" s="21">
        <f>raw!T574</f>
        <v>20190318</v>
      </c>
      <c r="G574" s="21">
        <f>IF(E574=0,raw!AN574,raw!U574)</f>
        <v>0</v>
      </c>
      <c r="H574" s="21">
        <f>IF(E574=0,raw!AO574,0)</f>
        <v>30</v>
      </c>
      <c r="I574" s="21">
        <f>raw!V574</f>
        <v>2.41</v>
      </c>
      <c r="J574" s="21">
        <f>raw!X574</f>
        <v>2.4900000000000002</v>
      </c>
      <c r="K574" s="21">
        <f>SUM(raw!Y574:AB574)</f>
        <v>1.17</v>
      </c>
      <c r="L574" s="21">
        <f>SUM(raw!AC574:AD574)</f>
        <v>0</v>
      </c>
      <c r="M574" s="21">
        <f>raw!AE574</f>
        <v>0</v>
      </c>
      <c r="N574" s="21">
        <f>raw!AF574</f>
        <v>20.12</v>
      </c>
      <c r="O574" s="21">
        <f>raw!AL574</f>
        <v>21.44</v>
      </c>
      <c r="P574" s="21">
        <f>raw!AM574</f>
        <v>22.61</v>
      </c>
      <c r="Q574" s="21">
        <f>raw!BB574</f>
        <v>0</v>
      </c>
      <c r="R574" s="21">
        <f>IF(E574=0,raw!AN574,raw!BC574)</f>
        <v>0</v>
      </c>
      <c r="S574" s="21">
        <f>raw!BE574</f>
        <v>0</v>
      </c>
      <c r="T574" s="21">
        <f>raw!BF574</f>
        <v>0</v>
      </c>
      <c r="U574" s="21">
        <f>raw!BH574</f>
        <v>0</v>
      </c>
      <c r="V574" s="21">
        <f>IF(raw!BI574,raw!BI574,raw!BG574)</f>
        <v>0</v>
      </c>
      <c r="W574" s="21">
        <f>raw!BK574</f>
        <v>0</v>
      </c>
      <c r="X574" s="21">
        <f>raw!BL574</f>
        <v>0</v>
      </c>
      <c r="Y574" s="29">
        <f>TRUNC(raw!BQ574/(1-raw!W574/100),2)</f>
        <v>0</v>
      </c>
      <c r="Z574" s="29">
        <f>TRUNC(raw!BR574/(1-raw!W574/100),2)</f>
        <v>0</v>
      </c>
      <c r="AA574" s="29">
        <f>TRUNC(raw!BY574/(1-raw!W574/100),2)</f>
        <v>0</v>
      </c>
      <c r="AB574" s="29">
        <f>TRUNC(IF(E574=0,0,IF(E574=1,raw!BX574/(1-raw!W574/100),IF(E574=2,raw!BZ574/(1-raw!W574/100),0))),2)</f>
        <v>0</v>
      </c>
      <c r="AC574" s="29">
        <f>TRUNC(raw!CB574/(1-raw!W574/100),2)</f>
        <v>0</v>
      </c>
      <c r="AD574" s="29">
        <f>TRUNC(IF(E574=0,0,IF(E574=1,raw!CA574/(1-raw!W574/100),IF(E574=2,raw!CC574/(1-raw!W574/100),0))),2)</f>
        <v>0</v>
      </c>
      <c r="AE574" s="21">
        <f>(IF(E574=0,0,IF(E574=1,0,IF(E574=2,raw!CE574))))</f>
        <v>0</v>
      </c>
      <c r="AF574" s="21">
        <f>(IF(E574=0,0,IF(E574=1,raw!CD574,IF(E574=2,raw!CF574))))</f>
        <v>0</v>
      </c>
    </row>
    <row r="575" spans="1:32" x14ac:dyDescent="0.25">
      <c r="A575" s="21">
        <f>raw!A575</f>
        <v>1951042</v>
      </c>
      <c r="C575" s="21">
        <f>VLOOKUP(A575,'insert-meters'!A$2:B$24,2)</f>
        <v>123</v>
      </c>
      <c r="D575" s="21" t="str">
        <f>MID(raw!M575,3,4)</f>
        <v>1902</v>
      </c>
      <c r="E575" s="21">
        <f>IF(raw!BE575,2,IF(raw!BG575,1,0))</f>
        <v>0</v>
      </c>
      <c r="F575" s="21">
        <f>raw!T575</f>
        <v>20190318</v>
      </c>
      <c r="G575" s="21">
        <f>IF(E575=0,raw!AN575,raw!U575)</f>
        <v>100</v>
      </c>
      <c r="H575" s="21">
        <f>IF(E575=0,raw!AO575,0)</f>
        <v>100</v>
      </c>
      <c r="I575" s="21">
        <f>raw!V575</f>
        <v>8.0399999999999991</v>
      </c>
      <c r="J575" s="21">
        <f>raw!X575</f>
        <v>8.0500000000000007</v>
      </c>
      <c r="K575" s="21">
        <f>SUM(raw!Y575:AB575)</f>
        <v>3.9099999999999997</v>
      </c>
      <c r="L575" s="21">
        <f>SUM(raw!AC575:AD575)</f>
        <v>0</v>
      </c>
      <c r="M575" s="21">
        <f>raw!AE575</f>
        <v>0</v>
      </c>
      <c r="N575" s="21">
        <f>raw!AF575</f>
        <v>67.069999999999993</v>
      </c>
      <c r="O575" s="21">
        <f>raw!AL575</f>
        <v>71.209999999999994</v>
      </c>
      <c r="P575" s="21">
        <f>raw!AM575</f>
        <v>75.12</v>
      </c>
      <c r="Q575" s="21">
        <f>raw!BB575</f>
        <v>0</v>
      </c>
      <c r="R575" s="21">
        <f>IF(E575=0,raw!AN575,raw!BC575)</f>
        <v>100</v>
      </c>
      <c r="S575" s="21">
        <f>raw!BE575</f>
        <v>0</v>
      </c>
      <c r="T575" s="21">
        <f>raw!BF575</f>
        <v>0</v>
      </c>
      <c r="U575" s="21">
        <f>raw!BH575</f>
        <v>0</v>
      </c>
      <c r="V575" s="21">
        <f>IF(raw!BI575,raw!BI575,raw!BG575)</f>
        <v>0</v>
      </c>
      <c r="W575" s="21">
        <f>raw!BK575</f>
        <v>0</v>
      </c>
      <c r="X575" s="21">
        <f>raw!BL575</f>
        <v>0</v>
      </c>
      <c r="Y575" s="29">
        <f>TRUNC(raw!BQ575/(1-raw!W575/100),2)</f>
        <v>0</v>
      </c>
      <c r="Z575" s="29">
        <f>TRUNC(raw!BR575/(1-raw!W575/100),2)</f>
        <v>0</v>
      </c>
      <c r="AA575" s="29">
        <f>TRUNC(raw!BY575/(1-raw!W575/100),2)</f>
        <v>0</v>
      </c>
      <c r="AB575" s="29">
        <f>TRUNC(IF(E575=0,0,IF(E575=1,raw!BX575/(1-raw!W575/100),IF(E575=2,raw!BZ575/(1-raw!W575/100),0))),2)</f>
        <v>0</v>
      </c>
      <c r="AC575" s="29">
        <f>TRUNC(raw!CB575/(1-raw!W575/100),2)</f>
        <v>0</v>
      </c>
      <c r="AD575" s="29">
        <f>TRUNC(IF(E575=0,0,IF(E575=1,raw!CA575/(1-raw!W575/100),IF(E575=2,raw!CC575/(1-raw!W575/100),0))),2)</f>
        <v>0</v>
      </c>
      <c r="AE575" s="21">
        <f>(IF(E575=0,0,IF(E575=1,0,IF(E575=2,raw!CE575))))</f>
        <v>0</v>
      </c>
      <c r="AF575" s="21">
        <f>(IF(E575=0,0,IF(E575=1,raw!CD575,IF(E575=2,raw!CF575))))</f>
        <v>0</v>
      </c>
    </row>
    <row r="576" spans="1:32" x14ac:dyDescent="0.25">
      <c r="A576" s="21">
        <f>raw!A576</f>
        <v>466453</v>
      </c>
      <c r="C576" s="21">
        <f>VLOOKUP(A576,'insert-meters'!A$2:B$24,2)</f>
        <v>101</v>
      </c>
      <c r="D576" s="21" t="str">
        <f>MID(raw!M576,3,4)</f>
        <v>1903</v>
      </c>
      <c r="E576" s="21">
        <f>IF(raw!BE576,2,IF(raw!BG576,1,0))</f>
        <v>1</v>
      </c>
      <c r="F576" s="21">
        <f>raw!T576</f>
        <v>20190418</v>
      </c>
      <c r="G576" s="21">
        <f>IF(E576=0,raw!AN576,raw!U576)</f>
        <v>12658</v>
      </c>
      <c r="H576" s="21">
        <f>IF(E576=0,raw!AO576,0)</f>
        <v>0</v>
      </c>
      <c r="I576" s="21">
        <f>raw!V576</f>
        <v>2345.75</v>
      </c>
      <c r="J576" s="21">
        <f>raw!X576</f>
        <v>741.75</v>
      </c>
      <c r="K576" s="21">
        <f>SUM(raw!Y576:AB576)</f>
        <v>548.9</v>
      </c>
      <c r="L576" s="21">
        <f>SUM(raw!AC576:AD576)</f>
        <v>0</v>
      </c>
      <c r="M576" s="21">
        <f>raw!AE576</f>
        <v>5.68</v>
      </c>
      <c r="N576" s="21">
        <f>raw!AF576</f>
        <v>9383.1</v>
      </c>
      <c r="O576" s="21">
        <f>raw!AL576</f>
        <v>9570.27</v>
      </c>
      <c r="P576" s="21">
        <f>raw!AM576</f>
        <v>10119.17</v>
      </c>
      <c r="Q576" s="21">
        <f>raw!BB576</f>
        <v>1447</v>
      </c>
      <c r="R576" s="21">
        <f>IF(E576=0,raw!AN576,raw!BC576)</f>
        <v>11211</v>
      </c>
      <c r="S576" s="21">
        <f>raw!BE576</f>
        <v>0</v>
      </c>
      <c r="T576" s="21">
        <f>raw!BF576</f>
        <v>48</v>
      </c>
      <c r="U576" s="21">
        <f>raw!BH576</f>
        <v>0</v>
      </c>
      <c r="V576" s="21">
        <f>IF(raw!BI576,raw!BI576,raw!BG576)</f>
        <v>55</v>
      </c>
      <c r="W576" s="21">
        <f>raw!BK576</f>
        <v>23</v>
      </c>
      <c r="X576" s="21">
        <f>raw!BL576</f>
        <v>476</v>
      </c>
      <c r="Y576" s="29">
        <f>TRUNC(raw!BQ576/(1-raw!W576/100),2)</f>
        <v>10.61</v>
      </c>
      <c r="Z576" s="29">
        <f>TRUNC(raw!BR576/(1-raw!W576/100),2)</f>
        <v>219.64</v>
      </c>
      <c r="AA576" s="29">
        <f>TRUNC(raw!BY576/(1-raw!W576/100),2)</f>
        <v>0</v>
      </c>
      <c r="AB576" s="29">
        <f>TRUNC(IF(E576=0,0,IF(E576=1,raw!BX576/(1-raw!W576/100),IF(E576=2,raw!BZ576/(1-raw!W576/100),0))),2)</f>
        <v>641.96</v>
      </c>
      <c r="AC576" s="29">
        <f>TRUNC(raw!CB576/(1-raw!W576/100),2)</f>
        <v>0</v>
      </c>
      <c r="AD576" s="29">
        <f>TRUNC(IF(E576=0,0,IF(E576=1,raw!CA576/(1-raw!W576/100),IF(E576=2,raw!CC576/(1-raw!W576/100),0))),2)</f>
        <v>0</v>
      </c>
      <c r="AE576" s="21">
        <f>(IF(E576=0,0,IF(E576=1,0,IF(E576=2,raw!CE576))))</f>
        <v>0</v>
      </c>
      <c r="AF576" s="21">
        <f>(IF(E576=0,0,IF(E576=1,raw!CD576,IF(E576=2,raw!CF576))))</f>
        <v>55</v>
      </c>
    </row>
    <row r="577" spans="1:32" x14ac:dyDescent="0.25">
      <c r="A577" s="21">
        <f>raw!A577</f>
        <v>471550</v>
      </c>
      <c r="C577" s="21">
        <f>VLOOKUP(A577,'insert-meters'!A$2:B$24,2)</f>
        <v>102</v>
      </c>
      <c r="D577" s="21" t="str">
        <f>MID(raw!M577,3,4)</f>
        <v>1903</v>
      </c>
      <c r="E577" s="21">
        <f>IF(raw!BE577,2,IF(raw!BG577,1,0))</f>
        <v>0</v>
      </c>
      <c r="F577" s="21">
        <f>raw!T577</f>
        <v>20190418</v>
      </c>
      <c r="G577" s="21">
        <f>IF(E577=0,raw!AN577,raw!U577)</f>
        <v>672</v>
      </c>
      <c r="H577" s="21">
        <f>IF(E577=0,raw!AO577,0)</f>
        <v>672</v>
      </c>
      <c r="I577" s="21">
        <f>raw!V577</f>
        <v>134.22999999999999</v>
      </c>
      <c r="J577" s="21">
        <f>raw!X577</f>
        <v>76.27</v>
      </c>
      <c r="K577" s="21">
        <f>SUM(raw!Y577:AB577)</f>
        <v>31.380000000000003</v>
      </c>
      <c r="L577" s="21">
        <f>SUM(raw!AC577:AD577)</f>
        <v>0</v>
      </c>
      <c r="M577" s="21">
        <f>raw!AE577</f>
        <v>0</v>
      </c>
      <c r="N577" s="21">
        <f>raw!AF577</f>
        <v>536.91999999999996</v>
      </c>
      <c r="O577" s="21">
        <f>raw!AL577</f>
        <v>581.80999999999995</v>
      </c>
      <c r="P577" s="21">
        <f>raw!AM577</f>
        <v>613.19000000000005</v>
      </c>
      <c r="Q577" s="21">
        <f>raw!BB577</f>
        <v>0</v>
      </c>
      <c r="R577" s="21">
        <f>IF(E577=0,raw!AN577,raw!BC577)</f>
        <v>672</v>
      </c>
      <c r="S577" s="21">
        <f>raw!BE577</f>
        <v>0</v>
      </c>
      <c r="T577" s="21">
        <f>raw!BF577</f>
        <v>0</v>
      </c>
      <c r="U577" s="21">
        <f>raw!BH577</f>
        <v>0</v>
      </c>
      <c r="V577" s="21">
        <f>IF(raw!BI577,raw!BI577,raw!BG577)</f>
        <v>0</v>
      </c>
      <c r="W577" s="21">
        <f>raw!BK577</f>
        <v>0</v>
      </c>
      <c r="X577" s="21">
        <f>raw!BL577</f>
        <v>0</v>
      </c>
      <c r="Y577" s="29">
        <f>TRUNC(raw!BQ577/(1-raw!W577/100),2)</f>
        <v>0</v>
      </c>
      <c r="Z577" s="29">
        <f>TRUNC(raw!BR577/(1-raw!W577/100),2)</f>
        <v>0</v>
      </c>
      <c r="AA577" s="29">
        <f>TRUNC(raw!BY577/(1-raw!W577/100),2)</f>
        <v>0</v>
      </c>
      <c r="AB577" s="29">
        <f>TRUNC(IF(E577=0,0,IF(E577=1,raw!BX577/(1-raw!W577/100),IF(E577=2,raw!BZ577/(1-raw!W577/100),0))),2)</f>
        <v>0</v>
      </c>
      <c r="AC577" s="29">
        <f>TRUNC(raw!CB577/(1-raw!W577/100),2)</f>
        <v>0</v>
      </c>
      <c r="AD577" s="29">
        <f>TRUNC(IF(E577=0,0,IF(E577=1,raw!CA577/(1-raw!W577/100),IF(E577=2,raw!CC577/(1-raw!W577/100),0))),2)</f>
        <v>0</v>
      </c>
      <c r="AE577" s="21">
        <f>(IF(E577=0,0,IF(E577=1,0,IF(E577=2,raw!CE577))))</f>
        <v>0</v>
      </c>
      <c r="AF577" s="21">
        <f>(IF(E577=0,0,IF(E577=1,raw!CD577,IF(E577=2,raw!CF577))))</f>
        <v>0</v>
      </c>
    </row>
    <row r="578" spans="1:32" x14ac:dyDescent="0.25">
      <c r="A578" s="21">
        <f>raw!A578</f>
        <v>471551</v>
      </c>
      <c r="C578" s="21">
        <f>VLOOKUP(A578,'insert-meters'!A$2:B$24,2)</f>
        <v>103</v>
      </c>
      <c r="D578" s="21" t="str">
        <f>MID(raw!M578,3,4)</f>
        <v>1903</v>
      </c>
      <c r="E578" s="21">
        <f>IF(raw!BE578,2,IF(raw!BG578,1,0))</f>
        <v>0</v>
      </c>
      <c r="F578" s="21">
        <f>raw!T578</f>
        <v>20190418</v>
      </c>
      <c r="G578" s="21">
        <f>IF(E578=0,raw!AN578,raw!U578)</f>
        <v>6240</v>
      </c>
      <c r="H578" s="21">
        <f>IF(E578=0,raw!AO578,0)</f>
        <v>6240</v>
      </c>
      <c r="I578" s="21">
        <f>raw!V578</f>
        <v>1246.43</v>
      </c>
      <c r="J578" s="21">
        <f>raw!X578</f>
        <v>731.78</v>
      </c>
      <c r="K578" s="21">
        <f>SUM(raw!Y578:AB578)</f>
        <v>291.64</v>
      </c>
      <c r="L578" s="21">
        <f>SUM(raw!AC578:AD578)</f>
        <v>0</v>
      </c>
      <c r="M578" s="21">
        <f>raw!AE578</f>
        <v>0</v>
      </c>
      <c r="N578" s="21">
        <f>raw!AF578</f>
        <v>4985.7299999999996</v>
      </c>
      <c r="O578" s="21">
        <f>raw!AL578</f>
        <v>5425.87</v>
      </c>
      <c r="P578" s="21">
        <f>raw!AM578</f>
        <v>5717.51</v>
      </c>
      <c r="Q578" s="21">
        <f>raw!BB578</f>
        <v>0</v>
      </c>
      <c r="R578" s="21">
        <f>IF(E578=0,raw!AN578,raw!BC578)</f>
        <v>6240</v>
      </c>
      <c r="S578" s="21">
        <f>raw!BE578</f>
        <v>0</v>
      </c>
      <c r="T578" s="21">
        <f>raw!BF578</f>
        <v>0</v>
      </c>
      <c r="U578" s="21">
        <f>raw!BH578</f>
        <v>0</v>
      </c>
      <c r="V578" s="21">
        <f>IF(raw!BI578,raw!BI578,raw!BG578)</f>
        <v>0</v>
      </c>
      <c r="W578" s="21">
        <f>raw!BK578</f>
        <v>0</v>
      </c>
      <c r="X578" s="21">
        <f>raw!BL578</f>
        <v>0</v>
      </c>
      <c r="Y578" s="29">
        <f>TRUNC(raw!BQ578/(1-raw!W578/100),2)</f>
        <v>0</v>
      </c>
      <c r="Z578" s="29">
        <f>TRUNC(raw!BR578/(1-raw!W578/100),2)</f>
        <v>0</v>
      </c>
      <c r="AA578" s="29">
        <f>TRUNC(raw!BY578/(1-raw!W578/100),2)</f>
        <v>0</v>
      </c>
      <c r="AB578" s="29">
        <f>TRUNC(IF(E578=0,0,IF(E578=1,raw!BX578/(1-raw!W578/100),IF(E578=2,raw!BZ578/(1-raw!W578/100),0))),2)</f>
        <v>0</v>
      </c>
      <c r="AC578" s="29">
        <f>TRUNC(raw!CB578/(1-raw!W578/100),2)</f>
        <v>0</v>
      </c>
      <c r="AD578" s="29">
        <f>TRUNC(IF(E578=0,0,IF(E578=1,raw!CA578/(1-raw!W578/100),IF(E578=2,raw!CC578/(1-raw!W578/100),0))),2)</f>
        <v>0</v>
      </c>
      <c r="AE578" s="21">
        <f>(IF(E578=0,0,IF(E578=1,0,IF(E578=2,raw!CE578))))</f>
        <v>0</v>
      </c>
      <c r="AF578" s="21">
        <f>(IF(E578=0,0,IF(E578=1,raw!CD578,IF(E578=2,raw!CF578))))</f>
        <v>0</v>
      </c>
    </row>
    <row r="579" spans="1:32" x14ac:dyDescent="0.25">
      <c r="A579" s="21">
        <f>raw!A579</f>
        <v>471552</v>
      </c>
      <c r="C579" s="21">
        <f>VLOOKUP(A579,'insert-meters'!A$2:B$24,2)</f>
        <v>104</v>
      </c>
      <c r="D579" s="21" t="str">
        <f>MID(raw!M579,3,4)</f>
        <v>1903</v>
      </c>
      <c r="E579" s="21">
        <f>IF(raw!BE579,2,IF(raw!BG579,1,0))</f>
        <v>0</v>
      </c>
      <c r="F579" s="21">
        <f>raw!T579</f>
        <v>20190418</v>
      </c>
      <c r="G579" s="21">
        <f>IF(E579=0,raw!AN579,raw!U579)</f>
        <v>88</v>
      </c>
      <c r="H579" s="21">
        <f>IF(E579=0,raw!AO579,0)</f>
        <v>88</v>
      </c>
      <c r="I579" s="21">
        <f>raw!V579</f>
        <v>7.11</v>
      </c>
      <c r="J579" s="21">
        <f>raw!X579</f>
        <v>14.45</v>
      </c>
      <c r="K579" s="21">
        <f>SUM(raw!Y579:AB579)</f>
        <v>3.4499999999999997</v>
      </c>
      <c r="L579" s="21">
        <f>SUM(raw!AC579:AD579)</f>
        <v>0</v>
      </c>
      <c r="M579" s="21">
        <f>raw!AE579</f>
        <v>0</v>
      </c>
      <c r="N579" s="21">
        <f>raw!AF579</f>
        <v>59.26</v>
      </c>
      <c r="O579" s="21">
        <f>raw!AL579</f>
        <v>70.260000000000005</v>
      </c>
      <c r="P579" s="21">
        <f>raw!AM579</f>
        <v>73.709999999999994</v>
      </c>
      <c r="Q579" s="21">
        <f>raw!BB579</f>
        <v>0</v>
      </c>
      <c r="R579" s="21">
        <f>IF(E579=0,raw!AN579,raw!BC579)</f>
        <v>88</v>
      </c>
      <c r="S579" s="21">
        <f>raw!BE579</f>
        <v>0</v>
      </c>
      <c r="T579" s="21">
        <f>raw!BF579</f>
        <v>0</v>
      </c>
      <c r="U579" s="21">
        <f>raw!BH579</f>
        <v>0</v>
      </c>
      <c r="V579" s="21">
        <f>IF(raw!BI579,raw!BI579,raw!BG579)</f>
        <v>0</v>
      </c>
      <c r="W579" s="21">
        <f>raw!BK579</f>
        <v>0</v>
      </c>
      <c r="X579" s="21">
        <f>raw!BL579</f>
        <v>0</v>
      </c>
      <c r="Y579" s="29">
        <f>TRUNC(raw!BQ579/(1-raw!W579/100),2)</f>
        <v>0</v>
      </c>
      <c r="Z579" s="29">
        <f>TRUNC(raw!BR579/(1-raw!W579/100),2)</f>
        <v>0</v>
      </c>
      <c r="AA579" s="29">
        <f>TRUNC(raw!BY579/(1-raw!W579/100),2)</f>
        <v>0</v>
      </c>
      <c r="AB579" s="29">
        <f>TRUNC(IF(E579=0,0,IF(E579=1,raw!BX579/(1-raw!W579/100),IF(E579=2,raw!BZ579/(1-raw!W579/100),0))),2)</f>
        <v>0</v>
      </c>
      <c r="AC579" s="29">
        <f>TRUNC(raw!CB579/(1-raw!W579/100),2)</f>
        <v>0</v>
      </c>
      <c r="AD579" s="29">
        <f>TRUNC(IF(E579=0,0,IF(E579=1,raw!CA579/(1-raw!W579/100),IF(E579=2,raw!CC579/(1-raw!W579/100),0))),2)</f>
        <v>0</v>
      </c>
      <c r="AE579" s="21">
        <f>(IF(E579=0,0,IF(E579=1,0,IF(E579=2,raw!CE579))))</f>
        <v>0</v>
      </c>
      <c r="AF579" s="21">
        <f>(IF(E579=0,0,IF(E579=1,raw!CD579,IF(E579=2,raw!CF579))))</f>
        <v>0</v>
      </c>
    </row>
    <row r="580" spans="1:32" x14ac:dyDescent="0.25">
      <c r="A580" s="21">
        <f>raw!A580</f>
        <v>471553</v>
      </c>
      <c r="C580" s="21">
        <f>VLOOKUP(A580,'insert-meters'!A$2:B$24,2)</f>
        <v>105</v>
      </c>
      <c r="D580" s="21" t="str">
        <f>MID(raw!M580,3,4)</f>
        <v>1903</v>
      </c>
      <c r="E580" s="21">
        <f>IF(raw!BE580,2,IF(raw!BG580,1,0))</f>
        <v>0</v>
      </c>
      <c r="F580" s="21">
        <f>raw!T580</f>
        <v>20190418</v>
      </c>
      <c r="G580" s="21">
        <f>IF(E580=0,raw!AN580,raw!U580)</f>
        <v>6360</v>
      </c>
      <c r="H580" s="21">
        <f>IF(E580=0,raw!AO580,0)</f>
        <v>6360</v>
      </c>
      <c r="I580" s="21">
        <f>raw!V580</f>
        <v>1270.4000000000001</v>
      </c>
      <c r="J580" s="21">
        <f>raw!X580</f>
        <v>731.78</v>
      </c>
      <c r="K580" s="21">
        <f>SUM(raw!Y580:AB580)</f>
        <v>297.25</v>
      </c>
      <c r="L580" s="21">
        <f>SUM(raw!AC580:AD580)</f>
        <v>0</v>
      </c>
      <c r="M580" s="21">
        <f>raw!AE580</f>
        <v>0</v>
      </c>
      <c r="N580" s="21">
        <f>raw!AF580</f>
        <v>5081.6099999999997</v>
      </c>
      <c r="O580" s="21">
        <f>raw!AL580</f>
        <v>5516.14</v>
      </c>
      <c r="P580" s="21">
        <f>raw!AM580</f>
        <v>5813.39</v>
      </c>
      <c r="Q580" s="21">
        <f>raw!BB580</f>
        <v>0</v>
      </c>
      <c r="R580" s="21">
        <f>IF(E580=0,raw!AN580,raw!BC580)</f>
        <v>6360</v>
      </c>
      <c r="S580" s="21">
        <f>raw!BE580</f>
        <v>0</v>
      </c>
      <c r="T580" s="21">
        <f>raw!BF580</f>
        <v>0</v>
      </c>
      <c r="U580" s="21">
        <f>raw!BH580</f>
        <v>0</v>
      </c>
      <c r="V580" s="21">
        <f>IF(raw!BI580,raw!BI580,raw!BG580)</f>
        <v>0</v>
      </c>
      <c r="W580" s="21">
        <f>raw!BK580</f>
        <v>0</v>
      </c>
      <c r="X580" s="21">
        <f>raw!BL580</f>
        <v>0</v>
      </c>
      <c r="Y580" s="29">
        <f>TRUNC(raw!BQ580/(1-raw!W580/100),2)</f>
        <v>0</v>
      </c>
      <c r="Z580" s="29">
        <f>TRUNC(raw!BR580/(1-raw!W580/100),2)</f>
        <v>0</v>
      </c>
      <c r="AA580" s="29">
        <f>TRUNC(raw!BY580/(1-raw!W580/100),2)</f>
        <v>0</v>
      </c>
      <c r="AB580" s="29">
        <f>TRUNC(IF(E580=0,0,IF(E580=1,raw!BX580/(1-raw!W580/100),IF(E580=2,raw!BZ580/(1-raw!W580/100),0))),2)</f>
        <v>0</v>
      </c>
      <c r="AC580" s="29">
        <f>TRUNC(raw!CB580/(1-raw!W580/100),2)</f>
        <v>0</v>
      </c>
      <c r="AD580" s="29">
        <f>TRUNC(IF(E580=0,0,IF(E580=1,raw!CA580/(1-raw!W580/100),IF(E580=2,raw!CC580/(1-raw!W580/100),0))),2)</f>
        <v>0</v>
      </c>
      <c r="AE580" s="21">
        <f>(IF(E580=0,0,IF(E580=1,0,IF(E580=2,raw!CE580))))</f>
        <v>0</v>
      </c>
      <c r="AF580" s="21">
        <f>(IF(E580=0,0,IF(E580=1,raw!CD580,IF(E580=2,raw!CF580))))</f>
        <v>0</v>
      </c>
    </row>
    <row r="581" spans="1:32" x14ac:dyDescent="0.25">
      <c r="A581" s="21">
        <f>raw!A581</f>
        <v>471554</v>
      </c>
      <c r="C581" s="21">
        <f>VLOOKUP(A581,'insert-meters'!A$2:B$24,2)</f>
        <v>106</v>
      </c>
      <c r="D581" s="21" t="str">
        <f>MID(raw!M581,3,4)</f>
        <v>1903</v>
      </c>
      <c r="E581" s="21">
        <f>IF(raw!BE581,2,IF(raw!BG581,1,0))</f>
        <v>0</v>
      </c>
      <c r="F581" s="21">
        <f>raw!T581</f>
        <v>20190418</v>
      </c>
      <c r="G581" s="21">
        <f>IF(E581=0,raw!AN581,raw!U581)</f>
        <v>695</v>
      </c>
      <c r="H581" s="21">
        <f>IF(E581=0,raw!AO581,0)</f>
        <v>695</v>
      </c>
      <c r="I581" s="21">
        <f>raw!V581</f>
        <v>138.82</v>
      </c>
      <c r="J581" s="21">
        <f>raw!X581</f>
        <v>50.91</v>
      </c>
      <c r="K581" s="21">
        <f>SUM(raw!Y581:AB581)</f>
        <v>32.46</v>
      </c>
      <c r="L581" s="21">
        <f>SUM(raw!AC581:AD581)</f>
        <v>0</v>
      </c>
      <c r="M581" s="21">
        <f>raw!AE581</f>
        <v>0</v>
      </c>
      <c r="N581" s="21">
        <f>raw!AF581</f>
        <v>555.29999999999995</v>
      </c>
      <c r="O581" s="21">
        <f>raw!AL581</f>
        <v>573.75</v>
      </c>
      <c r="P581" s="21">
        <f>raw!AM581</f>
        <v>606.21</v>
      </c>
      <c r="Q581" s="21">
        <f>raw!BB581</f>
        <v>0</v>
      </c>
      <c r="R581" s="21">
        <f>IF(E581=0,raw!AN581,raw!BC581)</f>
        <v>695</v>
      </c>
      <c r="S581" s="21">
        <f>raw!BE581</f>
        <v>0</v>
      </c>
      <c r="T581" s="21">
        <f>raw!BF581</f>
        <v>0</v>
      </c>
      <c r="U581" s="21">
        <f>raw!BH581</f>
        <v>0</v>
      </c>
      <c r="V581" s="21">
        <f>IF(raw!BI581,raw!BI581,raw!BG581)</f>
        <v>0</v>
      </c>
      <c r="W581" s="21">
        <f>raw!BK581</f>
        <v>0</v>
      </c>
      <c r="X581" s="21">
        <f>raw!BL581</f>
        <v>0</v>
      </c>
      <c r="Y581" s="29">
        <f>TRUNC(raw!BQ581/(1-raw!W581/100),2)</f>
        <v>0</v>
      </c>
      <c r="Z581" s="29">
        <f>TRUNC(raw!BR581/(1-raw!W581/100),2)</f>
        <v>0</v>
      </c>
      <c r="AA581" s="29">
        <f>TRUNC(raw!BY581/(1-raw!W581/100),2)</f>
        <v>0</v>
      </c>
      <c r="AB581" s="29">
        <f>TRUNC(IF(E581=0,0,IF(E581=1,raw!BX581/(1-raw!W581/100),IF(E581=2,raw!BZ581/(1-raw!W581/100),0))),2)</f>
        <v>0</v>
      </c>
      <c r="AC581" s="29">
        <f>TRUNC(raw!CB581/(1-raw!W581/100),2)</f>
        <v>0</v>
      </c>
      <c r="AD581" s="29">
        <f>TRUNC(IF(E581=0,0,IF(E581=1,raw!CA581/(1-raw!W581/100),IF(E581=2,raw!CC581/(1-raw!W581/100),0))),2)</f>
        <v>0</v>
      </c>
      <c r="AE581" s="21">
        <f>(IF(E581=0,0,IF(E581=1,0,IF(E581=2,raw!CE581))))</f>
        <v>0</v>
      </c>
      <c r="AF581" s="21">
        <f>(IF(E581=0,0,IF(E581=1,raw!CD581,IF(E581=2,raw!CF581))))</f>
        <v>0</v>
      </c>
    </row>
    <row r="582" spans="1:32" x14ac:dyDescent="0.25">
      <c r="A582" s="21">
        <f>raw!A582</f>
        <v>471555</v>
      </c>
      <c r="C582" s="21">
        <f>VLOOKUP(A582,'insert-meters'!A$2:B$24,2)</f>
        <v>107</v>
      </c>
      <c r="D582" s="21" t="str">
        <f>MID(raw!M582,3,4)</f>
        <v>1903</v>
      </c>
      <c r="E582" s="21">
        <f>IF(raw!BE582,2,IF(raw!BG582,1,0))</f>
        <v>0</v>
      </c>
      <c r="F582" s="21">
        <f>raw!T582</f>
        <v>20190418</v>
      </c>
      <c r="G582" s="21">
        <f>IF(E582=0,raw!AN582,raw!U582)</f>
        <v>6180</v>
      </c>
      <c r="H582" s="21">
        <f>IF(E582=0,raw!AO582,0)</f>
        <v>6180</v>
      </c>
      <c r="I582" s="21">
        <f>raw!V582</f>
        <v>1234.44</v>
      </c>
      <c r="J582" s="21">
        <f>raw!X582</f>
        <v>622.65</v>
      </c>
      <c r="K582" s="21">
        <f>SUM(raw!Y582:AB582)</f>
        <v>288.84000000000003</v>
      </c>
      <c r="L582" s="21">
        <f>SUM(raw!AC582:AD582)</f>
        <v>0</v>
      </c>
      <c r="M582" s="21">
        <f>raw!AE582</f>
        <v>0</v>
      </c>
      <c r="N582" s="21">
        <f>raw!AF582</f>
        <v>4937.79</v>
      </c>
      <c r="O582" s="21">
        <f>raw!AL582</f>
        <v>5271.6</v>
      </c>
      <c r="P582" s="21">
        <f>raw!AM582</f>
        <v>5560.44</v>
      </c>
      <c r="Q582" s="21">
        <f>raw!BB582</f>
        <v>0</v>
      </c>
      <c r="R582" s="21">
        <f>IF(E582=0,raw!AN582,raw!BC582)</f>
        <v>6180</v>
      </c>
      <c r="S582" s="21">
        <f>raw!BE582</f>
        <v>0</v>
      </c>
      <c r="T582" s="21">
        <f>raw!BF582</f>
        <v>0</v>
      </c>
      <c r="U582" s="21">
        <f>raw!BH582</f>
        <v>0</v>
      </c>
      <c r="V582" s="21">
        <f>IF(raw!BI582,raw!BI582,raw!BG582)</f>
        <v>0</v>
      </c>
      <c r="W582" s="21">
        <f>raw!BK582</f>
        <v>0</v>
      </c>
      <c r="X582" s="21">
        <f>raw!BL582</f>
        <v>0</v>
      </c>
      <c r="Y582" s="29">
        <f>TRUNC(raw!BQ582/(1-raw!W582/100),2)</f>
        <v>0</v>
      </c>
      <c r="Z582" s="29">
        <f>TRUNC(raw!BR582/(1-raw!W582/100),2)</f>
        <v>0</v>
      </c>
      <c r="AA582" s="29">
        <f>TRUNC(raw!BY582/(1-raw!W582/100),2)</f>
        <v>0</v>
      </c>
      <c r="AB582" s="29">
        <f>TRUNC(IF(E582=0,0,IF(E582=1,raw!BX582/(1-raw!W582/100),IF(E582=2,raw!BZ582/(1-raw!W582/100),0))),2)</f>
        <v>0</v>
      </c>
      <c r="AC582" s="29">
        <f>TRUNC(raw!CB582/(1-raw!W582/100),2)</f>
        <v>0</v>
      </c>
      <c r="AD582" s="29">
        <f>TRUNC(IF(E582=0,0,IF(E582=1,raw!CA582/(1-raw!W582/100),IF(E582=2,raw!CC582/(1-raw!W582/100),0))),2)</f>
        <v>0</v>
      </c>
      <c r="AE582" s="21">
        <f>(IF(E582=0,0,IF(E582=1,0,IF(E582=2,raw!CE582))))</f>
        <v>0</v>
      </c>
      <c r="AF582" s="21">
        <f>(IF(E582=0,0,IF(E582=1,raw!CD582,IF(E582=2,raw!CF582))))</f>
        <v>0</v>
      </c>
    </row>
    <row r="583" spans="1:32" x14ac:dyDescent="0.25">
      <c r="A583" s="21">
        <f>raw!A583</f>
        <v>472913</v>
      </c>
      <c r="C583" s="21">
        <f>VLOOKUP(A583,'insert-meters'!A$2:B$24,2)</f>
        <v>108</v>
      </c>
      <c r="D583" s="21" t="str">
        <f>MID(raw!M583,3,4)</f>
        <v>1903</v>
      </c>
      <c r="E583" s="21">
        <f>IF(raw!BE583,2,IF(raw!BG583,1,0))</f>
        <v>0</v>
      </c>
      <c r="F583" s="21">
        <f>raw!T583</f>
        <v>20190418</v>
      </c>
      <c r="G583" s="21">
        <f>IF(E583=0,raw!AN583,raw!U583)</f>
        <v>6460</v>
      </c>
      <c r="H583" s="21">
        <f>IF(E583=0,raw!AO583,0)</f>
        <v>6460</v>
      </c>
      <c r="I583" s="21">
        <f>raw!V583</f>
        <v>1290.3699999999999</v>
      </c>
      <c r="J583" s="21">
        <f>raw!X583</f>
        <v>622.65</v>
      </c>
      <c r="K583" s="21">
        <f>SUM(raw!Y583:AB583)</f>
        <v>301.92</v>
      </c>
      <c r="L583" s="21">
        <f>SUM(raw!AC583:AD583)</f>
        <v>0</v>
      </c>
      <c r="M583" s="21">
        <f>raw!AE583</f>
        <v>0</v>
      </c>
      <c r="N583" s="21">
        <f>raw!AF583</f>
        <v>5161.51</v>
      </c>
      <c r="O583" s="21">
        <f>raw!AL583</f>
        <v>5482.24</v>
      </c>
      <c r="P583" s="21">
        <f>raw!AM583</f>
        <v>5784.16</v>
      </c>
      <c r="Q583" s="21">
        <f>raw!BB583</f>
        <v>0</v>
      </c>
      <c r="R583" s="21">
        <f>IF(E583=0,raw!AN583,raw!BC583)</f>
        <v>6460</v>
      </c>
      <c r="S583" s="21">
        <f>raw!BE583</f>
        <v>0</v>
      </c>
      <c r="T583" s="21">
        <f>raw!BF583</f>
        <v>0</v>
      </c>
      <c r="U583" s="21">
        <f>raw!BH583</f>
        <v>0</v>
      </c>
      <c r="V583" s="21">
        <f>IF(raw!BI583,raw!BI583,raw!BG583)</f>
        <v>0</v>
      </c>
      <c r="W583" s="21">
        <f>raw!BK583</f>
        <v>0</v>
      </c>
      <c r="X583" s="21">
        <f>raw!BL583</f>
        <v>0</v>
      </c>
      <c r="Y583" s="29">
        <f>TRUNC(raw!BQ583/(1-raw!W583/100),2)</f>
        <v>0</v>
      </c>
      <c r="Z583" s="29">
        <f>TRUNC(raw!BR583/(1-raw!W583/100),2)</f>
        <v>0</v>
      </c>
      <c r="AA583" s="29">
        <f>TRUNC(raw!BY583/(1-raw!W583/100),2)</f>
        <v>0</v>
      </c>
      <c r="AB583" s="29">
        <f>TRUNC(IF(E583=0,0,IF(E583=1,raw!BX583/(1-raw!W583/100),IF(E583=2,raw!BZ583/(1-raw!W583/100),0))),2)</f>
        <v>0</v>
      </c>
      <c r="AC583" s="29">
        <f>TRUNC(raw!CB583/(1-raw!W583/100),2)</f>
        <v>0</v>
      </c>
      <c r="AD583" s="29">
        <f>TRUNC(IF(E583=0,0,IF(E583=1,raw!CA583/(1-raw!W583/100),IF(E583=2,raw!CC583/(1-raw!W583/100),0))),2)</f>
        <v>0</v>
      </c>
      <c r="AE583" s="21">
        <f>(IF(E583=0,0,IF(E583=1,0,IF(E583=2,raw!CE583))))</f>
        <v>0</v>
      </c>
      <c r="AF583" s="21">
        <f>(IF(E583=0,0,IF(E583=1,raw!CD583,IF(E583=2,raw!CF583))))</f>
        <v>0</v>
      </c>
    </row>
    <row r="584" spans="1:32" x14ac:dyDescent="0.25">
      <c r="A584" s="21">
        <f>raw!A584</f>
        <v>491042</v>
      </c>
      <c r="C584" s="21">
        <f>VLOOKUP(A584,'insert-meters'!A$2:B$24,2)</f>
        <v>109</v>
      </c>
      <c r="D584" s="21" t="str">
        <f>MID(raw!M584,3,4)</f>
        <v>1903</v>
      </c>
      <c r="E584" s="21">
        <f>IF(raw!BE584,2,IF(raw!BG584,1,0))</f>
        <v>2</v>
      </c>
      <c r="F584" s="21">
        <f>raw!T584</f>
        <v>20190418</v>
      </c>
      <c r="G584" s="21">
        <f>IF(E584=0,raw!AN584,raw!U584)</f>
        <v>190176</v>
      </c>
      <c r="H584" s="21">
        <f>IF(E584=0,raw!AO584,0)</f>
        <v>0</v>
      </c>
      <c r="I584" s="21">
        <f>raw!V584</f>
        <v>43313.63</v>
      </c>
      <c r="J584" s="21">
        <f>raw!X584</f>
        <v>741.75</v>
      </c>
      <c r="K584" s="21">
        <f>SUM(raw!Y584:AB584)</f>
        <v>10135.370000000001</v>
      </c>
      <c r="L584" s="21">
        <f>SUM(raw!AC584:AD584)</f>
        <v>0</v>
      </c>
      <c r="M584" s="21">
        <f>raw!AE584</f>
        <v>0</v>
      </c>
      <c r="N584" s="21">
        <f>raw!AF584</f>
        <v>173254.62</v>
      </c>
      <c r="O584" s="21">
        <f>raw!AL584</f>
        <v>163861</v>
      </c>
      <c r="P584" s="21">
        <f>raw!AM584</f>
        <v>173996.37</v>
      </c>
      <c r="Q584" s="21">
        <f>raw!BB584</f>
        <v>25045</v>
      </c>
      <c r="R584" s="21">
        <f>IF(E584=0,raw!AN584,raw!BC584)</f>
        <v>165131</v>
      </c>
      <c r="S584" s="21">
        <f>raw!BE584</f>
        <v>613</v>
      </c>
      <c r="T584" s="21">
        <f>raw!BF584</f>
        <v>711</v>
      </c>
      <c r="U584" s="21">
        <f>raw!BH584</f>
        <v>613</v>
      </c>
      <c r="V584" s="21">
        <f>IF(raw!BI584,raw!BI584,raw!BG584)</f>
        <v>711</v>
      </c>
      <c r="W584" s="21">
        <f>raw!BK584</f>
        <v>0</v>
      </c>
      <c r="X584" s="21">
        <f>raw!BL584</f>
        <v>1</v>
      </c>
      <c r="Y584" s="29">
        <f>TRUNC(raw!BQ584/(1-raw!W584/100),2)</f>
        <v>0</v>
      </c>
      <c r="Z584" s="29">
        <f>TRUNC(raw!BR584/(1-raw!W584/100),2)</f>
        <v>0.46</v>
      </c>
      <c r="AA584" s="29">
        <f>TRUNC(raw!BY584/(1-raw!W584/100),2)</f>
        <v>36653.42</v>
      </c>
      <c r="AB584" s="29">
        <f>TRUNC(IF(E584=0,0,IF(E584=1,raw!BX584/(1-raw!W584/100),IF(E584=2,raw!BZ584/(1-raw!W584/100),0))),2)</f>
        <v>11530.56</v>
      </c>
      <c r="AC584" s="29">
        <f>TRUNC(raw!CB584/(1-raw!W584/100),2)</f>
        <v>5740.17</v>
      </c>
      <c r="AD584" s="29">
        <f>TRUNC(IF(E584=0,0,IF(E584=1,raw!CA584/(1-raw!W584/100),IF(E584=2,raw!CC584/(1-raw!W584/100),0))),2)</f>
        <v>0</v>
      </c>
      <c r="AE584" s="21">
        <f>(IF(E584=0,0,IF(E584=1,0,IF(E584=2,raw!CE584))))</f>
        <v>565</v>
      </c>
      <c r="AF584" s="21">
        <f>(IF(E584=0,0,IF(E584=1,raw!CD584,IF(E584=2,raw!CF584))))</f>
        <v>680</v>
      </c>
    </row>
    <row r="585" spans="1:32" x14ac:dyDescent="0.25">
      <c r="A585" s="21">
        <f>raw!A585</f>
        <v>491747</v>
      </c>
      <c r="C585" s="21">
        <f>VLOOKUP(A585,'insert-meters'!A$2:B$24,2)</f>
        <v>110</v>
      </c>
      <c r="D585" s="21" t="str">
        <f>MID(raw!M585,3,4)</f>
        <v>1903</v>
      </c>
      <c r="E585" s="21">
        <f>IF(raw!BE585,2,IF(raw!BG585,1,0))</f>
        <v>1</v>
      </c>
      <c r="F585" s="21">
        <f>raw!T585</f>
        <v>20190418</v>
      </c>
      <c r="G585" s="21">
        <f>IF(E585=0,raw!AN585,raw!U585)</f>
        <v>84698</v>
      </c>
      <c r="H585" s="21">
        <f>IF(E585=0,raw!AO585,0)</f>
        <v>0</v>
      </c>
      <c r="I585" s="21">
        <f>raw!V585</f>
        <v>18634.43</v>
      </c>
      <c r="J585" s="21">
        <f>raw!X585</f>
        <v>741.75</v>
      </c>
      <c r="K585" s="21">
        <f>SUM(raw!Y585:AB585)</f>
        <v>4360.4399999999996</v>
      </c>
      <c r="L585" s="21">
        <f>SUM(raw!AC585:AD585)</f>
        <v>0</v>
      </c>
      <c r="M585" s="21">
        <f>raw!AE585</f>
        <v>0</v>
      </c>
      <c r="N585" s="21">
        <f>raw!AF585</f>
        <v>74537.8</v>
      </c>
      <c r="O585" s="21">
        <f>raw!AL585</f>
        <v>70919.11</v>
      </c>
      <c r="P585" s="21">
        <f>raw!AM585</f>
        <v>75279.55</v>
      </c>
      <c r="Q585" s="21">
        <f>raw!BB585</f>
        <v>9993</v>
      </c>
      <c r="R585" s="21">
        <f>IF(E585=0,raw!AN585,raw!BC585)</f>
        <v>74705</v>
      </c>
      <c r="S585" s="21">
        <f>raw!BE585</f>
        <v>0</v>
      </c>
      <c r="T585" s="21">
        <f>raw!BF585</f>
        <v>356</v>
      </c>
      <c r="U585" s="21">
        <f>raw!BH585</f>
        <v>0</v>
      </c>
      <c r="V585" s="21">
        <f>IF(raw!BI585,raw!BI585,raw!BG585)</f>
        <v>440</v>
      </c>
      <c r="W585" s="21">
        <f>raw!BK585</f>
        <v>67</v>
      </c>
      <c r="X585" s="21">
        <f>raw!BL585</f>
        <v>270</v>
      </c>
      <c r="Y585" s="29">
        <f>TRUNC(raw!BQ585/(1-raw!W585/100),2)</f>
        <v>30.92</v>
      </c>
      <c r="Z585" s="29">
        <f>TRUNC(raw!BR585/(1-raw!W585/100),2)</f>
        <v>124.58</v>
      </c>
      <c r="AA585" s="29">
        <f>TRUNC(raw!BY585/(1-raw!W585/100),2)</f>
        <v>0</v>
      </c>
      <c r="AB585" s="29">
        <f>TRUNC(IF(E585=0,0,IF(E585=1,raw!BX585/(1-raw!W585/100),IF(E585=2,raw!BZ585/(1-raw!W585/100),0))),2)</f>
        <v>7135.64</v>
      </c>
      <c r="AC585" s="29">
        <f>TRUNC(raw!CB585/(1-raw!W585/100),2)</f>
        <v>0</v>
      </c>
      <c r="AD585" s="29">
        <f>TRUNC(IF(E585=0,0,IF(E585=1,raw!CA585/(1-raw!W585/100),IF(E585=2,raw!CC585/(1-raw!W585/100),0))),2)</f>
        <v>0</v>
      </c>
      <c r="AE585" s="21">
        <f>(IF(E585=0,0,IF(E585=1,0,IF(E585=2,raw!CE585))))</f>
        <v>0</v>
      </c>
      <c r="AF585" s="21">
        <f>(IF(E585=0,0,IF(E585=1,raw!CD585,IF(E585=2,raw!CF585))))</f>
        <v>440</v>
      </c>
    </row>
    <row r="586" spans="1:32" x14ac:dyDescent="0.25">
      <c r="A586" s="21">
        <f>raw!A586</f>
        <v>491750</v>
      </c>
      <c r="C586" s="21">
        <f>VLOOKUP(A586,'insert-meters'!A$2:B$24,2)</f>
        <v>111</v>
      </c>
      <c r="D586" s="21" t="str">
        <f>MID(raw!M586,3,4)</f>
        <v>1903</v>
      </c>
      <c r="E586" s="21">
        <f>IF(raw!BE586,2,IF(raw!BG586,1,0))</f>
        <v>2</v>
      </c>
      <c r="F586" s="21">
        <f>raw!T586</f>
        <v>20190418</v>
      </c>
      <c r="G586" s="21">
        <f>IF(E586=0,raw!AN586,raw!U586)</f>
        <v>294102</v>
      </c>
      <c r="H586" s="21">
        <f>IF(E586=0,raw!AO586,0)</f>
        <v>0</v>
      </c>
      <c r="I586" s="21">
        <f>raw!V586</f>
        <v>59904.92</v>
      </c>
      <c r="J586" s="21">
        <f>raw!X586</f>
        <v>741.75</v>
      </c>
      <c r="K586" s="21">
        <f>SUM(raw!Y586:AB586)</f>
        <v>14017.730000000001</v>
      </c>
      <c r="L586" s="21">
        <f>SUM(raw!AC586:AD586)</f>
        <v>0</v>
      </c>
      <c r="M586" s="21">
        <f>raw!AE586</f>
        <v>0</v>
      </c>
      <c r="N586" s="21">
        <f>raw!AF586</f>
        <v>239619.77</v>
      </c>
      <c r="O586" s="21">
        <f>raw!AL586</f>
        <v>226343.79</v>
      </c>
      <c r="P586" s="21">
        <f>raw!AM586</f>
        <v>240361.52</v>
      </c>
      <c r="Q586" s="21">
        <f>raw!BB586</f>
        <v>29103</v>
      </c>
      <c r="R586" s="21">
        <f>IF(E586=0,raw!AN586,raw!BC586)</f>
        <v>264999</v>
      </c>
      <c r="S586" s="21">
        <f>raw!BE586</f>
        <v>735</v>
      </c>
      <c r="T586" s="21">
        <f>raw!BF586</f>
        <v>801</v>
      </c>
      <c r="U586" s="21">
        <f>raw!BH586</f>
        <v>740</v>
      </c>
      <c r="V586" s="21">
        <f>IF(raw!BI586,raw!BI586,raw!BG586)</f>
        <v>825</v>
      </c>
      <c r="W586" s="21">
        <f>raw!BK586</f>
        <v>0</v>
      </c>
      <c r="X586" s="21">
        <f>raw!BL586</f>
        <v>0</v>
      </c>
      <c r="Y586" s="29">
        <f>TRUNC(raw!BQ586/(1-raw!W586/100),2)</f>
        <v>0</v>
      </c>
      <c r="Z586" s="29">
        <f>TRUNC(raw!BR586/(1-raw!W586/100),2)</f>
        <v>0</v>
      </c>
      <c r="AA586" s="29">
        <f>TRUNC(raw!BY586/(1-raw!W586/100),2)</f>
        <v>44247.199999999997</v>
      </c>
      <c r="AB586" s="29">
        <f>TRUNC(IF(E586=0,0,IF(E586=1,raw!BX586/(1-raw!W586/100),IF(E586=2,raw!BZ586/(1-raw!W586/100),0))),2)</f>
        <v>13379.33</v>
      </c>
      <c r="AC586" s="29">
        <f>TRUNC(raw!CB586/(1-raw!W586/100),2)</f>
        <v>0</v>
      </c>
      <c r="AD586" s="29">
        <f>TRUNC(IF(E586=0,0,IF(E586=1,raw!CA586/(1-raw!W586/100),IF(E586=2,raw!CC586/(1-raw!W586/100),0))),2)</f>
        <v>0</v>
      </c>
      <c r="AE586" s="21">
        <f>(IF(E586=0,0,IF(E586=1,0,IF(E586=2,raw!CE586))))</f>
        <v>740</v>
      </c>
      <c r="AF586" s="21">
        <f>(IF(E586=0,0,IF(E586=1,raw!CD586,IF(E586=2,raw!CF586))))</f>
        <v>825</v>
      </c>
    </row>
    <row r="587" spans="1:32" x14ac:dyDescent="0.25">
      <c r="A587" s="21">
        <f>raw!A587</f>
        <v>493169</v>
      </c>
      <c r="C587" s="21">
        <f>VLOOKUP(A587,'insert-meters'!A$2:B$24,2)</f>
        <v>112</v>
      </c>
      <c r="D587" s="21" t="str">
        <f>MID(raw!M587,3,4)</f>
        <v>1903</v>
      </c>
      <c r="E587" s="21">
        <f>IF(raw!BE587,2,IF(raw!BG587,1,0))</f>
        <v>1</v>
      </c>
      <c r="F587" s="21">
        <f>raw!T587</f>
        <v>20190418</v>
      </c>
      <c r="G587" s="21">
        <f>IF(E587=0,raw!AN587,raw!U587)</f>
        <v>162699</v>
      </c>
      <c r="H587" s="21">
        <f>IF(E587=0,raw!AO587,0)</f>
        <v>0</v>
      </c>
      <c r="I587" s="21">
        <f>raw!V587</f>
        <v>32909.15</v>
      </c>
      <c r="J587" s="21">
        <f>raw!X587</f>
        <v>741.75</v>
      </c>
      <c r="K587" s="21">
        <f>SUM(raw!Y587:AB587)</f>
        <v>7700.71</v>
      </c>
      <c r="L587" s="21">
        <f>SUM(raw!AC587:AD587)</f>
        <v>0</v>
      </c>
      <c r="M587" s="21">
        <f>raw!AE587</f>
        <v>5143.55</v>
      </c>
      <c r="N587" s="21">
        <f>raw!AF587</f>
        <v>131636.66</v>
      </c>
      <c r="O587" s="21">
        <f>raw!AL587</f>
        <v>119534.15</v>
      </c>
      <c r="P587" s="21">
        <f>raw!AM587</f>
        <v>127234.86</v>
      </c>
      <c r="Q587" s="21">
        <f>raw!BB587</f>
        <v>16266</v>
      </c>
      <c r="R587" s="21">
        <f>IF(E587=0,raw!AN587,raw!BC587)</f>
        <v>146433</v>
      </c>
      <c r="S587" s="21">
        <f>raw!BE587</f>
        <v>0</v>
      </c>
      <c r="T587" s="21">
        <f>raw!BF587</f>
        <v>0</v>
      </c>
      <c r="U587" s="21">
        <f>raw!BH587</f>
        <v>0</v>
      </c>
      <c r="V587" s="21">
        <f>IF(raw!BI587,raw!BI587,raw!BG587)</f>
        <v>460</v>
      </c>
      <c r="W587" s="21">
        <f>raw!BK587</f>
        <v>0</v>
      </c>
      <c r="X587" s="21">
        <f>raw!BL587</f>
        <v>0</v>
      </c>
      <c r="Y587" s="29">
        <f>TRUNC(raw!BQ587/(1-raw!W587/100),2)</f>
        <v>0</v>
      </c>
      <c r="Z587" s="29">
        <f>TRUNC(raw!BR587/(1-raw!W587/100),2)</f>
        <v>0</v>
      </c>
      <c r="AA587" s="29">
        <f>TRUNC(raw!BY587/(1-raw!W587/100),2)</f>
        <v>0</v>
      </c>
      <c r="AB587" s="29">
        <f>TRUNC(IF(E587=0,0,IF(E587=1,raw!BX587/(1-raw!W587/100),IF(E587=2,raw!BZ587/(1-raw!W587/100),0))),2)</f>
        <v>7460</v>
      </c>
      <c r="AC587" s="29">
        <f>TRUNC(raw!CB587/(1-raw!W587/100),2)</f>
        <v>0</v>
      </c>
      <c r="AD587" s="29">
        <f>TRUNC(IF(E587=0,0,IF(E587=1,raw!CA587/(1-raw!W587/100),IF(E587=2,raw!CC587/(1-raw!W587/100),0))),2)</f>
        <v>0</v>
      </c>
      <c r="AE587" s="21">
        <f>(IF(E587=0,0,IF(E587=1,0,IF(E587=2,raw!CE587))))</f>
        <v>0</v>
      </c>
      <c r="AF587" s="21">
        <f>(IF(E587=0,0,IF(E587=1,raw!CD587,IF(E587=2,raw!CF587))))</f>
        <v>460</v>
      </c>
    </row>
    <row r="588" spans="1:32" x14ac:dyDescent="0.25">
      <c r="A588" s="21">
        <f>raw!A588</f>
        <v>510213</v>
      </c>
      <c r="C588" s="21">
        <f>VLOOKUP(A588,'insert-meters'!A$2:B$24,2)</f>
        <v>113</v>
      </c>
      <c r="D588" s="21" t="str">
        <f>MID(raw!M588,3,4)</f>
        <v>1903</v>
      </c>
      <c r="E588" s="21">
        <f>IF(raw!BE588,2,IF(raw!BG588,1,0))</f>
        <v>0</v>
      </c>
      <c r="F588" s="21">
        <f>raw!T588</f>
        <v>20190418</v>
      </c>
      <c r="G588" s="21">
        <f>IF(E588=0,raw!AN588,raw!U588)</f>
        <v>19136</v>
      </c>
      <c r="H588" s="21">
        <f>IF(E588=0,raw!AO588,0)</f>
        <v>19136</v>
      </c>
      <c r="I588" s="21">
        <f>raw!V588</f>
        <v>3822.39</v>
      </c>
      <c r="J588" s="21">
        <f>raw!X588</f>
        <v>741.75</v>
      </c>
      <c r="K588" s="21">
        <f>SUM(raw!Y588:AB588)</f>
        <v>894.42</v>
      </c>
      <c r="L588" s="21">
        <f>SUM(raw!AC588:AD588)</f>
        <v>0</v>
      </c>
      <c r="M588" s="21">
        <f>raw!AE588</f>
        <v>0</v>
      </c>
      <c r="N588" s="21">
        <f>raw!AF588</f>
        <v>15289.58</v>
      </c>
      <c r="O588" s="21">
        <f>raw!AL588</f>
        <v>15136.91</v>
      </c>
      <c r="P588" s="21">
        <f>raw!AM588</f>
        <v>16031.33</v>
      </c>
      <c r="Q588" s="21">
        <f>raw!BB588</f>
        <v>0</v>
      </c>
      <c r="R588" s="21">
        <f>IF(E588=0,raw!AN588,raw!BC588)</f>
        <v>19136</v>
      </c>
      <c r="S588" s="21">
        <f>raw!BE588</f>
        <v>0</v>
      </c>
      <c r="T588" s="21">
        <f>raw!BF588</f>
        <v>0</v>
      </c>
      <c r="U588" s="21">
        <f>raw!BH588</f>
        <v>0</v>
      </c>
      <c r="V588" s="21">
        <f>IF(raw!BI588,raw!BI588,raw!BG588)</f>
        <v>0</v>
      </c>
      <c r="W588" s="21">
        <f>raw!BK588</f>
        <v>0</v>
      </c>
      <c r="X588" s="21">
        <f>raw!BL588</f>
        <v>0</v>
      </c>
      <c r="Y588" s="29">
        <f>TRUNC(raw!BQ588/(1-raw!W588/100),2)</f>
        <v>0</v>
      </c>
      <c r="Z588" s="29">
        <f>TRUNC(raw!BR588/(1-raw!W588/100),2)</f>
        <v>0</v>
      </c>
      <c r="AA588" s="29">
        <f>TRUNC(raw!BY588/(1-raw!W588/100),2)</f>
        <v>0</v>
      </c>
      <c r="AB588" s="29">
        <f>TRUNC(IF(E588=0,0,IF(E588=1,raw!BX588/(1-raw!W588/100),IF(E588=2,raw!BZ588/(1-raw!W588/100),0))),2)</f>
        <v>0</v>
      </c>
      <c r="AC588" s="29">
        <f>TRUNC(raw!CB588/(1-raw!W588/100),2)</f>
        <v>0</v>
      </c>
      <c r="AD588" s="29">
        <f>TRUNC(IF(E588=0,0,IF(E588=1,raw!CA588/(1-raw!W588/100),IF(E588=2,raw!CC588/(1-raw!W588/100),0))),2)</f>
        <v>0</v>
      </c>
      <c r="AE588" s="21">
        <f>(IF(E588=0,0,IF(E588=1,0,IF(E588=2,raw!CE588))))</f>
        <v>0</v>
      </c>
      <c r="AF588" s="21">
        <f>(IF(E588=0,0,IF(E588=1,raw!CD588,IF(E588=2,raw!CF588))))</f>
        <v>0</v>
      </c>
    </row>
    <row r="589" spans="1:32" x14ac:dyDescent="0.25">
      <c r="A589" s="21">
        <f>raw!A589</f>
        <v>605120</v>
      </c>
      <c r="C589" s="21">
        <f>VLOOKUP(A589,'insert-meters'!A$2:B$24,2)</f>
        <v>114</v>
      </c>
      <c r="D589" s="21" t="str">
        <f>MID(raw!M589,3,4)</f>
        <v>1903</v>
      </c>
      <c r="E589" s="21">
        <f>IF(raw!BE589,2,IF(raw!BG589,1,0))</f>
        <v>1</v>
      </c>
      <c r="F589" s="21">
        <f>raw!T589</f>
        <v>20190418</v>
      </c>
      <c r="G589" s="21">
        <f>IF(E589=0,raw!AN589,raw!U589)</f>
        <v>240110</v>
      </c>
      <c r="H589" s="21">
        <f>IF(E589=0,raw!AO589,0)</f>
        <v>0</v>
      </c>
      <c r="I589" s="21">
        <f>raw!V589</f>
        <v>41570.42</v>
      </c>
      <c r="J589" s="21">
        <f>raw!X589</f>
        <v>741.75</v>
      </c>
      <c r="K589" s="21">
        <f>SUM(raw!Y589:AB589)</f>
        <v>9727.4699999999993</v>
      </c>
      <c r="L589" s="21">
        <f>SUM(raw!AC589:AD589)</f>
        <v>0</v>
      </c>
      <c r="M589" s="21">
        <f>raw!AE589</f>
        <v>89.16</v>
      </c>
      <c r="N589" s="21">
        <f>raw!AF589</f>
        <v>166281.73000000001</v>
      </c>
      <c r="O589" s="21">
        <f>raw!AL589</f>
        <v>157206.85</v>
      </c>
      <c r="P589" s="21">
        <f>raw!AM589</f>
        <v>166934.32</v>
      </c>
      <c r="Q589" s="21">
        <f>raw!BB589</f>
        <v>20775</v>
      </c>
      <c r="R589" s="21">
        <f>IF(E589=0,raw!AN589,raw!BC589)</f>
        <v>219335</v>
      </c>
      <c r="S589" s="21">
        <f>raw!BE589</f>
        <v>0</v>
      </c>
      <c r="T589" s="21">
        <f>raw!BF589</f>
        <v>855</v>
      </c>
      <c r="U589" s="21">
        <f>raw!BH589</f>
        <v>0</v>
      </c>
      <c r="V589" s="21">
        <f>IF(raw!BI589,raw!BI589,raw!BG589)</f>
        <v>955</v>
      </c>
      <c r="W589" s="21">
        <f>raw!BK589</f>
        <v>135</v>
      </c>
      <c r="X589" s="21">
        <f>raw!BL589</f>
        <v>831</v>
      </c>
      <c r="Y589" s="29">
        <f>TRUNC(raw!BQ589/(1-raw!W589/100),2)</f>
        <v>62.29</v>
      </c>
      <c r="Z589" s="29">
        <f>TRUNC(raw!BR589/(1-raw!W589/100),2)</f>
        <v>383.45</v>
      </c>
      <c r="AA589" s="29">
        <f>TRUNC(raw!BY589/(1-raw!W589/100),2)</f>
        <v>0</v>
      </c>
      <c r="AB589" s="29">
        <f>TRUNC(IF(E589=0,0,IF(E589=1,raw!BX589/(1-raw!W589/100),IF(E589=2,raw!BZ589/(1-raw!W589/100),0))),2)</f>
        <v>11146.68</v>
      </c>
      <c r="AC589" s="29">
        <f>TRUNC(raw!CB589/(1-raw!W589/100),2)</f>
        <v>0</v>
      </c>
      <c r="AD589" s="29">
        <f>TRUNC(IF(E589=0,0,IF(E589=1,raw!CA589/(1-raw!W589/100),IF(E589=2,raw!CC589/(1-raw!W589/100),0))),2)</f>
        <v>0</v>
      </c>
      <c r="AE589" s="21">
        <f>(IF(E589=0,0,IF(E589=1,0,IF(E589=2,raw!CE589))))</f>
        <v>0</v>
      </c>
      <c r="AF589" s="21">
        <f>(IF(E589=0,0,IF(E589=1,raw!CD589,IF(E589=2,raw!CF589))))</f>
        <v>955</v>
      </c>
    </row>
    <row r="590" spans="1:32" x14ac:dyDescent="0.25">
      <c r="A590" s="21">
        <f>raw!A590</f>
        <v>623849</v>
      </c>
      <c r="C590" s="21">
        <f>VLOOKUP(A590,'insert-meters'!A$2:B$24,2)</f>
        <v>115</v>
      </c>
      <c r="D590" s="21" t="str">
        <f>MID(raw!M590,3,4)</f>
        <v>1903</v>
      </c>
      <c r="E590" s="21">
        <f>IF(raw!BE590,2,IF(raw!BG590,1,0))</f>
        <v>1</v>
      </c>
      <c r="F590" s="21">
        <f>raw!T590</f>
        <v>20190418</v>
      </c>
      <c r="G590" s="21">
        <f>IF(E590=0,raw!AN590,raw!U590)</f>
        <v>138060</v>
      </c>
      <c r="H590" s="21">
        <f>IF(E590=0,raw!AO590,0)</f>
        <v>0</v>
      </c>
      <c r="I590" s="21">
        <f>raw!V590</f>
        <v>33661.24</v>
      </c>
      <c r="J590" s="21">
        <f>raw!X590</f>
        <v>741.75</v>
      </c>
      <c r="K590" s="21">
        <f>SUM(raw!Y590:AB590)</f>
        <v>7876.73</v>
      </c>
      <c r="L590" s="21">
        <f>SUM(raw!AC590:AD590)</f>
        <v>0</v>
      </c>
      <c r="M590" s="21">
        <f>raw!AE590</f>
        <v>0</v>
      </c>
      <c r="N590" s="21">
        <f>raw!AF590</f>
        <v>134645.01</v>
      </c>
      <c r="O590" s="21">
        <f>raw!AL590</f>
        <v>127510.03</v>
      </c>
      <c r="P590" s="21">
        <f>raw!AM590</f>
        <v>135386.76</v>
      </c>
      <c r="Q590" s="21">
        <f>raw!BB590</f>
        <v>22832</v>
      </c>
      <c r="R590" s="21">
        <f>IF(E590=0,raw!AN590,raw!BC590)</f>
        <v>115228</v>
      </c>
      <c r="S590" s="21">
        <f>raw!BE590</f>
        <v>0</v>
      </c>
      <c r="T590" s="21">
        <f>raw!BF590</f>
        <v>832</v>
      </c>
      <c r="U590" s="21">
        <f>raw!BH590</f>
        <v>0</v>
      </c>
      <c r="V590" s="21">
        <f>IF(raw!BI590,raw!BI590,raw!BG590)</f>
        <v>855</v>
      </c>
      <c r="W590" s="21">
        <f>raw!BK590</f>
        <v>0</v>
      </c>
      <c r="X590" s="21">
        <f>raw!BL590</f>
        <v>0</v>
      </c>
      <c r="Y590" s="29">
        <f>TRUNC(raw!BQ590/(1-raw!W590/100),2)</f>
        <v>0</v>
      </c>
      <c r="Z590" s="29">
        <f>TRUNC(raw!BR590/(1-raw!W590/100),2)</f>
        <v>0</v>
      </c>
      <c r="AA590" s="29">
        <f>TRUNC(raw!BY590/(1-raw!W590/100),2)</f>
        <v>0</v>
      </c>
      <c r="AB590" s="29">
        <f>TRUNC(IF(E590=0,0,IF(E590=1,raw!BX590/(1-raw!W590/100),IF(E590=2,raw!BZ590/(1-raw!W590/100),0))),2)</f>
        <v>13865.85</v>
      </c>
      <c r="AC590" s="29">
        <f>TRUNC(raw!CB590/(1-raw!W590/100),2)</f>
        <v>0</v>
      </c>
      <c r="AD590" s="29">
        <f>TRUNC(IF(E590=0,0,IF(E590=1,raw!CA590/(1-raw!W590/100),IF(E590=2,raw!CC590/(1-raw!W590/100),0))),2)</f>
        <v>0</v>
      </c>
      <c r="AE590" s="21">
        <f>(IF(E590=0,0,IF(E590=1,0,IF(E590=2,raw!CE590))))</f>
        <v>0</v>
      </c>
      <c r="AF590" s="21">
        <f>(IF(E590=0,0,IF(E590=1,raw!CD590,IF(E590=2,raw!CF590))))</f>
        <v>855</v>
      </c>
    </row>
    <row r="591" spans="1:32" x14ac:dyDescent="0.25">
      <c r="A591" s="21">
        <f>raw!A591</f>
        <v>675051</v>
      </c>
      <c r="C591" s="21">
        <f>VLOOKUP(A591,'insert-meters'!A$2:B$24,2)</f>
        <v>116</v>
      </c>
      <c r="D591" s="21" t="str">
        <f>MID(raw!M591,3,4)</f>
        <v>1903</v>
      </c>
      <c r="E591" s="21">
        <f>IF(raw!BE591,2,IF(raw!BG591,1,0))</f>
        <v>2</v>
      </c>
      <c r="F591" s="21">
        <f>raw!T591</f>
        <v>20190418</v>
      </c>
      <c r="G591" s="21">
        <f>IF(E591=0,raw!AN591,raw!U591)</f>
        <v>188813</v>
      </c>
      <c r="H591" s="21">
        <f>IF(E591=0,raw!AO591,0)</f>
        <v>0</v>
      </c>
      <c r="I591" s="21">
        <f>raw!V591</f>
        <v>37432.019999999997</v>
      </c>
      <c r="J591" s="21">
        <f>raw!X591</f>
        <v>741.75</v>
      </c>
      <c r="K591" s="21">
        <f>SUM(raw!Y591:AB591)</f>
        <v>8759.08</v>
      </c>
      <c r="L591" s="21">
        <f>SUM(raw!AC591:AD591)</f>
        <v>0</v>
      </c>
      <c r="M591" s="21">
        <f>raw!AE591</f>
        <v>0</v>
      </c>
      <c r="N591" s="21">
        <f>raw!AF591</f>
        <v>149728.10999999999</v>
      </c>
      <c r="O591" s="21">
        <f>raw!AL591</f>
        <v>141710.78</v>
      </c>
      <c r="P591" s="21">
        <f>raw!AM591</f>
        <v>150469.85999999999</v>
      </c>
      <c r="Q591" s="21">
        <f>raw!BB591</f>
        <v>16793</v>
      </c>
      <c r="R591" s="21">
        <f>IF(E591=0,raw!AN591,raw!BC591)</f>
        <v>172020</v>
      </c>
      <c r="S591" s="21">
        <f>raw!BE591</f>
        <v>393</v>
      </c>
      <c r="T591" s="21">
        <f>raw!BF591</f>
        <v>427</v>
      </c>
      <c r="U591" s="21">
        <f>raw!BH591</f>
        <v>435</v>
      </c>
      <c r="V591" s="21">
        <f>IF(raw!BI591,raw!BI591,raw!BG591)</f>
        <v>455</v>
      </c>
      <c r="W591" s="21">
        <f>raw!BK591</f>
        <v>0</v>
      </c>
      <c r="X591" s="21">
        <f>raw!BL591</f>
        <v>0</v>
      </c>
      <c r="Y591" s="29">
        <f>TRUNC(raw!BQ591/(1-raw!W591/100),2)</f>
        <v>0</v>
      </c>
      <c r="Z591" s="29">
        <f>TRUNC(raw!BR591/(1-raw!W591/100),2)</f>
        <v>0</v>
      </c>
      <c r="AA591" s="29">
        <f>TRUNC(raw!BY591/(1-raw!W591/100),2)</f>
        <v>26010.17</v>
      </c>
      <c r="AB591" s="29">
        <f>TRUNC(IF(E591=0,0,IF(E591=1,raw!BX591/(1-raw!W591/100),IF(E591=2,raw!BZ591/(1-raw!W591/100),0))),2)</f>
        <v>7378.9</v>
      </c>
      <c r="AC591" s="29">
        <f>TRUNC(raw!CB591/(1-raw!W591/100),2)</f>
        <v>0</v>
      </c>
      <c r="AD591" s="29">
        <f>TRUNC(IF(E591=0,0,IF(E591=1,raw!CA591/(1-raw!W591/100),IF(E591=2,raw!CC591/(1-raw!W591/100),0))),2)</f>
        <v>0</v>
      </c>
      <c r="AE591" s="21">
        <f>(IF(E591=0,0,IF(E591=1,0,IF(E591=2,raw!CE591))))</f>
        <v>435</v>
      </c>
      <c r="AF591" s="21">
        <f>(IF(E591=0,0,IF(E591=1,raw!CD591,IF(E591=2,raw!CF591))))</f>
        <v>455</v>
      </c>
    </row>
    <row r="592" spans="1:32" x14ac:dyDescent="0.25">
      <c r="A592" s="21">
        <f>raw!A592</f>
        <v>856960</v>
      </c>
      <c r="C592" s="21">
        <f>VLOOKUP(A592,'insert-meters'!A$2:B$24,2)</f>
        <v>117</v>
      </c>
      <c r="D592" s="21" t="str">
        <f>MID(raw!M592,3,4)</f>
        <v>1903</v>
      </c>
      <c r="E592" s="21">
        <f>IF(raw!BE592,2,IF(raw!BG592,1,0))</f>
        <v>0</v>
      </c>
      <c r="F592" s="21">
        <f>raw!T592</f>
        <v>20190418</v>
      </c>
      <c r="G592" s="21">
        <f>IF(E592=0,raw!AN592,raw!U592)</f>
        <v>11</v>
      </c>
      <c r="H592" s="21">
        <f>IF(E592=0,raw!AO592,0)</f>
        <v>100</v>
      </c>
      <c r="I592" s="21">
        <f>raw!V592</f>
        <v>8.08</v>
      </c>
      <c r="J592" s="21">
        <f>raw!X592</f>
        <v>2.4900000000000002</v>
      </c>
      <c r="K592" s="21">
        <f>SUM(raw!Y592:AB592)</f>
        <v>3.9200000000000004</v>
      </c>
      <c r="L592" s="21">
        <f>SUM(raw!AC592:AD592)</f>
        <v>0</v>
      </c>
      <c r="M592" s="21">
        <f>raw!AE592</f>
        <v>0</v>
      </c>
      <c r="N592" s="21">
        <f>raw!AF592</f>
        <v>67.34</v>
      </c>
      <c r="O592" s="21">
        <f>raw!AL592</f>
        <v>65.91</v>
      </c>
      <c r="P592" s="21">
        <f>raw!AM592</f>
        <v>69.83</v>
      </c>
      <c r="Q592" s="21">
        <f>raw!BB592</f>
        <v>0</v>
      </c>
      <c r="R592" s="21">
        <f>IF(E592=0,raw!AN592,raw!BC592)</f>
        <v>11</v>
      </c>
      <c r="S592" s="21">
        <f>raw!BE592</f>
        <v>0</v>
      </c>
      <c r="T592" s="21">
        <f>raw!BF592</f>
        <v>0</v>
      </c>
      <c r="U592" s="21">
        <f>raw!BH592</f>
        <v>0</v>
      </c>
      <c r="V592" s="21">
        <f>IF(raw!BI592,raw!BI592,raw!BG592)</f>
        <v>0</v>
      </c>
      <c r="W592" s="21">
        <f>raw!BK592</f>
        <v>0</v>
      </c>
      <c r="X592" s="21">
        <f>raw!BL592</f>
        <v>0</v>
      </c>
      <c r="Y592" s="29">
        <f>TRUNC(raw!BQ592/(1-raw!W592/100),2)</f>
        <v>0</v>
      </c>
      <c r="Z592" s="29">
        <f>TRUNC(raw!BR592/(1-raw!W592/100),2)</f>
        <v>0</v>
      </c>
      <c r="AA592" s="29">
        <f>TRUNC(raw!BY592/(1-raw!W592/100),2)</f>
        <v>0</v>
      </c>
      <c r="AB592" s="29">
        <f>TRUNC(IF(E592=0,0,IF(E592=1,raw!BX592/(1-raw!W592/100),IF(E592=2,raw!BZ592/(1-raw!W592/100),0))),2)</f>
        <v>0</v>
      </c>
      <c r="AC592" s="29">
        <f>TRUNC(raw!CB592/(1-raw!W592/100),2)</f>
        <v>0</v>
      </c>
      <c r="AD592" s="29">
        <f>TRUNC(IF(E592=0,0,IF(E592=1,raw!CA592/(1-raw!W592/100),IF(E592=2,raw!CC592/(1-raw!W592/100),0))),2)</f>
        <v>0</v>
      </c>
      <c r="AE592" s="21">
        <f>(IF(E592=0,0,IF(E592=1,0,IF(E592=2,raw!CE592))))</f>
        <v>0</v>
      </c>
      <c r="AF592" s="21">
        <f>(IF(E592=0,0,IF(E592=1,raw!CD592,IF(E592=2,raw!CF592))))</f>
        <v>0</v>
      </c>
    </row>
    <row r="593" spans="1:32" x14ac:dyDescent="0.25">
      <c r="A593" s="21">
        <f>raw!A593</f>
        <v>856967</v>
      </c>
      <c r="C593" s="21">
        <f>VLOOKUP(A593,'insert-meters'!A$2:B$24,2)</f>
        <v>118</v>
      </c>
      <c r="D593" s="21" t="str">
        <f>MID(raw!M593,3,4)</f>
        <v>1903</v>
      </c>
      <c r="E593" s="21">
        <f>IF(raw!BE593,2,IF(raw!BG593,1,0))</f>
        <v>0</v>
      </c>
      <c r="F593" s="21">
        <f>raw!T593</f>
        <v>20190418</v>
      </c>
      <c r="G593" s="21">
        <f>IF(E593=0,raw!AN593,raw!U593)</f>
        <v>0</v>
      </c>
      <c r="H593" s="21">
        <f>IF(E593=0,raw!AO593,0)</f>
        <v>100</v>
      </c>
      <c r="I593" s="21">
        <f>raw!V593</f>
        <v>8.08</v>
      </c>
      <c r="J593" s="21">
        <f>raw!X593</f>
        <v>2.4900000000000002</v>
      </c>
      <c r="K593" s="21">
        <f>SUM(raw!Y593:AB593)</f>
        <v>3.9200000000000004</v>
      </c>
      <c r="L593" s="21">
        <f>SUM(raw!AC593:AD593)</f>
        <v>0</v>
      </c>
      <c r="M593" s="21">
        <f>raw!AE593</f>
        <v>0</v>
      </c>
      <c r="N593" s="21">
        <f>raw!AF593</f>
        <v>67.34</v>
      </c>
      <c r="O593" s="21">
        <f>raw!AL593</f>
        <v>65.91</v>
      </c>
      <c r="P593" s="21">
        <f>raw!AM593</f>
        <v>69.83</v>
      </c>
      <c r="Q593" s="21">
        <f>raw!BB593</f>
        <v>0</v>
      </c>
      <c r="R593" s="21">
        <f>IF(E593=0,raw!AN593,raw!BC593)</f>
        <v>0</v>
      </c>
      <c r="S593" s="21">
        <f>raw!BE593</f>
        <v>0</v>
      </c>
      <c r="T593" s="21">
        <f>raw!BF593</f>
        <v>0</v>
      </c>
      <c r="U593" s="21">
        <f>raw!BH593</f>
        <v>0</v>
      </c>
      <c r="V593" s="21">
        <f>IF(raw!BI593,raw!BI593,raw!BG593)</f>
        <v>0</v>
      </c>
      <c r="W593" s="21">
        <f>raw!BK593</f>
        <v>0</v>
      </c>
      <c r="X593" s="21">
        <f>raw!BL593</f>
        <v>0</v>
      </c>
      <c r="Y593" s="29">
        <f>TRUNC(raw!BQ593/(1-raw!W593/100),2)</f>
        <v>0</v>
      </c>
      <c r="Z593" s="29">
        <f>TRUNC(raw!BR593/(1-raw!W593/100),2)</f>
        <v>0</v>
      </c>
      <c r="AA593" s="29">
        <f>TRUNC(raw!BY593/(1-raw!W593/100),2)</f>
        <v>0</v>
      </c>
      <c r="AB593" s="29">
        <f>TRUNC(IF(E593=0,0,IF(E593=1,raw!BX593/(1-raw!W593/100),IF(E593=2,raw!BZ593/(1-raw!W593/100),0))),2)</f>
        <v>0</v>
      </c>
      <c r="AC593" s="29">
        <f>TRUNC(raw!CB593/(1-raw!W593/100),2)</f>
        <v>0</v>
      </c>
      <c r="AD593" s="29">
        <f>TRUNC(IF(E593=0,0,IF(E593=1,raw!CA593/(1-raw!W593/100),IF(E593=2,raw!CC593/(1-raw!W593/100),0))),2)</f>
        <v>0</v>
      </c>
      <c r="AE593" s="21">
        <f>(IF(E593=0,0,IF(E593=1,0,IF(E593=2,raw!CE593))))</f>
        <v>0</v>
      </c>
      <c r="AF593" s="21">
        <f>(IF(E593=0,0,IF(E593=1,raw!CD593,IF(E593=2,raw!CF593))))</f>
        <v>0</v>
      </c>
    </row>
    <row r="594" spans="1:32" x14ac:dyDescent="0.25">
      <c r="A594" s="21">
        <f>raw!A594</f>
        <v>856969</v>
      </c>
      <c r="C594" s="21">
        <f>VLOOKUP(A594,'insert-meters'!A$2:B$24,2)</f>
        <v>119</v>
      </c>
      <c r="D594" s="21" t="str">
        <f>MID(raw!M594,3,4)</f>
        <v>1903</v>
      </c>
      <c r="E594" s="21">
        <f>IF(raw!BE594,2,IF(raw!BG594,1,0))</f>
        <v>0</v>
      </c>
      <c r="F594" s="21">
        <f>raw!T594</f>
        <v>20190418</v>
      </c>
      <c r="G594" s="21">
        <f>IF(E594=0,raw!AN594,raw!U594)</f>
        <v>1</v>
      </c>
      <c r="H594" s="21">
        <f>IF(E594=0,raw!AO594,0)</f>
        <v>100</v>
      </c>
      <c r="I594" s="21">
        <f>raw!V594</f>
        <v>8.08</v>
      </c>
      <c r="J594" s="21">
        <f>raw!X594</f>
        <v>2.4900000000000002</v>
      </c>
      <c r="K594" s="21">
        <f>SUM(raw!Y594:AB594)</f>
        <v>3.9200000000000004</v>
      </c>
      <c r="L594" s="21">
        <f>SUM(raw!AC594:AD594)</f>
        <v>0</v>
      </c>
      <c r="M594" s="21">
        <f>raw!AE594</f>
        <v>0</v>
      </c>
      <c r="N594" s="21">
        <f>raw!AF594</f>
        <v>67.34</v>
      </c>
      <c r="O594" s="21">
        <f>raw!AL594</f>
        <v>65.91</v>
      </c>
      <c r="P594" s="21">
        <f>raw!AM594</f>
        <v>69.83</v>
      </c>
      <c r="Q594" s="21">
        <f>raw!BB594</f>
        <v>0</v>
      </c>
      <c r="R594" s="21">
        <f>IF(E594=0,raw!AN594,raw!BC594)</f>
        <v>1</v>
      </c>
      <c r="S594" s="21">
        <f>raw!BE594</f>
        <v>0</v>
      </c>
      <c r="T594" s="21">
        <f>raw!BF594</f>
        <v>0</v>
      </c>
      <c r="U594" s="21">
        <f>raw!BH594</f>
        <v>0</v>
      </c>
      <c r="V594" s="21">
        <f>IF(raw!BI594,raw!BI594,raw!BG594)</f>
        <v>0</v>
      </c>
      <c r="W594" s="21">
        <f>raw!BK594</f>
        <v>0</v>
      </c>
      <c r="X594" s="21">
        <f>raw!BL594</f>
        <v>0</v>
      </c>
      <c r="Y594" s="29">
        <f>TRUNC(raw!BQ594/(1-raw!W594/100),2)</f>
        <v>0</v>
      </c>
      <c r="Z594" s="29">
        <f>TRUNC(raw!BR594/(1-raw!W594/100),2)</f>
        <v>0</v>
      </c>
      <c r="AA594" s="29">
        <f>TRUNC(raw!BY594/(1-raw!W594/100),2)</f>
        <v>0</v>
      </c>
      <c r="AB594" s="29">
        <f>TRUNC(IF(E594=0,0,IF(E594=1,raw!BX594/(1-raw!W594/100),IF(E594=2,raw!BZ594/(1-raw!W594/100),0))),2)</f>
        <v>0</v>
      </c>
      <c r="AC594" s="29">
        <f>TRUNC(raw!CB594/(1-raw!W594/100),2)</f>
        <v>0</v>
      </c>
      <c r="AD594" s="29">
        <f>TRUNC(IF(E594=0,0,IF(E594=1,raw!CA594/(1-raw!W594/100),IF(E594=2,raw!CC594/(1-raw!W594/100),0))),2)</f>
        <v>0</v>
      </c>
      <c r="AE594" s="21">
        <f>(IF(E594=0,0,IF(E594=1,0,IF(E594=2,raw!CE594))))</f>
        <v>0</v>
      </c>
      <c r="AF594" s="21">
        <f>(IF(E594=0,0,IF(E594=1,raw!CD594,IF(E594=2,raw!CF594))))</f>
        <v>0</v>
      </c>
    </row>
    <row r="595" spans="1:32" x14ac:dyDescent="0.25">
      <c r="A595" s="21">
        <f>raw!A595</f>
        <v>966027</v>
      </c>
      <c r="C595" s="21">
        <f>VLOOKUP(A595,'insert-meters'!A$2:B$24,2)</f>
        <v>120</v>
      </c>
      <c r="D595" s="21" t="str">
        <f>MID(raw!M595,3,4)</f>
        <v>1903</v>
      </c>
      <c r="E595" s="21">
        <f>IF(raw!BE595,2,IF(raw!BG595,1,0))</f>
        <v>1</v>
      </c>
      <c r="F595" s="21">
        <f>raw!T595</f>
        <v>20190418</v>
      </c>
      <c r="G595" s="21">
        <f>IF(E595=0,raw!AN595,raw!U595)</f>
        <v>65618</v>
      </c>
      <c r="H595" s="21">
        <f>IF(E595=0,raw!AO595,0)</f>
        <v>0</v>
      </c>
      <c r="I595" s="21">
        <f>raw!V595</f>
        <v>13735.23</v>
      </c>
      <c r="J595" s="21">
        <f>raw!X595</f>
        <v>741.75</v>
      </c>
      <c r="K595" s="21">
        <f>SUM(raw!Y595:AB595)</f>
        <v>3214.0200000000004</v>
      </c>
      <c r="L595" s="21">
        <f>SUM(raw!AC595:AD595)</f>
        <v>0</v>
      </c>
      <c r="M595" s="21">
        <f>raw!AE595</f>
        <v>0</v>
      </c>
      <c r="N595" s="21">
        <f>raw!AF595</f>
        <v>54940.97</v>
      </c>
      <c r="O595" s="21">
        <f>raw!AL595</f>
        <v>52468.7</v>
      </c>
      <c r="P595" s="21">
        <f>raw!AM595</f>
        <v>55682.720000000001</v>
      </c>
      <c r="Q595" s="21">
        <f>raw!BB595</f>
        <v>7032</v>
      </c>
      <c r="R595" s="21">
        <f>IF(E595=0,raw!AN595,raw!BC595)</f>
        <v>58586</v>
      </c>
      <c r="S595" s="21">
        <f>raw!BE595</f>
        <v>0</v>
      </c>
      <c r="T595" s="21">
        <f>raw!BF595</f>
        <v>235</v>
      </c>
      <c r="U595" s="21">
        <f>raw!BH595</f>
        <v>0</v>
      </c>
      <c r="V595" s="21">
        <f>IF(raw!BI595,raw!BI595,raw!BG595)</f>
        <v>250</v>
      </c>
      <c r="W595" s="21">
        <f>raw!BK595</f>
        <v>0</v>
      </c>
      <c r="X595" s="21">
        <f>raw!BL595</f>
        <v>0</v>
      </c>
      <c r="Y595" s="29">
        <f>TRUNC(raw!BQ595/(1-raw!W595/100),2)</f>
        <v>0</v>
      </c>
      <c r="Z595" s="29">
        <f>TRUNC(raw!BR595/(1-raw!W595/100),2)</f>
        <v>0</v>
      </c>
      <c r="AA595" s="29">
        <f>TRUNC(raw!BY595/(1-raw!W595/100),2)</f>
        <v>0</v>
      </c>
      <c r="AB595" s="29">
        <f>TRUNC(IF(E595=0,0,IF(E595=1,raw!BX595/(1-raw!W595/100),IF(E595=2,raw!BZ595/(1-raw!W595/100),0))),2)</f>
        <v>4054.34</v>
      </c>
      <c r="AC595" s="29">
        <f>TRUNC(raw!CB595/(1-raw!W595/100),2)</f>
        <v>0</v>
      </c>
      <c r="AD595" s="29">
        <f>TRUNC(IF(E595=0,0,IF(E595=1,raw!CA595/(1-raw!W595/100),IF(E595=2,raw!CC595/(1-raw!W595/100),0))),2)</f>
        <v>0</v>
      </c>
      <c r="AE595" s="21">
        <f>(IF(E595=0,0,IF(E595=1,0,IF(E595=2,raw!CE595))))</f>
        <v>0</v>
      </c>
      <c r="AF595" s="21">
        <f>(IF(E595=0,0,IF(E595=1,raw!CD595,IF(E595=2,raw!CF595))))</f>
        <v>250</v>
      </c>
    </row>
    <row r="596" spans="1:32" x14ac:dyDescent="0.25">
      <c r="A596" s="21">
        <f>raw!A596</f>
        <v>1089425</v>
      </c>
      <c r="C596" s="21">
        <f>VLOOKUP(A596,'insert-meters'!A$2:B$24,2)</f>
        <v>121</v>
      </c>
      <c r="D596" s="21" t="str">
        <f>MID(raw!M596,3,4)</f>
        <v>1903</v>
      </c>
      <c r="E596" s="21">
        <f>IF(raw!BE596,2,IF(raw!BG596,1,0))</f>
        <v>2</v>
      </c>
      <c r="F596" s="21">
        <f>raw!T596</f>
        <v>20190418</v>
      </c>
      <c r="G596" s="21">
        <f>IF(E596=0,raw!AN596,raw!U596)</f>
        <v>115101</v>
      </c>
      <c r="H596" s="21">
        <f>IF(E596=0,raw!AO596,0)</f>
        <v>0</v>
      </c>
      <c r="I596" s="21">
        <f>raw!V596</f>
        <v>18922.11</v>
      </c>
      <c r="J596" s="21">
        <f>raw!X596</f>
        <v>741.75</v>
      </c>
      <c r="K596" s="21">
        <f>SUM(raw!Y596:AB596)</f>
        <v>4427.76</v>
      </c>
      <c r="L596" s="21">
        <f>SUM(raw!AC596:AD596)</f>
        <v>0</v>
      </c>
      <c r="M596" s="21">
        <f>raw!AE596</f>
        <v>0</v>
      </c>
      <c r="N596" s="21">
        <f>raw!AF596</f>
        <v>75688.5</v>
      </c>
      <c r="O596" s="21">
        <f>raw!AL596</f>
        <v>72002.490000000005</v>
      </c>
      <c r="P596" s="21">
        <f>raw!AM596</f>
        <v>76430.25</v>
      </c>
      <c r="Q596" s="21">
        <f>raw!BB596</f>
        <v>10021</v>
      </c>
      <c r="R596" s="21">
        <f>IF(E596=0,raw!AN596,raw!BC596)</f>
        <v>105080</v>
      </c>
      <c r="S596" s="21">
        <f>raw!BE596</f>
        <v>192</v>
      </c>
      <c r="T596" s="21">
        <f>raw!BF596</f>
        <v>190</v>
      </c>
      <c r="U596" s="21">
        <f>raw!BH596</f>
        <v>210</v>
      </c>
      <c r="V596" s="21">
        <f>IF(raw!BI596,raw!BI596,raw!BG596)</f>
        <v>210</v>
      </c>
      <c r="W596" s="21">
        <f>raw!BK596</f>
        <v>0</v>
      </c>
      <c r="X596" s="21">
        <f>raw!BL596</f>
        <v>0</v>
      </c>
      <c r="Y596" s="29">
        <f>TRUNC(raw!BQ596/(1-raw!W596/100),2)</f>
        <v>0</v>
      </c>
      <c r="Z596" s="29">
        <f>TRUNC(raw!BR596/(1-raw!W596/100),2)</f>
        <v>0</v>
      </c>
      <c r="AA596" s="29">
        <f>TRUNC(raw!BY596/(1-raw!W596/100),2)</f>
        <v>6513.2</v>
      </c>
      <c r="AB596" s="29">
        <f>TRUNC(IF(E596=0,0,IF(E596=1,raw!BX596/(1-raw!W596/100),IF(E596=2,raw!BZ596/(1-raw!W596/100),0))),2)</f>
        <v>2451.1</v>
      </c>
      <c r="AC596" s="29">
        <f>TRUNC(raw!CB596/(1-raw!W596/100),2)</f>
        <v>0</v>
      </c>
      <c r="AD596" s="29">
        <f>TRUNC(IF(E596=0,0,IF(E596=1,raw!CA596/(1-raw!W596/100),IF(E596=2,raw!CC596/(1-raw!W596/100),0))),2)</f>
        <v>0</v>
      </c>
      <c r="AE596" s="21">
        <f>(IF(E596=0,0,IF(E596=1,0,IF(E596=2,raw!CE596))))</f>
        <v>210</v>
      </c>
      <c r="AF596" s="21">
        <f>(IF(E596=0,0,IF(E596=1,raw!CD596,IF(E596=2,raw!CF596))))</f>
        <v>210</v>
      </c>
    </row>
    <row r="597" spans="1:32" x14ac:dyDescent="0.25">
      <c r="A597" s="21">
        <f>raw!A597</f>
        <v>1100496</v>
      </c>
      <c r="C597" s="21">
        <f>VLOOKUP(A597,'insert-meters'!A$2:B$24,2)</f>
        <v>122</v>
      </c>
      <c r="D597" s="21" t="str">
        <f>MID(raw!M597,3,4)</f>
        <v>1903</v>
      </c>
      <c r="E597" s="21">
        <f>IF(raw!BE597,2,IF(raw!BG597,1,0))</f>
        <v>0</v>
      </c>
      <c r="F597" s="21">
        <f>raw!T597</f>
        <v>20190418</v>
      </c>
      <c r="G597" s="21">
        <f>IF(E597=0,raw!AN597,raw!U597)</f>
        <v>0</v>
      </c>
      <c r="H597" s="21">
        <f>IF(E597=0,raw!AO597,0)</f>
        <v>30</v>
      </c>
      <c r="I597" s="21">
        <f>raw!V597</f>
        <v>2.42</v>
      </c>
      <c r="J597" s="21">
        <f>raw!X597</f>
        <v>2.4900000000000002</v>
      </c>
      <c r="K597" s="21">
        <f>SUM(raw!Y597:AB597)</f>
        <v>1.17</v>
      </c>
      <c r="L597" s="21">
        <f>SUM(raw!AC597:AD597)</f>
        <v>0</v>
      </c>
      <c r="M597" s="21">
        <f>raw!AE597</f>
        <v>0</v>
      </c>
      <c r="N597" s="21">
        <f>raw!AF597</f>
        <v>20.2</v>
      </c>
      <c r="O597" s="21">
        <f>raw!AL597</f>
        <v>21.52</v>
      </c>
      <c r="P597" s="21">
        <f>raw!AM597</f>
        <v>22.69</v>
      </c>
      <c r="Q597" s="21">
        <f>raw!BB597</f>
        <v>0</v>
      </c>
      <c r="R597" s="21">
        <f>IF(E597=0,raw!AN597,raw!BC597)</f>
        <v>0</v>
      </c>
      <c r="S597" s="21">
        <f>raw!BE597</f>
        <v>0</v>
      </c>
      <c r="T597" s="21">
        <f>raw!BF597</f>
        <v>0</v>
      </c>
      <c r="U597" s="21">
        <f>raw!BH597</f>
        <v>0</v>
      </c>
      <c r="V597" s="21">
        <f>IF(raw!BI597,raw!BI597,raw!BG597)</f>
        <v>0</v>
      </c>
      <c r="W597" s="21">
        <f>raw!BK597</f>
        <v>0</v>
      </c>
      <c r="X597" s="21">
        <f>raw!BL597</f>
        <v>0</v>
      </c>
      <c r="Y597" s="29">
        <f>TRUNC(raw!BQ597/(1-raw!W597/100),2)</f>
        <v>0</v>
      </c>
      <c r="Z597" s="29">
        <f>TRUNC(raw!BR597/(1-raw!W597/100),2)</f>
        <v>0</v>
      </c>
      <c r="AA597" s="29">
        <f>TRUNC(raw!BY597/(1-raw!W597/100),2)</f>
        <v>0</v>
      </c>
      <c r="AB597" s="29">
        <f>TRUNC(IF(E597=0,0,IF(E597=1,raw!BX597/(1-raw!W597/100),IF(E597=2,raw!BZ597/(1-raw!W597/100),0))),2)</f>
        <v>0</v>
      </c>
      <c r="AC597" s="29">
        <f>TRUNC(raw!CB597/(1-raw!W597/100),2)</f>
        <v>0</v>
      </c>
      <c r="AD597" s="29">
        <f>TRUNC(IF(E597=0,0,IF(E597=1,raw!CA597/(1-raw!W597/100),IF(E597=2,raw!CC597/(1-raw!W597/100),0))),2)</f>
        <v>0</v>
      </c>
      <c r="AE597" s="21">
        <f>(IF(E597=0,0,IF(E597=1,0,IF(E597=2,raw!CE597))))</f>
        <v>0</v>
      </c>
      <c r="AF597" s="21">
        <f>(IF(E597=0,0,IF(E597=1,raw!CD597,IF(E597=2,raw!CF597))))</f>
        <v>0</v>
      </c>
    </row>
    <row r="598" spans="1:32" x14ac:dyDescent="0.25">
      <c r="A598" s="21">
        <f>raw!A598</f>
        <v>1951042</v>
      </c>
      <c r="C598" s="21">
        <f>VLOOKUP(A598,'insert-meters'!A$2:B$24,2)</f>
        <v>123</v>
      </c>
      <c r="D598" s="21" t="str">
        <f>MID(raw!M598,3,4)</f>
        <v>1903</v>
      </c>
      <c r="E598" s="21">
        <f>IF(raw!BE598,2,IF(raw!BG598,1,0))</f>
        <v>0</v>
      </c>
      <c r="F598" s="21">
        <f>raw!T598</f>
        <v>20190418</v>
      </c>
      <c r="G598" s="21">
        <f>IF(E598=0,raw!AN598,raw!U598)</f>
        <v>100</v>
      </c>
      <c r="H598" s="21">
        <f>IF(E598=0,raw!AO598,0)</f>
        <v>100</v>
      </c>
      <c r="I598" s="21">
        <f>raw!V598</f>
        <v>8.08</v>
      </c>
      <c r="J598" s="21">
        <f>raw!X598</f>
        <v>8.0500000000000007</v>
      </c>
      <c r="K598" s="21">
        <f>SUM(raw!Y598:AB598)</f>
        <v>3.9200000000000004</v>
      </c>
      <c r="L598" s="21">
        <f>SUM(raw!AC598:AD598)</f>
        <v>0</v>
      </c>
      <c r="M598" s="21">
        <f>raw!AE598</f>
        <v>0</v>
      </c>
      <c r="N598" s="21">
        <f>raw!AF598</f>
        <v>67.34</v>
      </c>
      <c r="O598" s="21">
        <f>raw!AL598</f>
        <v>71.47</v>
      </c>
      <c r="P598" s="21">
        <f>raw!AM598</f>
        <v>75.39</v>
      </c>
      <c r="Q598" s="21">
        <f>raw!BB598</f>
        <v>0</v>
      </c>
      <c r="R598" s="21">
        <f>IF(E598=0,raw!AN598,raw!BC598)</f>
        <v>100</v>
      </c>
      <c r="S598" s="21">
        <f>raw!BE598</f>
        <v>0</v>
      </c>
      <c r="T598" s="21">
        <f>raw!BF598</f>
        <v>0</v>
      </c>
      <c r="U598" s="21">
        <f>raw!BH598</f>
        <v>0</v>
      </c>
      <c r="V598" s="21">
        <f>IF(raw!BI598,raw!BI598,raw!BG598)</f>
        <v>0</v>
      </c>
      <c r="W598" s="21">
        <f>raw!BK598</f>
        <v>0</v>
      </c>
      <c r="X598" s="21">
        <f>raw!BL598</f>
        <v>0</v>
      </c>
      <c r="Y598" s="29">
        <f>TRUNC(raw!BQ598/(1-raw!W598/100),2)</f>
        <v>0</v>
      </c>
      <c r="Z598" s="29">
        <f>TRUNC(raw!BR598/(1-raw!W598/100),2)</f>
        <v>0</v>
      </c>
      <c r="AA598" s="29">
        <f>TRUNC(raw!BY598/(1-raw!W598/100),2)</f>
        <v>0</v>
      </c>
      <c r="AB598" s="29">
        <f>TRUNC(IF(E598=0,0,IF(E598=1,raw!BX598/(1-raw!W598/100),IF(E598=2,raw!BZ598/(1-raw!W598/100),0))),2)</f>
        <v>0</v>
      </c>
      <c r="AC598" s="29">
        <f>TRUNC(raw!CB598/(1-raw!W598/100),2)</f>
        <v>0</v>
      </c>
      <c r="AD598" s="29">
        <f>TRUNC(IF(E598=0,0,IF(E598=1,raw!CA598/(1-raw!W598/100),IF(E598=2,raw!CC598/(1-raw!W598/100),0))),2)</f>
        <v>0</v>
      </c>
      <c r="AE598" s="21">
        <f>(IF(E598=0,0,IF(E598=1,0,IF(E598=2,raw!CE598))))</f>
        <v>0</v>
      </c>
      <c r="AF598" s="21">
        <f>(IF(E598=0,0,IF(E598=1,raw!CD598,IF(E598=2,raw!CF598))))</f>
        <v>0</v>
      </c>
    </row>
    <row r="599" spans="1:32" x14ac:dyDescent="0.25">
      <c r="A599" s="21">
        <f>raw!A599</f>
        <v>466453</v>
      </c>
      <c r="C599" s="21">
        <f>VLOOKUP(A599,'insert-meters'!A$2:B$24,2)</f>
        <v>101</v>
      </c>
      <c r="D599" s="21" t="str">
        <f>MID(raw!M599,3,4)</f>
        <v>1904</v>
      </c>
      <c r="E599" s="21">
        <f>IF(raw!BE599,2,IF(raw!BG599,1,0))</f>
        <v>1</v>
      </c>
      <c r="F599" s="21">
        <f>raw!T599</f>
        <v>20190518</v>
      </c>
      <c r="G599" s="21">
        <f>IF(E599=0,raw!AN599,raw!U599)</f>
        <v>15893</v>
      </c>
      <c r="H599" s="21">
        <f>IF(E599=0,raw!AO599,0)</f>
        <v>0</v>
      </c>
      <c r="I599" s="21">
        <f>raw!V599</f>
        <v>2861.53</v>
      </c>
      <c r="J599" s="21">
        <f>raw!X599</f>
        <v>741.75</v>
      </c>
      <c r="K599" s="21">
        <f>SUM(raw!Y599:AB599)</f>
        <v>669.59</v>
      </c>
      <c r="L599" s="21">
        <f>SUM(raw!AC599:AD599)</f>
        <v>0</v>
      </c>
      <c r="M599" s="21">
        <f>raw!AE599</f>
        <v>0</v>
      </c>
      <c r="N599" s="21">
        <f>raw!AF599</f>
        <v>11446.21</v>
      </c>
      <c r="O599" s="21">
        <f>raw!AL599</f>
        <v>11518.37</v>
      </c>
      <c r="P599" s="21">
        <f>raw!AM599</f>
        <v>12187.96</v>
      </c>
      <c r="Q599" s="21">
        <f>raw!BB599</f>
        <v>1920</v>
      </c>
      <c r="R599" s="21">
        <f>IF(E599=0,raw!AN599,raw!BC599)</f>
        <v>13973</v>
      </c>
      <c r="S599" s="21">
        <f>raw!BE599</f>
        <v>0</v>
      </c>
      <c r="T599" s="21">
        <f>raw!BF599</f>
        <v>46</v>
      </c>
      <c r="U599" s="21">
        <f>raw!BH599</f>
        <v>0</v>
      </c>
      <c r="V599" s="21">
        <f>IF(raw!BI599,raw!BI599,raw!BG599)</f>
        <v>55</v>
      </c>
      <c r="W599" s="21">
        <f>raw!BK599</f>
        <v>0</v>
      </c>
      <c r="X599" s="21">
        <f>raw!BL599</f>
        <v>69</v>
      </c>
      <c r="Y599" s="29">
        <f>TRUNC(raw!BQ599/(1-raw!W599/100),2)</f>
        <v>0</v>
      </c>
      <c r="Z599" s="29">
        <f>TRUNC(raw!BR599/(1-raw!W599/100),2)</f>
        <v>31.78</v>
      </c>
      <c r="AA599" s="29">
        <f>TRUNC(raw!BY599/(1-raw!W599/100),2)</f>
        <v>0</v>
      </c>
      <c r="AB599" s="29">
        <f>TRUNC(IF(E599=0,0,IF(E599=1,raw!BX599/(1-raw!W599/100),IF(E599=2,raw!BZ599/(1-raw!W599/100),0))),2)</f>
        <v>640.94000000000005</v>
      </c>
      <c r="AC599" s="29">
        <f>TRUNC(raw!CB599/(1-raw!W599/100),2)</f>
        <v>0</v>
      </c>
      <c r="AD599" s="29">
        <f>TRUNC(IF(E599=0,0,IF(E599=1,raw!CA599/(1-raw!W599/100),IF(E599=2,raw!CC599/(1-raw!W599/100),0))),2)</f>
        <v>0</v>
      </c>
      <c r="AE599" s="21">
        <f>(IF(E599=0,0,IF(E599=1,0,IF(E599=2,raw!CE599))))</f>
        <v>0</v>
      </c>
      <c r="AF599" s="21">
        <f>(IF(E599=0,0,IF(E599=1,raw!CD599,IF(E599=2,raw!CF599))))</f>
        <v>55</v>
      </c>
    </row>
    <row r="600" spans="1:32" x14ac:dyDescent="0.25">
      <c r="A600" s="21">
        <f>raw!A600</f>
        <v>471550</v>
      </c>
      <c r="C600" s="21">
        <f>VLOOKUP(A600,'insert-meters'!A$2:B$24,2)</f>
        <v>102</v>
      </c>
      <c r="D600" s="21" t="str">
        <f>MID(raw!M600,3,4)</f>
        <v>1904</v>
      </c>
      <c r="E600" s="21">
        <f>IF(raw!BE600,2,IF(raw!BG600,1,0))</f>
        <v>0</v>
      </c>
      <c r="F600" s="21">
        <f>raw!T600</f>
        <v>20190518</v>
      </c>
      <c r="G600" s="21">
        <f>IF(E600=0,raw!AN600,raw!U600)</f>
        <v>617</v>
      </c>
      <c r="H600" s="21">
        <f>IF(E600=0,raw!AO600,0)</f>
        <v>617</v>
      </c>
      <c r="I600" s="21">
        <f>raw!V600</f>
        <v>123.05</v>
      </c>
      <c r="J600" s="21">
        <f>raw!X600</f>
        <v>76.27</v>
      </c>
      <c r="K600" s="21">
        <f>SUM(raw!Y600:AB600)</f>
        <v>28.77</v>
      </c>
      <c r="L600" s="21">
        <f>SUM(raw!AC600:AD600)</f>
        <v>0</v>
      </c>
      <c r="M600" s="21">
        <f>raw!AE600</f>
        <v>0</v>
      </c>
      <c r="N600" s="21">
        <f>raw!AF600</f>
        <v>492.2</v>
      </c>
      <c r="O600" s="21">
        <f>raw!AL600</f>
        <v>539.70000000000005</v>
      </c>
      <c r="P600" s="21">
        <f>raw!AM600</f>
        <v>568.47</v>
      </c>
      <c r="Q600" s="21">
        <f>raw!BB600</f>
        <v>0</v>
      </c>
      <c r="R600" s="21">
        <f>IF(E600=0,raw!AN600,raw!BC600)</f>
        <v>617</v>
      </c>
      <c r="S600" s="21">
        <f>raw!BE600</f>
        <v>0</v>
      </c>
      <c r="T600" s="21">
        <f>raw!BF600</f>
        <v>0</v>
      </c>
      <c r="U600" s="21">
        <f>raw!BH600</f>
        <v>0</v>
      </c>
      <c r="V600" s="21">
        <f>IF(raw!BI600,raw!BI600,raw!BG600)</f>
        <v>0</v>
      </c>
      <c r="W600" s="21">
        <f>raw!BK600</f>
        <v>0</v>
      </c>
      <c r="X600" s="21">
        <f>raw!BL600</f>
        <v>0</v>
      </c>
      <c r="Y600" s="29">
        <f>TRUNC(raw!BQ600/(1-raw!W600/100),2)</f>
        <v>0</v>
      </c>
      <c r="Z600" s="29">
        <f>TRUNC(raw!BR600/(1-raw!W600/100),2)</f>
        <v>0</v>
      </c>
      <c r="AA600" s="29">
        <f>TRUNC(raw!BY600/(1-raw!W600/100),2)</f>
        <v>0</v>
      </c>
      <c r="AB600" s="29">
        <f>TRUNC(IF(E600=0,0,IF(E600=1,raw!BX600/(1-raw!W600/100),IF(E600=2,raw!BZ600/(1-raw!W600/100),0))),2)</f>
        <v>0</v>
      </c>
      <c r="AC600" s="29">
        <f>TRUNC(raw!CB600/(1-raw!W600/100),2)</f>
        <v>0</v>
      </c>
      <c r="AD600" s="29">
        <f>TRUNC(IF(E600=0,0,IF(E600=1,raw!CA600/(1-raw!W600/100),IF(E600=2,raw!CC600/(1-raw!W600/100),0))),2)</f>
        <v>0</v>
      </c>
      <c r="AE600" s="21">
        <f>(IF(E600=0,0,IF(E600=1,0,IF(E600=2,raw!CE600))))</f>
        <v>0</v>
      </c>
      <c r="AF600" s="21">
        <f>(IF(E600=0,0,IF(E600=1,raw!CD600,IF(E600=2,raw!CF600))))</f>
        <v>0</v>
      </c>
    </row>
    <row r="601" spans="1:32" x14ac:dyDescent="0.25">
      <c r="A601" s="21">
        <f>raw!A601</f>
        <v>471551</v>
      </c>
      <c r="C601" s="21">
        <f>VLOOKUP(A601,'insert-meters'!A$2:B$24,2)</f>
        <v>103</v>
      </c>
      <c r="D601" s="21" t="str">
        <f>MID(raw!M601,3,4)</f>
        <v>1904</v>
      </c>
      <c r="E601" s="21">
        <f>IF(raw!BE601,2,IF(raw!BG601,1,0))</f>
        <v>0</v>
      </c>
      <c r="F601" s="21">
        <f>raw!T601</f>
        <v>20190518</v>
      </c>
      <c r="G601" s="21">
        <f>IF(E601=0,raw!AN601,raw!U601)</f>
        <v>5520</v>
      </c>
      <c r="H601" s="21">
        <f>IF(E601=0,raw!AO601,0)</f>
        <v>5520</v>
      </c>
      <c r="I601" s="21">
        <f>raw!V601</f>
        <v>1100.8699999999999</v>
      </c>
      <c r="J601" s="21">
        <f>raw!X601</f>
        <v>731.78</v>
      </c>
      <c r="K601" s="21">
        <f>SUM(raw!Y601:AB601)</f>
        <v>257.58999999999997</v>
      </c>
      <c r="L601" s="21">
        <f>SUM(raw!AC601:AD601)</f>
        <v>0</v>
      </c>
      <c r="M601" s="21">
        <f>raw!AE601</f>
        <v>0</v>
      </c>
      <c r="N601" s="21">
        <f>raw!AF601</f>
        <v>4403.51</v>
      </c>
      <c r="O601" s="21">
        <f>raw!AL601</f>
        <v>4877.7</v>
      </c>
      <c r="P601" s="21">
        <f>raw!AM601</f>
        <v>5135.29</v>
      </c>
      <c r="Q601" s="21">
        <f>raw!BB601</f>
        <v>0</v>
      </c>
      <c r="R601" s="21">
        <f>IF(E601=0,raw!AN601,raw!BC601)</f>
        <v>5520</v>
      </c>
      <c r="S601" s="21">
        <f>raw!BE601</f>
        <v>0</v>
      </c>
      <c r="T601" s="21">
        <f>raw!BF601</f>
        <v>0</v>
      </c>
      <c r="U601" s="21">
        <f>raw!BH601</f>
        <v>0</v>
      </c>
      <c r="V601" s="21">
        <f>IF(raw!BI601,raw!BI601,raw!BG601)</f>
        <v>0</v>
      </c>
      <c r="W601" s="21">
        <f>raw!BK601</f>
        <v>0</v>
      </c>
      <c r="X601" s="21">
        <f>raw!BL601</f>
        <v>0</v>
      </c>
      <c r="Y601" s="29">
        <f>TRUNC(raw!BQ601/(1-raw!W601/100),2)</f>
        <v>0</v>
      </c>
      <c r="Z601" s="29">
        <f>TRUNC(raw!BR601/(1-raw!W601/100),2)</f>
        <v>0</v>
      </c>
      <c r="AA601" s="29">
        <f>TRUNC(raw!BY601/(1-raw!W601/100),2)</f>
        <v>0</v>
      </c>
      <c r="AB601" s="29">
        <f>TRUNC(IF(E601=0,0,IF(E601=1,raw!BX601/(1-raw!W601/100),IF(E601=2,raw!BZ601/(1-raw!W601/100),0))),2)</f>
        <v>0</v>
      </c>
      <c r="AC601" s="29">
        <f>TRUNC(raw!CB601/(1-raw!W601/100),2)</f>
        <v>0</v>
      </c>
      <c r="AD601" s="29">
        <f>TRUNC(IF(E601=0,0,IF(E601=1,raw!CA601/(1-raw!W601/100),IF(E601=2,raw!CC601/(1-raw!W601/100),0))),2)</f>
        <v>0</v>
      </c>
      <c r="AE601" s="21">
        <f>(IF(E601=0,0,IF(E601=1,0,IF(E601=2,raw!CE601))))</f>
        <v>0</v>
      </c>
      <c r="AF601" s="21">
        <f>(IF(E601=0,0,IF(E601=1,raw!CD601,IF(E601=2,raw!CF601))))</f>
        <v>0</v>
      </c>
    </row>
    <row r="602" spans="1:32" x14ac:dyDescent="0.25">
      <c r="A602" s="21">
        <f>raw!A602</f>
        <v>471552</v>
      </c>
      <c r="C602" s="21">
        <f>VLOOKUP(A602,'insert-meters'!A$2:B$24,2)</f>
        <v>104</v>
      </c>
      <c r="D602" s="21" t="str">
        <f>MID(raw!M602,3,4)</f>
        <v>1904</v>
      </c>
      <c r="E602" s="21">
        <f>IF(raw!BE602,2,IF(raw!BG602,1,0))</f>
        <v>0</v>
      </c>
      <c r="F602" s="21">
        <f>raw!T602</f>
        <v>20190518</v>
      </c>
      <c r="G602" s="21">
        <f>IF(E602=0,raw!AN602,raw!U602)</f>
        <v>66</v>
      </c>
      <c r="H602" s="21">
        <f>IF(E602=0,raw!AO602,0)</f>
        <v>66</v>
      </c>
      <c r="I602" s="21">
        <f>raw!V602</f>
        <v>5.32</v>
      </c>
      <c r="J602" s="21">
        <f>raw!X602</f>
        <v>14.45</v>
      </c>
      <c r="K602" s="21">
        <f>SUM(raw!Y602:AB602)</f>
        <v>2.58</v>
      </c>
      <c r="L602" s="21">
        <f>SUM(raw!AC602:AD602)</f>
        <v>0</v>
      </c>
      <c r="M602" s="21">
        <f>raw!AE602</f>
        <v>0</v>
      </c>
      <c r="N602" s="21">
        <f>raw!AF602</f>
        <v>44.38</v>
      </c>
      <c r="O602" s="21">
        <f>raw!AL602</f>
        <v>56.25</v>
      </c>
      <c r="P602" s="21">
        <f>raw!AM602</f>
        <v>58.83</v>
      </c>
      <c r="Q602" s="21">
        <f>raw!BB602</f>
        <v>0</v>
      </c>
      <c r="R602" s="21">
        <f>IF(E602=0,raw!AN602,raw!BC602)</f>
        <v>66</v>
      </c>
      <c r="S602" s="21">
        <f>raw!BE602</f>
        <v>0</v>
      </c>
      <c r="T602" s="21">
        <f>raw!BF602</f>
        <v>0</v>
      </c>
      <c r="U602" s="21">
        <f>raw!BH602</f>
        <v>0</v>
      </c>
      <c r="V602" s="21">
        <f>IF(raw!BI602,raw!BI602,raw!BG602)</f>
        <v>0</v>
      </c>
      <c r="W602" s="21">
        <f>raw!BK602</f>
        <v>0</v>
      </c>
      <c r="X602" s="21">
        <f>raw!BL602</f>
        <v>0</v>
      </c>
      <c r="Y602" s="29">
        <f>TRUNC(raw!BQ602/(1-raw!W602/100),2)</f>
        <v>0</v>
      </c>
      <c r="Z602" s="29">
        <f>TRUNC(raw!BR602/(1-raw!W602/100),2)</f>
        <v>0</v>
      </c>
      <c r="AA602" s="29">
        <f>TRUNC(raw!BY602/(1-raw!W602/100),2)</f>
        <v>0</v>
      </c>
      <c r="AB602" s="29">
        <f>TRUNC(IF(E602=0,0,IF(E602=1,raw!BX602/(1-raw!W602/100),IF(E602=2,raw!BZ602/(1-raw!W602/100),0))),2)</f>
        <v>0</v>
      </c>
      <c r="AC602" s="29">
        <f>TRUNC(raw!CB602/(1-raw!W602/100),2)</f>
        <v>0</v>
      </c>
      <c r="AD602" s="29">
        <f>TRUNC(IF(E602=0,0,IF(E602=1,raw!CA602/(1-raw!W602/100),IF(E602=2,raw!CC602/(1-raw!W602/100),0))),2)</f>
        <v>0</v>
      </c>
      <c r="AE602" s="21">
        <f>(IF(E602=0,0,IF(E602=1,0,IF(E602=2,raw!CE602))))</f>
        <v>0</v>
      </c>
      <c r="AF602" s="21">
        <f>(IF(E602=0,0,IF(E602=1,raw!CD602,IF(E602=2,raw!CF602))))</f>
        <v>0</v>
      </c>
    </row>
    <row r="603" spans="1:32" x14ac:dyDescent="0.25">
      <c r="A603" s="21">
        <f>raw!A603</f>
        <v>471553</v>
      </c>
      <c r="C603" s="21">
        <f>VLOOKUP(A603,'insert-meters'!A$2:B$24,2)</f>
        <v>105</v>
      </c>
      <c r="D603" s="21" t="str">
        <f>MID(raw!M603,3,4)</f>
        <v>1904</v>
      </c>
      <c r="E603" s="21">
        <f>IF(raw!BE603,2,IF(raw!BG603,1,0))</f>
        <v>0</v>
      </c>
      <c r="F603" s="21">
        <f>raw!T603</f>
        <v>20190518</v>
      </c>
      <c r="G603" s="21">
        <f>IF(E603=0,raw!AN603,raw!U603)</f>
        <v>5720</v>
      </c>
      <c r="H603" s="21">
        <f>IF(E603=0,raw!AO603,0)</f>
        <v>5720</v>
      </c>
      <c r="I603" s="21">
        <f>raw!V603</f>
        <v>1140.76</v>
      </c>
      <c r="J603" s="21">
        <f>raw!X603</f>
        <v>731.78</v>
      </c>
      <c r="K603" s="21">
        <f>SUM(raw!Y603:AB603)</f>
        <v>266.91999999999996</v>
      </c>
      <c r="L603" s="21">
        <f>SUM(raw!AC603:AD603)</f>
        <v>0</v>
      </c>
      <c r="M603" s="21">
        <f>raw!AE603</f>
        <v>0</v>
      </c>
      <c r="N603" s="21">
        <f>raw!AF603</f>
        <v>4563.0600000000004</v>
      </c>
      <c r="O603" s="21">
        <f>raw!AL603</f>
        <v>5027.92</v>
      </c>
      <c r="P603" s="21">
        <f>raw!AM603</f>
        <v>5294.84</v>
      </c>
      <c r="Q603" s="21">
        <f>raw!BB603</f>
        <v>0</v>
      </c>
      <c r="R603" s="21">
        <f>IF(E603=0,raw!AN603,raw!BC603)</f>
        <v>5720</v>
      </c>
      <c r="S603" s="21">
        <f>raw!BE603</f>
        <v>0</v>
      </c>
      <c r="T603" s="21">
        <f>raw!BF603</f>
        <v>0</v>
      </c>
      <c r="U603" s="21">
        <f>raw!BH603</f>
        <v>0</v>
      </c>
      <c r="V603" s="21">
        <f>IF(raw!BI603,raw!BI603,raw!BG603)</f>
        <v>0</v>
      </c>
      <c r="W603" s="21">
        <f>raw!BK603</f>
        <v>0</v>
      </c>
      <c r="X603" s="21">
        <f>raw!BL603</f>
        <v>0</v>
      </c>
      <c r="Y603" s="29">
        <f>TRUNC(raw!BQ603/(1-raw!W603/100),2)</f>
        <v>0</v>
      </c>
      <c r="Z603" s="29">
        <f>TRUNC(raw!BR603/(1-raw!W603/100),2)</f>
        <v>0</v>
      </c>
      <c r="AA603" s="29">
        <f>TRUNC(raw!BY603/(1-raw!W603/100),2)</f>
        <v>0</v>
      </c>
      <c r="AB603" s="29">
        <f>TRUNC(IF(E603=0,0,IF(E603=1,raw!BX603/(1-raw!W603/100),IF(E603=2,raw!BZ603/(1-raw!W603/100),0))),2)</f>
        <v>0</v>
      </c>
      <c r="AC603" s="29">
        <f>TRUNC(raw!CB603/(1-raw!W603/100),2)</f>
        <v>0</v>
      </c>
      <c r="AD603" s="29">
        <f>TRUNC(IF(E603=0,0,IF(E603=1,raw!CA603/(1-raw!W603/100),IF(E603=2,raw!CC603/(1-raw!W603/100),0))),2)</f>
        <v>0</v>
      </c>
      <c r="AE603" s="21">
        <f>(IF(E603=0,0,IF(E603=1,0,IF(E603=2,raw!CE603))))</f>
        <v>0</v>
      </c>
      <c r="AF603" s="21">
        <f>(IF(E603=0,0,IF(E603=1,raw!CD603,IF(E603=2,raw!CF603))))</f>
        <v>0</v>
      </c>
    </row>
    <row r="604" spans="1:32" x14ac:dyDescent="0.25">
      <c r="A604" s="21">
        <f>raw!A604</f>
        <v>471554</v>
      </c>
      <c r="C604" s="21">
        <f>VLOOKUP(A604,'insert-meters'!A$2:B$24,2)</f>
        <v>106</v>
      </c>
      <c r="D604" s="21" t="str">
        <f>MID(raw!M604,3,4)</f>
        <v>1904</v>
      </c>
      <c r="E604" s="21">
        <f>IF(raw!BE604,2,IF(raw!BG604,1,0))</f>
        <v>0</v>
      </c>
      <c r="F604" s="21">
        <f>raw!T604</f>
        <v>20190518</v>
      </c>
      <c r="G604" s="21">
        <f>IF(E604=0,raw!AN604,raw!U604)</f>
        <v>564</v>
      </c>
      <c r="H604" s="21">
        <f>IF(E604=0,raw!AO604,0)</f>
        <v>564</v>
      </c>
      <c r="I604" s="21">
        <f>raw!V604</f>
        <v>112.48</v>
      </c>
      <c r="J604" s="21">
        <f>raw!X604</f>
        <v>50.91</v>
      </c>
      <c r="K604" s="21">
        <f>SUM(raw!Y604:AB604)</f>
        <v>26.29</v>
      </c>
      <c r="L604" s="21">
        <f>SUM(raw!AC604:AD604)</f>
        <v>0</v>
      </c>
      <c r="M604" s="21">
        <f>raw!AE604</f>
        <v>0</v>
      </c>
      <c r="N604" s="21">
        <f>raw!AF604</f>
        <v>449.92</v>
      </c>
      <c r="O604" s="21">
        <f>raw!AL604</f>
        <v>474.54</v>
      </c>
      <c r="P604" s="21">
        <f>raw!AM604</f>
        <v>500.83</v>
      </c>
      <c r="Q604" s="21">
        <f>raw!BB604</f>
        <v>0</v>
      </c>
      <c r="R604" s="21">
        <f>IF(E604=0,raw!AN604,raw!BC604)</f>
        <v>564</v>
      </c>
      <c r="S604" s="21">
        <f>raw!BE604</f>
        <v>0</v>
      </c>
      <c r="T604" s="21">
        <f>raw!BF604</f>
        <v>0</v>
      </c>
      <c r="U604" s="21">
        <f>raw!BH604</f>
        <v>0</v>
      </c>
      <c r="V604" s="21">
        <f>IF(raw!BI604,raw!BI604,raw!BG604)</f>
        <v>0</v>
      </c>
      <c r="W604" s="21">
        <f>raw!BK604</f>
        <v>0</v>
      </c>
      <c r="X604" s="21">
        <f>raw!BL604</f>
        <v>0</v>
      </c>
      <c r="Y604" s="29">
        <f>TRUNC(raw!BQ604/(1-raw!W604/100),2)</f>
        <v>0</v>
      </c>
      <c r="Z604" s="29">
        <f>TRUNC(raw!BR604/(1-raw!W604/100),2)</f>
        <v>0</v>
      </c>
      <c r="AA604" s="29">
        <f>TRUNC(raw!BY604/(1-raw!W604/100),2)</f>
        <v>0</v>
      </c>
      <c r="AB604" s="29">
        <f>TRUNC(IF(E604=0,0,IF(E604=1,raw!BX604/(1-raw!W604/100),IF(E604=2,raw!BZ604/(1-raw!W604/100),0))),2)</f>
        <v>0</v>
      </c>
      <c r="AC604" s="29">
        <f>TRUNC(raw!CB604/(1-raw!W604/100),2)</f>
        <v>0</v>
      </c>
      <c r="AD604" s="29">
        <f>TRUNC(IF(E604=0,0,IF(E604=1,raw!CA604/(1-raw!W604/100),IF(E604=2,raw!CC604/(1-raw!W604/100),0))),2)</f>
        <v>0</v>
      </c>
      <c r="AE604" s="21">
        <f>(IF(E604=0,0,IF(E604=1,0,IF(E604=2,raw!CE604))))</f>
        <v>0</v>
      </c>
      <c r="AF604" s="21">
        <f>(IF(E604=0,0,IF(E604=1,raw!CD604,IF(E604=2,raw!CF604))))</f>
        <v>0</v>
      </c>
    </row>
    <row r="605" spans="1:32" x14ac:dyDescent="0.25">
      <c r="A605" s="21">
        <f>raw!A605</f>
        <v>471555</v>
      </c>
      <c r="C605" s="21">
        <f>VLOOKUP(A605,'insert-meters'!A$2:B$24,2)</f>
        <v>107</v>
      </c>
      <c r="D605" s="21" t="str">
        <f>MID(raw!M605,3,4)</f>
        <v>1904</v>
      </c>
      <c r="E605" s="21">
        <f>IF(raw!BE605,2,IF(raw!BG605,1,0))</f>
        <v>0</v>
      </c>
      <c r="F605" s="21">
        <f>raw!T605</f>
        <v>20190518</v>
      </c>
      <c r="G605" s="21">
        <f>IF(E605=0,raw!AN605,raw!U605)</f>
        <v>5700</v>
      </c>
      <c r="H605" s="21">
        <f>IF(E605=0,raw!AO605,0)</f>
        <v>5700</v>
      </c>
      <c r="I605" s="21">
        <f>raw!V605</f>
        <v>1136.77</v>
      </c>
      <c r="J605" s="21">
        <f>raw!X605</f>
        <v>622.65</v>
      </c>
      <c r="K605" s="21">
        <f>SUM(raw!Y605:AB605)</f>
        <v>265.99</v>
      </c>
      <c r="L605" s="21">
        <f>SUM(raw!AC605:AD605)</f>
        <v>0</v>
      </c>
      <c r="M605" s="21">
        <f>raw!AE605</f>
        <v>0</v>
      </c>
      <c r="N605" s="21">
        <f>raw!AF605</f>
        <v>4547.1000000000004</v>
      </c>
      <c r="O605" s="21">
        <f>raw!AL605</f>
        <v>4903.76</v>
      </c>
      <c r="P605" s="21">
        <f>raw!AM605</f>
        <v>5169.75</v>
      </c>
      <c r="Q605" s="21">
        <f>raw!BB605</f>
        <v>0</v>
      </c>
      <c r="R605" s="21">
        <f>IF(E605=0,raw!AN605,raw!BC605)</f>
        <v>5700</v>
      </c>
      <c r="S605" s="21">
        <f>raw!BE605</f>
        <v>0</v>
      </c>
      <c r="T605" s="21">
        <f>raw!BF605</f>
        <v>0</v>
      </c>
      <c r="U605" s="21">
        <f>raw!BH605</f>
        <v>0</v>
      </c>
      <c r="V605" s="21">
        <f>IF(raw!BI605,raw!BI605,raw!BG605)</f>
        <v>0</v>
      </c>
      <c r="W605" s="21">
        <f>raw!BK605</f>
        <v>0</v>
      </c>
      <c r="X605" s="21">
        <f>raw!BL605</f>
        <v>0</v>
      </c>
      <c r="Y605" s="29">
        <f>TRUNC(raw!BQ605/(1-raw!W605/100),2)</f>
        <v>0</v>
      </c>
      <c r="Z605" s="29">
        <f>TRUNC(raw!BR605/(1-raw!W605/100),2)</f>
        <v>0</v>
      </c>
      <c r="AA605" s="29">
        <f>TRUNC(raw!BY605/(1-raw!W605/100),2)</f>
        <v>0</v>
      </c>
      <c r="AB605" s="29">
        <f>TRUNC(IF(E605=0,0,IF(E605=1,raw!BX605/(1-raw!W605/100),IF(E605=2,raw!BZ605/(1-raw!W605/100),0))),2)</f>
        <v>0</v>
      </c>
      <c r="AC605" s="29">
        <f>TRUNC(raw!CB605/(1-raw!W605/100),2)</f>
        <v>0</v>
      </c>
      <c r="AD605" s="29">
        <f>TRUNC(IF(E605=0,0,IF(E605=1,raw!CA605/(1-raw!W605/100),IF(E605=2,raw!CC605/(1-raw!W605/100),0))),2)</f>
        <v>0</v>
      </c>
      <c r="AE605" s="21">
        <f>(IF(E605=0,0,IF(E605=1,0,IF(E605=2,raw!CE605))))</f>
        <v>0</v>
      </c>
      <c r="AF605" s="21">
        <f>(IF(E605=0,0,IF(E605=1,raw!CD605,IF(E605=2,raw!CF605))))</f>
        <v>0</v>
      </c>
    </row>
    <row r="606" spans="1:32" x14ac:dyDescent="0.25">
      <c r="A606" s="21">
        <f>raw!A606</f>
        <v>472913</v>
      </c>
      <c r="C606" s="21">
        <f>VLOOKUP(A606,'insert-meters'!A$2:B$24,2)</f>
        <v>108</v>
      </c>
      <c r="D606" s="21" t="str">
        <f>MID(raw!M606,3,4)</f>
        <v>1904</v>
      </c>
      <c r="E606" s="21">
        <f>IF(raw!BE606,2,IF(raw!BG606,1,0))</f>
        <v>0</v>
      </c>
      <c r="F606" s="21">
        <f>raw!T606</f>
        <v>20190518</v>
      </c>
      <c r="G606" s="21">
        <f>IF(E606=0,raw!AN606,raw!U606)</f>
        <v>7010</v>
      </c>
      <c r="H606" s="21">
        <f>IF(E606=0,raw!AO606,0)</f>
        <v>7010</v>
      </c>
      <c r="I606" s="21">
        <f>raw!V606</f>
        <v>1398.03</v>
      </c>
      <c r="J606" s="21">
        <f>raw!X606</f>
        <v>622.65</v>
      </c>
      <c r="K606" s="21">
        <f>SUM(raw!Y606:AB606)</f>
        <v>327.12</v>
      </c>
      <c r="L606" s="21">
        <f>SUM(raw!AC606:AD606)</f>
        <v>0</v>
      </c>
      <c r="M606" s="21">
        <f>raw!AE606</f>
        <v>0</v>
      </c>
      <c r="N606" s="21">
        <f>raw!AF606</f>
        <v>5592.14</v>
      </c>
      <c r="O606" s="21">
        <f>raw!AL606</f>
        <v>5887.67</v>
      </c>
      <c r="P606" s="21">
        <f>raw!AM606</f>
        <v>6214.79</v>
      </c>
      <c r="Q606" s="21">
        <f>raw!BB606</f>
        <v>0</v>
      </c>
      <c r="R606" s="21">
        <f>IF(E606=0,raw!AN606,raw!BC606)</f>
        <v>7010</v>
      </c>
      <c r="S606" s="21">
        <f>raw!BE606</f>
        <v>0</v>
      </c>
      <c r="T606" s="21">
        <f>raw!BF606</f>
        <v>0</v>
      </c>
      <c r="U606" s="21">
        <f>raw!BH606</f>
        <v>0</v>
      </c>
      <c r="V606" s="21">
        <f>IF(raw!BI606,raw!BI606,raw!BG606)</f>
        <v>0</v>
      </c>
      <c r="W606" s="21">
        <f>raw!BK606</f>
        <v>0</v>
      </c>
      <c r="X606" s="21">
        <f>raw!BL606</f>
        <v>0</v>
      </c>
      <c r="Y606" s="29">
        <f>TRUNC(raw!BQ606/(1-raw!W606/100),2)</f>
        <v>0</v>
      </c>
      <c r="Z606" s="29">
        <f>TRUNC(raw!BR606/(1-raw!W606/100),2)</f>
        <v>0</v>
      </c>
      <c r="AA606" s="29">
        <f>TRUNC(raw!BY606/(1-raw!W606/100),2)</f>
        <v>0</v>
      </c>
      <c r="AB606" s="29">
        <f>TRUNC(IF(E606=0,0,IF(E606=1,raw!BX606/(1-raw!W606/100),IF(E606=2,raw!BZ606/(1-raw!W606/100),0))),2)</f>
        <v>0</v>
      </c>
      <c r="AC606" s="29">
        <f>TRUNC(raw!CB606/(1-raw!W606/100),2)</f>
        <v>0</v>
      </c>
      <c r="AD606" s="29">
        <f>TRUNC(IF(E606=0,0,IF(E606=1,raw!CA606/(1-raw!W606/100),IF(E606=2,raw!CC606/(1-raw!W606/100),0))),2)</f>
        <v>0</v>
      </c>
      <c r="AE606" s="21">
        <f>(IF(E606=0,0,IF(E606=1,0,IF(E606=2,raw!CE606))))</f>
        <v>0</v>
      </c>
      <c r="AF606" s="21">
        <f>(IF(E606=0,0,IF(E606=1,raw!CD606,IF(E606=2,raw!CF606))))</f>
        <v>0</v>
      </c>
    </row>
    <row r="607" spans="1:32" x14ac:dyDescent="0.25">
      <c r="A607" s="21">
        <f>raw!A607</f>
        <v>491042</v>
      </c>
      <c r="C607" s="21">
        <f>VLOOKUP(A607,'insert-meters'!A$2:B$24,2)</f>
        <v>109</v>
      </c>
      <c r="D607" s="21" t="str">
        <f>MID(raw!M607,3,4)</f>
        <v>1904</v>
      </c>
      <c r="E607" s="21">
        <f>IF(raw!BE607,2,IF(raw!BG607,1,0))</f>
        <v>2</v>
      </c>
      <c r="F607" s="21">
        <f>raw!T607</f>
        <v>20190518</v>
      </c>
      <c r="G607" s="21">
        <f>IF(E607=0,raw!AN607,raw!U607)</f>
        <v>217982</v>
      </c>
      <c r="H607" s="21">
        <f>IF(E607=0,raw!AO607,0)</f>
        <v>0</v>
      </c>
      <c r="I607" s="21">
        <f>raw!V607</f>
        <v>45416.53</v>
      </c>
      <c r="J607" s="21">
        <f>raw!X607</f>
        <v>741.75</v>
      </c>
      <c r="K607" s="21">
        <f>SUM(raw!Y607:AB607)</f>
        <v>10627.46</v>
      </c>
      <c r="L607" s="21">
        <f>SUM(raw!AC607:AD607)</f>
        <v>0</v>
      </c>
      <c r="M607" s="21">
        <f>raw!AE607</f>
        <v>0</v>
      </c>
      <c r="N607" s="21">
        <f>raw!AF607</f>
        <v>181666.19</v>
      </c>
      <c r="O607" s="21">
        <f>raw!AL607</f>
        <v>171780.48000000001</v>
      </c>
      <c r="P607" s="21">
        <f>raw!AM607</f>
        <v>182407.94</v>
      </c>
      <c r="Q607" s="21">
        <f>raw!BB607</f>
        <v>30083</v>
      </c>
      <c r="R607" s="21">
        <f>IF(E607=0,raw!AN607,raw!BC607)</f>
        <v>187899</v>
      </c>
      <c r="S607" s="21">
        <f>raw!BE607</f>
        <v>552</v>
      </c>
      <c r="T607" s="21">
        <f>raw!BF607</f>
        <v>613</v>
      </c>
      <c r="U607" s="21">
        <f>raw!BH607</f>
        <v>565</v>
      </c>
      <c r="V607" s="21">
        <f>IF(raw!BI607,raw!BI607,raw!BG607)</f>
        <v>680</v>
      </c>
      <c r="W607" s="21">
        <f>raw!BK607</f>
        <v>0</v>
      </c>
      <c r="X607" s="21">
        <f>raw!BL607</f>
        <v>0</v>
      </c>
      <c r="Y607" s="29">
        <f>TRUNC(raw!BQ607/(1-raw!W607/100),2)</f>
        <v>0</v>
      </c>
      <c r="Z607" s="29">
        <f>TRUNC(raw!BR607/(1-raw!W607/100),2)</f>
        <v>0</v>
      </c>
      <c r="AA607" s="29">
        <f>TRUNC(raw!BY607/(1-raw!W607/100),2)</f>
        <v>33730.129999999997</v>
      </c>
      <c r="AB607" s="29">
        <f>TRUNC(IF(E607=0,0,IF(E607=1,raw!BX607/(1-raw!W607/100),IF(E607=2,raw!BZ607/(1-raw!W607/100),0))),2)</f>
        <v>11010.45</v>
      </c>
      <c r="AC607" s="29">
        <f>TRUNC(raw!CB607/(1-raw!W607/100),2)</f>
        <v>0</v>
      </c>
      <c r="AD607" s="29">
        <f>TRUNC(IF(E607=0,0,IF(E607=1,raw!CA607/(1-raw!W607/100),IF(E607=2,raw!CC607/(1-raw!W607/100),0))),2)</f>
        <v>0</v>
      </c>
      <c r="AE607" s="21">
        <f>(IF(E607=0,0,IF(E607=1,0,IF(E607=2,raw!CE607))))</f>
        <v>565</v>
      </c>
      <c r="AF607" s="21">
        <f>(IF(E607=0,0,IF(E607=1,raw!CD607,IF(E607=2,raw!CF607))))</f>
        <v>680</v>
      </c>
    </row>
    <row r="608" spans="1:32" x14ac:dyDescent="0.25">
      <c r="A608" s="21">
        <f>raw!A608</f>
        <v>491747</v>
      </c>
      <c r="C608" s="21">
        <f>VLOOKUP(A608,'insert-meters'!A$2:B$24,2)</f>
        <v>110</v>
      </c>
      <c r="D608" s="21" t="str">
        <f>MID(raw!M608,3,4)</f>
        <v>1904</v>
      </c>
      <c r="E608" s="21">
        <f>IF(raw!BE608,2,IF(raw!BG608,1,0))</f>
        <v>1</v>
      </c>
      <c r="F608" s="21">
        <f>raw!T608</f>
        <v>20190518</v>
      </c>
      <c r="G608" s="21">
        <f>IF(E608=0,raw!AN608,raw!U608)</f>
        <v>104282</v>
      </c>
      <c r="H608" s="21">
        <f>IF(E608=0,raw!AO608,0)</f>
        <v>0</v>
      </c>
      <c r="I608" s="21">
        <f>raw!V608</f>
        <v>23399.34</v>
      </c>
      <c r="J608" s="21">
        <f>raw!X608</f>
        <v>741.75</v>
      </c>
      <c r="K608" s="21">
        <f>SUM(raw!Y608:AB608)</f>
        <v>5475.43</v>
      </c>
      <c r="L608" s="21">
        <f>SUM(raw!AC608:AD608)</f>
        <v>0</v>
      </c>
      <c r="M608" s="21">
        <f>raw!AE608</f>
        <v>0</v>
      </c>
      <c r="N608" s="21">
        <f>raw!AF608</f>
        <v>93597.43</v>
      </c>
      <c r="O608" s="21">
        <f>raw!AL608</f>
        <v>88863.75</v>
      </c>
      <c r="P608" s="21">
        <f>raw!AM608</f>
        <v>94339.18</v>
      </c>
      <c r="Q608" s="21">
        <f>raw!BB608</f>
        <v>13580</v>
      </c>
      <c r="R608" s="21">
        <f>IF(E608=0,raw!AN608,raw!BC608)</f>
        <v>90702</v>
      </c>
      <c r="S608" s="21">
        <f>raw!BE608</f>
        <v>0</v>
      </c>
      <c r="T608" s="21">
        <f>raw!BF608</f>
        <v>357</v>
      </c>
      <c r="U608" s="21">
        <f>raw!BH608</f>
        <v>0</v>
      </c>
      <c r="V608" s="21">
        <f>IF(raw!BI608,raw!BI608,raw!BG608)</f>
        <v>440</v>
      </c>
      <c r="W608" s="21">
        <f>raw!BK608</f>
        <v>374</v>
      </c>
      <c r="X608" s="21">
        <f>raw!BL608</f>
        <v>3171</v>
      </c>
      <c r="Y608" s="29">
        <f>TRUNC(raw!BQ608/(1-raw!W608/100),2)</f>
        <v>172.3</v>
      </c>
      <c r="Z608" s="29">
        <f>TRUNC(raw!BR608/(1-raw!W608/100),2)</f>
        <v>1460.92</v>
      </c>
      <c r="AA608" s="29">
        <f>TRUNC(raw!BY608/(1-raw!W608/100),2)</f>
        <v>0</v>
      </c>
      <c r="AB608" s="29">
        <f>TRUNC(IF(E608=0,0,IF(E608=1,raw!BX608/(1-raw!W608/100),IF(E608=2,raw!BZ608/(1-raw!W608/100),0))),2)</f>
        <v>7124.4</v>
      </c>
      <c r="AC608" s="29">
        <f>TRUNC(raw!CB608/(1-raw!W608/100),2)</f>
        <v>0</v>
      </c>
      <c r="AD608" s="29">
        <f>TRUNC(IF(E608=0,0,IF(E608=1,raw!CA608/(1-raw!W608/100),IF(E608=2,raw!CC608/(1-raw!W608/100),0))),2)</f>
        <v>0</v>
      </c>
      <c r="AE608" s="21">
        <f>(IF(E608=0,0,IF(E608=1,0,IF(E608=2,raw!CE608))))</f>
        <v>0</v>
      </c>
      <c r="AF608" s="21">
        <f>(IF(E608=0,0,IF(E608=1,raw!CD608,IF(E608=2,raw!CF608))))</f>
        <v>440</v>
      </c>
    </row>
    <row r="609" spans="1:32" x14ac:dyDescent="0.25">
      <c r="A609" s="21">
        <f>raw!A609</f>
        <v>491750</v>
      </c>
      <c r="C609" s="21">
        <f>VLOOKUP(A609,'insert-meters'!A$2:B$24,2)</f>
        <v>111</v>
      </c>
      <c r="D609" s="21" t="str">
        <f>MID(raw!M609,3,4)</f>
        <v>1904</v>
      </c>
      <c r="E609" s="21">
        <f>IF(raw!BE609,2,IF(raw!BG609,1,0))</f>
        <v>2</v>
      </c>
      <c r="F609" s="21">
        <f>raw!T609</f>
        <v>20190518</v>
      </c>
      <c r="G609" s="21">
        <f>IF(E609=0,raw!AN609,raw!U609)</f>
        <v>350234</v>
      </c>
      <c r="H609" s="21">
        <f>IF(E609=0,raw!AO609,0)</f>
        <v>0</v>
      </c>
      <c r="I609" s="21">
        <f>raw!V609</f>
        <v>68756.479999999996</v>
      </c>
      <c r="J609" s="21">
        <f>raw!X609</f>
        <v>741.75</v>
      </c>
      <c r="K609" s="21">
        <f>SUM(raw!Y609:AB609)</f>
        <v>16089.01</v>
      </c>
      <c r="L609" s="21">
        <f>SUM(raw!AC609:AD609)</f>
        <v>0</v>
      </c>
      <c r="M609" s="21">
        <f>raw!AE609</f>
        <v>0</v>
      </c>
      <c r="N609" s="21">
        <f>raw!AF609</f>
        <v>275026</v>
      </c>
      <c r="O609" s="21">
        <f>raw!AL609</f>
        <v>259678.74</v>
      </c>
      <c r="P609" s="21">
        <f>raw!AM609</f>
        <v>275767.75</v>
      </c>
      <c r="Q609" s="21">
        <f>raw!BB609</f>
        <v>38156</v>
      </c>
      <c r="R609" s="21">
        <f>IF(E609=0,raw!AN609,raw!BC609)</f>
        <v>312078</v>
      </c>
      <c r="S609" s="21">
        <f>raw!BE609</f>
        <v>743</v>
      </c>
      <c r="T609" s="21">
        <f>raw!BF609</f>
        <v>816</v>
      </c>
      <c r="U609" s="21">
        <f>raw!BH609</f>
        <v>743</v>
      </c>
      <c r="V609" s="21">
        <f>IF(raw!BI609,raw!BI609,raw!BG609)</f>
        <v>825</v>
      </c>
      <c r="W609" s="21">
        <f>raw!BK609</f>
        <v>0</v>
      </c>
      <c r="X609" s="21">
        <f>raw!BL609</f>
        <v>0</v>
      </c>
      <c r="Y609" s="29">
        <f>TRUNC(raw!BQ609/(1-raw!W609/100),2)</f>
        <v>0</v>
      </c>
      <c r="Z609" s="29">
        <f>TRUNC(raw!BR609/(1-raw!W609/100),2)</f>
        <v>0</v>
      </c>
      <c r="AA609" s="29">
        <f>TRUNC(raw!BY609/(1-raw!W609/100),2)</f>
        <v>44356.61</v>
      </c>
      <c r="AB609" s="29">
        <f>TRUNC(IF(E609=0,0,IF(E609=1,raw!BX609/(1-raw!W609/100),IF(E609=2,raw!BZ609/(1-raw!W609/100),0))),2)</f>
        <v>13358.26</v>
      </c>
      <c r="AC609" s="29">
        <f>TRUNC(raw!CB609/(1-raw!W609/100),2)</f>
        <v>0</v>
      </c>
      <c r="AD609" s="29">
        <f>TRUNC(IF(E609=0,0,IF(E609=1,raw!CA609/(1-raw!W609/100),IF(E609=2,raw!CC609/(1-raw!W609/100),0))),2)</f>
        <v>0</v>
      </c>
      <c r="AE609" s="21">
        <f>(IF(E609=0,0,IF(E609=1,0,IF(E609=2,raw!CE609))))</f>
        <v>740</v>
      </c>
      <c r="AF609" s="21">
        <f>(IF(E609=0,0,IF(E609=1,raw!CD609,IF(E609=2,raw!CF609))))</f>
        <v>825</v>
      </c>
    </row>
    <row r="610" spans="1:32" x14ac:dyDescent="0.25">
      <c r="A610" s="21">
        <f>raw!A610</f>
        <v>493169</v>
      </c>
      <c r="C610" s="21">
        <f>VLOOKUP(A610,'insert-meters'!A$2:B$24,2)</f>
        <v>112</v>
      </c>
      <c r="D610" s="21" t="str">
        <f>MID(raw!M610,3,4)</f>
        <v>1904</v>
      </c>
      <c r="E610" s="21">
        <f>IF(raw!BE610,2,IF(raw!BG610,1,0))</f>
        <v>1</v>
      </c>
      <c r="F610" s="21">
        <f>raw!T610</f>
        <v>20190518</v>
      </c>
      <c r="G610" s="21">
        <f>IF(E610=0,raw!AN610,raw!U610)</f>
        <v>95297</v>
      </c>
      <c r="H610" s="21">
        <f>IF(E610=0,raw!AO610,0)</f>
        <v>0</v>
      </c>
      <c r="I610" s="21">
        <f>raw!V610</f>
        <v>24444.16</v>
      </c>
      <c r="J610" s="21">
        <f>raw!X610</f>
        <v>741.75</v>
      </c>
      <c r="K610" s="21">
        <f>SUM(raw!Y610:AB610)</f>
        <v>5719.9000000000005</v>
      </c>
      <c r="L610" s="21">
        <f>SUM(raw!AC610:AD610)</f>
        <v>0</v>
      </c>
      <c r="M610" s="21">
        <f>raw!AE610</f>
        <v>0</v>
      </c>
      <c r="N610" s="21">
        <f>raw!AF610</f>
        <v>97776.66</v>
      </c>
      <c r="O610" s="21">
        <f>raw!AL610</f>
        <v>92798.51</v>
      </c>
      <c r="P610" s="21">
        <f>raw!AM610</f>
        <v>98518.41</v>
      </c>
      <c r="Q610" s="21">
        <f>raw!BB610</f>
        <v>19922</v>
      </c>
      <c r="R610" s="21">
        <f>IF(E610=0,raw!AN610,raw!BC610)</f>
        <v>75375</v>
      </c>
      <c r="S610" s="21">
        <f>raw!BE610</f>
        <v>0</v>
      </c>
      <c r="T610" s="21">
        <f>raw!BF610</f>
        <v>446</v>
      </c>
      <c r="U610" s="21">
        <f>raw!BH610</f>
        <v>0</v>
      </c>
      <c r="V610" s="21">
        <f>IF(raw!BI610,raw!BI610,raw!BG610)</f>
        <v>460</v>
      </c>
      <c r="W610" s="21">
        <f>raw!BK610</f>
        <v>0</v>
      </c>
      <c r="X610" s="21">
        <f>raw!BL610</f>
        <v>0</v>
      </c>
      <c r="Y610" s="29">
        <f>TRUNC(raw!BQ610/(1-raw!W610/100),2)</f>
        <v>0</v>
      </c>
      <c r="Z610" s="29">
        <f>TRUNC(raw!BR610/(1-raw!W610/100),2)</f>
        <v>0</v>
      </c>
      <c r="AA610" s="29">
        <f>TRUNC(raw!BY610/(1-raw!W610/100),2)</f>
        <v>0</v>
      </c>
      <c r="AB610" s="29">
        <f>TRUNC(IF(E610=0,0,IF(E610=1,raw!BX610/(1-raw!W610/100),IF(E610=2,raw!BZ610/(1-raw!W610/100),0))),2)</f>
        <v>7448.24</v>
      </c>
      <c r="AC610" s="29">
        <f>TRUNC(raw!CB610/(1-raw!W610/100),2)</f>
        <v>0</v>
      </c>
      <c r="AD610" s="29">
        <f>TRUNC(IF(E610=0,0,IF(E610=1,raw!CA610/(1-raw!W610/100),IF(E610=2,raw!CC610/(1-raw!W610/100),0))),2)</f>
        <v>0</v>
      </c>
      <c r="AE610" s="21">
        <f>(IF(E610=0,0,IF(E610=1,0,IF(E610=2,raw!CE610))))</f>
        <v>0</v>
      </c>
      <c r="AF610" s="21">
        <f>(IF(E610=0,0,IF(E610=1,raw!CD610,IF(E610=2,raw!CF610))))</f>
        <v>460</v>
      </c>
    </row>
    <row r="611" spans="1:32" x14ac:dyDescent="0.25">
      <c r="A611" s="21">
        <f>raw!A611</f>
        <v>510213</v>
      </c>
      <c r="C611" s="21">
        <f>VLOOKUP(A611,'insert-meters'!A$2:B$24,2)</f>
        <v>113</v>
      </c>
      <c r="D611" s="21" t="str">
        <f>MID(raw!M611,3,4)</f>
        <v>1904</v>
      </c>
      <c r="E611" s="21">
        <f>IF(raw!BE611,2,IF(raw!BG611,1,0))</f>
        <v>0</v>
      </c>
      <c r="F611" s="21">
        <f>raw!T611</f>
        <v>20190518</v>
      </c>
      <c r="G611" s="21">
        <f>IF(E611=0,raw!AN611,raw!U611)</f>
        <v>13176</v>
      </c>
      <c r="H611" s="21">
        <f>IF(E611=0,raw!AO611,0)</f>
        <v>13176</v>
      </c>
      <c r="I611" s="21">
        <f>raw!V611</f>
        <v>2627.74</v>
      </c>
      <c r="J611" s="21">
        <f>raw!X611</f>
        <v>741.75</v>
      </c>
      <c r="K611" s="21">
        <f>SUM(raw!Y611:AB611)</f>
        <v>614.86999999999989</v>
      </c>
      <c r="L611" s="21">
        <f>SUM(raw!AC611:AD611)</f>
        <v>0</v>
      </c>
      <c r="M611" s="21">
        <f>raw!AE611</f>
        <v>0</v>
      </c>
      <c r="N611" s="21">
        <f>raw!AF611</f>
        <v>10510.99</v>
      </c>
      <c r="O611" s="21">
        <f>raw!AL611</f>
        <v>10637.87</v>
      </c>
      <c r="P611" s="21">
        <f>raw!AM611</f>
        <v>11252.74</v>
      </c>
      <c r="Q611" s="21">
        <f>raw!BB611</f>
        <v>0</v>
      </c>
      <c r="R611" s="21">
        <f>IF(E611=0,raw!AN611,raw!BC611)</f>
        <v>13176</v>
      </c>
      <c r="S611" s="21">
        <f>raw!BE611</f>
        <v>0</v>
      </c>
      <c r="T611" s="21">
        <f>raw!BF611</f>
        <v>0</v>
      </c>
      <c r="U611" s="21">
        <f>raw!BH611</f>
        <v>0</v>
      </c>
      <c r="V611" s="21">
        <f>IF(raw!BI611,raw!BI611,raw!BG611)</f>
        <v>0</v>
      </c>
      <c r="W611" s="21">
        <f>raw!BK611</f>
        <v>0</v>
      </c>
      <c r="X611" s="21">
        <f>raw!BL611</f>
        <v>0</v>
      </c>
      <c r="Y611" s="29">
        <f>TRUNC(raw!BQ611/(1-raw!W611/100),2)</f>
        <v>0</v>
      </c>
      <c r="Z611" s="29">
        <f>TRUNC(raw!BR611/(1-raw!W611/100),2)</f>
        <v>0</v>
      </c>
      <c r="AA611" s="29">
        <f>TRUNC(raw!BY611/(1-raw!W611/100),2)</f>
        <v>0</v>
      </c>
      <c r="AB611" s="29">
        <f>TRUNC(IF(E611=0,0,IF(E611=1,raw!BX611/(1-raw!W611/100),IF(E611=2,raw!BZ611/(1-raw!W611/100),0))),2)</f>
        <v>0</v>
      </c>
      <c r="AC611" s="29">
        <f>TRUNC(raw!CB611/(1-raw!W611/100),2)</f>
        <v>0</v>
      </c>
      <c r="AD611" s="29">
        <f>TRUNC(IF(E611=0,0,IF(E611=1,raw!CA611/(1-raw!W611/100),IF(E611=2,raw!CC611/(1-raw!W611/100),0))),2)</f>
        <v>0</v>
      </c>
      <c r="AE611" s="21">
        <f>(IF(E611=0,0,IF(E611=1,0,IF(E611=2,raw!CE611))))</f>
        <v>0</v>
      </c>
      <c r="AF611" s="21">
        <f>(IF(E611=0,0,IF(E611=1,raw!CD611,IF(E611=2,raw!CF611))))</f>
        <v>0</v>
      </c>
    </row>
    <row r="612" spans="1:32" x14ac:dyDescent="0.25">
      <c r="A612" s="21">
        <f>raw!A612</f>
        <v>605120</v>
      </c>
      <c r="C612" s="21">
        <f>VLOOKUP(A612,'insert-meters'!A$2:B$24,2)</f>
        <v>114</v>
      </c>
      <c r="D612" s="21" t="str">
        <f>MID(raw!M612,3,4)</f>
        <v>1904</v>
      </c>
      <c r="E612" s="21">
        <f>IF(raw!BE612,2,IF(raw!BG612,1,0))</f>
        <v>1</v>
      </c>
      <c r="F612" s="21">
        <f>raw!T612</f>
        <v>20190518</v>
      </c>
      <c r="G612" s="21">
        <f>IF(E612=0,raw!AN612,raw!U612)</f>
        <v>284880</v>
      </c>
      <c r="H612" s="21">
        <f>IF(E612=0,raw!AO612,0)</f>
        <v>0</v>
      </c>
      <c r="I612" s="21">
        <f>raw!V612</f>
        <v>49327.86</v>
      </c>
      <c r="J612" s="21">
        <f>raw!X612</f>
        <v>741.75</v>
      </c>
      <c r="K612" s="21">
        <f>SUM(raw!Y612:AB612)</f>
        <v>11542.7</v>
      </c>
      <c r="L612" s="21">
        <f>SUM(raw!AC612:AD612)</f>
        <v>0</v>
      </c>
      <c r="M612" s="21">
        <f>raw!AE612</f>
        <v>0</v>
      </c>
      <c r="N612" s="21">
        <f>raw!AF612</f>
        <v>197311.47</v>
      </c>
      <c r="O612" s="21">
        <f>raw!AL612</f>
        <v>186510.52</v>
      </c>
      <c r="P612" s="21">
        <f>raw!AM612</f>
        <v>198053.22</v>
      </c>
      <c r="Q612" s="21">
        <f>raw!BB612</f>
        <v>27553</v>
      </c>
      <c r="R612" s="21">
        <f>IF(E612=0,raw!AN612,raw!BC612)</f>
        <v>257327</v>
      </c>
      <c r="S612" s="21">
        <f>raw!BE612</f>
        <v>0</v>
      </c>
      <c r="T612" s="21">
        <f>raw!BF612</f>
        <v>870</v>
      </c>
      <c r="U612" s="21">
        <f>raw!BH612</f>
        <v>0</v>
      </c>
      <c r="V612" s="21">
        <f>IF(raw!BI612,raw!BI612,raw!BG612)</f>
        <v>955</v>
      </c>
      <c r="W612" s="21">
        <f>raw!BK612</f>
        <v>0</v>
      </c>
      <c r="X612" s="21">
        <f>raw!BL612</f>
        <v>9</v>
      </c>
      <c r="Y612" s="29">
        <f>TRUNC(raw!BQ612/(1-raw!W612/100),2)</f>
        <v>0</v>
      </c>
      <c r="Z612" s="29">
        <f>TRUNC(raw!BR612/(1-raw!W612/100),2)</f>
        <v>4.1399999999999997</v>
      </c>
      <c r="AA612" s="29">
        <f>TRUNC(raw!BY612/(1-raw!W612/100),2)</f>
        <v>0</v>
      </c>
      <c r="AB612" s="29">
        <f>TRUNC(IF(E612=0,0,IF(E612=1,raw!BX612/(1-raw!W612/100),IF(E612=2,raw!BZ612/(1-raw!W612/100),0))),2)</f>
        <v>11129.13</v>
      </c>
      <c r="AC612" s="29">
        <f>TRUNC(raw!CB612/(1-raw!W612/100),2)</f>
        <v>0</v>
      </c>
      <c r="AD612" s="29">
        <f>TRUNC(IF(E612=0,0,IF(E612=1,raw!CA612/(1-raw!W612/100),IF(E612=2,raw!CC612/(1-raw!W612/100),0))),2)</f>
        <v>0</v>
      </c>
      <c r="AE612" s="21">
        <f>(IF(E612=0,0,IF(E612=1,0,IF(E612=2,raw!CE612))))</f>
        <v>0</v>
      </c>
      <c r="AF612" s="21">
        <f>(IF(E612=0,0,IF(E612=1,raw!CD612,IF(E612=2,raw!CF612))))</f>
        <v>955</v>
      </c>
    </row>
    <row r="613" spans="1:32" x14ac:dyDescent="0.25">
      <c r="A613" s="21">
        <f>raw!A613</f>
        <v>623849</v>
      </c>
      <c r="C613" s="21">
        <f>VLOOKUP(A613,'insert-meters'!A$2:B$24,2)</f>
        <v>115</v>
      </c>
      <c r="D613" s="21" t="str">
        <f>MID(raw!M613,3,4)</f>
        <v>1904</v>
      </c>
      <c r="E613" s="21">
        <f>IF(raw!BE613,2,IF(raw!BG613,1,0))</f>
        <v>1</v>
      </c>
      <c r="F613" s="21">
        <f>raw!T613</f>
        <v>20190518</v>
      </c>
      <c r="G613" s="21">
        <f>IF(E613=0,raw!AN613,raw!U613)</f>
        <v>193699</v>
      </c>
      <c r="H613" s="21">
        <f>IF(E613=0,raw!AO613,0)</f>
        <v>0</v>
      </c>
      <c r="I613" s="21">
        <f>raw!V613</f>
        <v>46925.89</v>
      </c>
      <c r="J613" s="21">
        <f>raw!X613</f>
        <v>741.75</v>
      </c>
      <c r="K613" s="21">
        <f>SUM(raw!Y613:AB613)</f>
        <v>10980.640000000001</v>
      </c>
      <c r="L613" s="21">
        <f>SUM(raw!AC613:AD613)</f>
        <v>0</v>
      </c>
      <c r="M613" s="21">
        <f>raw!AE613</f>
        <v>0</v>
      </c>
      <c r="N613" s="21">
        <f>raw!AF613</f>
        <v>187703.64</v>
      </c>
      <c r="O613" s="21">
        <f>raw!AL613</f>
        <v>177464.75</v>
      </c>
      <c r="P613" s="21">
        <f>raw!AM613</f>
        <v>188445.39</v>
      </c>
      <c r="Q613" s="21">
        <f>raw!BB613</f>
        <v>34776</v>
      </c>
      <c r="R613" s="21">
        <f>IF(E613=0,raw!AN613,raw!BC613)</f>
        <v>158923</v>
      </c>
      <c r="S613" s="21">
        <f>raw!BE613</f>
        <v>0</v>
      </c>
      <c r="T613" s="21">
        <f>raw!BF613</f>
        <v>852</v>
      </c>
      <c r="U613" s="21">
        <f>raw!BH613</f>
        <v>0</v>
      </c>
      <c r="V613" s="21">
        <f>IF(raw!BI613,raw!BI613,raw!BG613)</f>
        <v>855</v>
      </c>
      <c r="W613" s="21">
        <f>raw!BK613</f>
        <v>0</v>
      </c>
      <c r="X613" s="21">
        <f>raw!BL613</f>
        <v>0</v>
      </c>
      <c r="Y613" s="29">
        <f>TRUNC(raw!BQ613/(1-raw!W613/100),2)</f>
        <v>0</v>
      </c>
      <c r="Z613" s="29">
        <f>TRUNC(raw!BR613/(1-raw!W613/100),2)</f>
        <v>0</v>
      </c>
      <c r="AA613" s="29">
        <f>TRUNC(raw!BY613/(1-raw!W613/100),2)</f>
        <v>0</v>
      </c>
      <c r="AB613" s="29">
        <f>TRUNC(IF(E613=0,0,IF(E613=1,raw!BX613/(1-raw!W613/100),IF(E613=2,raw!BZ613/(1-raw!W613/100),0))),2)</f>
        <v>13844.02</v>
      </c>
      <c r="AC613" s="29">
        <f>TRUNC(raw!CB613/(1-raw!W613/100),2)</f>
        <v>0</v>
      </c>
      <c r="AD613" s="29">
        <f>TRUNC(IF(E613=0,0,IF(E613=1,raw!CA613/(1-raw!W613/100),IF(E613=2,raw!CC613/(1-raw!W613/100),0))),2)</f>
        <v>0</v>
      </c>
      <c r="AE613" s="21">
        <f>(IF(E613=0,0,IF(E613=1,0,IF(E613=2,raw!CE613))))</f>
        <v>0</v>
      </c>
      <c r="AF613" s="21">
        <f>(IF(E613=0,0,IF(E613=1,raw!CD613,IF(E613=2,raw!CF613))))</f>
        <v>855</v>
      </c>
    </row>
    <row r="614" spans="1:32" x14ac:dyDescent="0.25">
      <c r="A614" s="21">
        <f>raw!A614</f>
        <v>675051</v>
      </c>
      <c r="C614" s="21">
        <f>VLOOKUP(A614,'insert-meters'!A$2:B$24,2)</f>
        <v>116</v>
      </c>
      <c r="D614" s="21" t="str">
        <f>MID(raw!M614,3,4)</f>
        <v>1904</v>
      </c>
      <c r="E614" s="21">
        <f>IF(raw!BE614,2,IF(raw!BG614,1,0))</f>
        <v>2</v>
      </c>
      <c r="F614" s="21">
        <f>raw!T614</f>
        <v>20190518</v>
      </c>
      <c r="G614" s="21">
        <f>IF(E614=0,raw!AN614,raw!U614)</f>
        <v>217483</v>
      </c>
      <c r="H614" s="21">
        <f>IF(E614=0,raw!AO614,0)</f>
        <v>0</v>
      </c>
      <c r="I614" s="21">
        <f>raw!V614</f>
        <v>41857.01</v>
      </c>
      <c r="J614" s="21">
        <f>raw!X614</f>
        <v>741.75</v>
      </c>
      <c r="K614" s="21">
        <f>SUM(raw!Y614:AB614)</f>
        <v>9794.5300000000007</v>
      </c>
      <c r="L614" s="21">
        <f>SUM(raw!AC614:AD614)</f>
        <v>0</v>
      </c>
      <c r="M614" s="21">
        <f>raw!AE614</f>
        <v>0</v>
      </c>
      <c r="N614" s="21">
        <f>raw!AF614</f>
        <v>167428.07999999999</v>
      </c>
      <c r="O614" s="21">
        <f>raw!AL614</f>
        <v>158375.29999999999</v>
      </c>
      <c r="P614" s="21">
        <f>raw!AM614</f>
        <v>168169.83</v>
      </c>
      <c r="Q614" s="21">
        <f>raw!BB614</f>
        <v>20472</v>
      </c>
      <c r="R614" s="21">
        <f>IF(E614=0,raw!AN614,raw!BC614)</f>
        <v>197011</v>
      </c>
      <c r="S614" s="21">
        <f>raw!BE614</f>
        <v>392</v>
      </c>
      <c r="T614" s="21">
        <f>raw!BF614</f>
        <v>426</v>
      </c>
      <c r="U614" s="21">
        <f>raw!BH614</f>
        <v>435</v>
      </c>
      <c r="V614" s="21">
        <f>IF(raw!BI614,raw!BI614,raw!BG614)</f>
        <v>455</v>
      </c>
      <c r="W614" s="21">
        <f>raw!BK614</f>
        <v>0</v>
      </c>
      <c r="X614" s="21">
        <f>raw!BL614</f>
        <v>0</v>
      </c>
      <c r="Y614" s="29">
        <f>TRUNC(raw!BQ614/(1-raw!W614/100),2)</f>
        <v>0</v>
      </c>
      <c r="Z614" s="29">
        <f>TRUNC(raw!BR614/(1-raw!W614/100),2)</f>
        <v>0</v>
      </c>
      <c r="AA614" s="29">
        <f>TRUNC(raw!BY614/(1-raw!W614/100),2)</f>
        <v>25969.21</v>
      </c>
      <c r="AB614" s="29">
        <f>TRUNC(IF(E614=0,0,IF(E614=1,raw!BX614/(1-raw!W614/100),IF(E614=2,raw!BZ614/(1-raw!W614/100),0))),2)</f>
        <v>7367.28</v>
      </c>
      <c r="AC614" s="29">
        <f>TRUNC(raw!CB614/(1-raw!W614/100),2)</f>
        <v>0</v>
      </c>
      <c r="AD614" s="29">
        <f>TRUNC(IF(E614=0,0,IF(E614=1,raw!CA614/(1-raw!W614/100),IF(E614=2,raw!CC614/(1-raw!W614/100),0))),2)</f>
        <v>0</v>
      </c>
      <c r="AE614" s="21">
        <f>(IF(E614=0,0,IF(E614=1,0,IF(E614=2,raw!CE614))))</f>
        <v>435</v>
      </c>
      <c r="AF614" s="21">
        <f>(IF(E614=0,0,IF(E614=1,raw!CD614,IF(E614=2,raw!CF614))))</f>
        <v>455</v>
      </c>
    </row>
    <row r="615" spans="1:32" x14ac:dyDescent="0.25">
      <c r="A615" s="21">
        <f>raw!A615</f>
        <v>856960</v>
      </c>
      <c r="C615" s="21">
        <f>VLOOKUP(A615,'insert-meters'!A$2:B$24,2)</f>
        <v>117</v>
      </c>
      <c r="D615" s="21" t="str">
        <f>MID(raw!M615,3,4)</f>
        <v>1904</v>
      </c>
      <c r="E615" s="21">
        <f>IF(raw!BE615,2,IF(raw!BG615,1,0))</f>
        <v>0</v>
      </c>
      <c r="F615" s="21">
        <f>raw!T615</f>
        <v>20190518</v>
      </c>
      <c r="G615" s="21">
        <f>IF(E615=0,raw!AN615,raw!U615)</f>
        <v>1</v>
      </c>
      <c r="H615" s="21">
        <f>IF(E615=0,raw!AO615,0)</f>
        <v>100</v>
      </c>
      <c r="I615" s="21">
        <f>raw!V615</f>
        <v>8.07</v>
      </c>
      <c r="J615" s="21">
        <f>raw!X615</f>
        <v>2.4900000000000002</v>
      </c>
      <c r="K615" s="21">
        <f>SUM(raw!Y615:AB615)</f>
        <v>3.9099999999999997</v>
      </c>
      <c r="L615" s="21">
        <f>SUM(raw!AC615:AD615)</f>
        <v>0</v>
      </c>
      <c r="M615" s="21">
        <f>raw!AE615</f>
        <v>0</v>
      </c>
      <c r="N615" s="21">
        <f>raw!AF615</f>
        <v>67.25</v>
      </c>
      <c r="O615" s="21">
        <f>raw!AL615</f>
        <v>65.83</v>
      </c>
      <c r="P615" s="21">
        <f>raw!AM615</f>
        <v>69.739999999999995</v>
      </c>
      <c r="Q615" s="21">
        <f>raw!BB615</f>
        <v>0</v>
      </c>
      <c r="R615" s="21">
        <f>IF(E615=0,raw!AN615,raw!BC615)</f>
        <v>1</v>
      </c>
      <c r="S615" s="21">
        <f>raw!BE615</f>
        <v>0</v>
      </c>
      <c r="T615" s="21">
        <f>raw!BF615</f>
        <v>0</v>
      </c>
      <c r="U615" s="21">
        <f>raw!BH615</f>
        <v>0</v>
      </c>
      <c r="V615" s="21">
        <f>IF(raw!BI615,raw!BI615,raw!BG615)</f>
        <v>0</v>
      </c>
      <c r="W615" s="21">
        <f>raw!BK615</f>
        <v>0</v>
      </c>
      <c r="X615" s="21">
        <f>raw!BL615</f>
        <v>0</v>
      </c>
      <c r="Y615" s="29">
        <f>TRUNC(raw!BQ615/(1-raw!W615/100),2)</f>
        <v>0</v>
      </c>
      <c r="Z615" s="29">
        <f>TRUNC(raw!BR615/(1-raw!W615/100),2)</f>
        <v>0</v>
      </c>
      <c r="AA615" s="29">
        <f>TRUNC(raw!BY615/(1-raw!W615/100),2)</f>
        <v>0</v>
      </c>
      <c r="AB615" s="29">
        <f>TRUNC(IF(E615=0,0,IF(E615=1,raw!BX615/(1-raw!W615/100),IF(E615=2,raw!BZ615/(1-raw!W615/100),0))),2)</f>
        <v>0</v>
      </c>
      <c r="AC615" s="29">
        <f>TRUNC(raw!CB615/(1-raw!W615/100),2)</f>
        <v>0</v>
      </c>
      <c r="AD615" s="29">
        <f>TRUNC(IF(E615=0,0,IF(E615=1,raw!CA615/(1-raw!W615/100),IF(E615=2,raw!CC615/(1-raw!W615/100),0))),2)</f>
        <v>0</v>
      </c>
      <c r="AE615" s="21">
        <f>(IF(E615=0,0,IF(E615=1,0,IF(E615=2,raw!CE615))))</f>
        <v>0</v>
      </c>
      <c r="AF615" s="21">
        <f>(IF(E615=0,0,IF(E615=1,raw!CD615,IF(E615=2,raw!CF615))))</f>
        <v>0</v>
      </c>
    </row>
    <row r="616" spans="1:32" x14ac:dyDescent="0.25">
      <c r="A616" s="21">
        <f>raw!A616</f>
        <v>856967</v>
      </c>
      <c r="C616" s="21">
        <f>VLOOKUP(A616,'insert-meters'!A$2:B$24,2)</f>
        <v>118</v>
      </c>
      <c r="D616" s="21" t="str">
        <f>MID(raw!M616,3,4)</f>
        <v>1904</v>
      </c>
      <c r="E616" s="21">
        <f>IF(raw!BE616,2,IF(raw!BG616,1,0))</f>
        <v>0</v>
      </c>
      <c r="F616" s="21">
        <f>raw!T616</f>
        <v>20190518</v>
      </c>
      <c r="G616" s="21">
        <f>IF(E616=0,raw!AN616,raw!U616)</f>
        <v>0</v>
      </c>
      <c r="H616" s="21">
        <f>IF(E616=0,raw!AO616,0)</f>
        <v>100</v>
      </c>
      <c r="I616" s="21">
        <f>raw!V616</f>
        <v>8.07</v>
      </c>
      <c r="J616" s="21">
        <f>raw!X616</f>
        <v>2.4900000000000002</v>
      </c>
      <c r="K616" s="21">
        <f>SUM(raw!Y616:AB616)</f>
        <v>3.9099999999999997</v>
      </c>
      <c r="L616" s="21">
        <f>SUM(raw!AC616:AD616)</f>
        <v>0</v>
      </c>
      <c r="M616" s="21">
        <f>raw!AE616</f>
        <v>0</v>
      </c>
      <c r="N616" s="21">
        <f>raw!AF616</f>
        <v>67.25</v>
      </c>
      <c r="O616" s="21">
        <f>raw!AL616</f>
        <v>65.83</v>
      </c>
      <c r="P616" s="21">
        <f>raw!AM616</f>
        <v>69.739999999999995</v>
      </c>
      <c r="Q616" s="21">
        <f>raw!BB616</f>
        <v>0</v>
      </c>
      <c r="R616" s="21">
        <f>IF(E616=0,raw!AN616,raw!BC616)</f>
        <v>0</v>
      </c>
      <c r="S616" s="21">
        <f>raw!BE616</f>
        <v>0</v>
      </c>
      <c r="T616" s="21">
        <f>raw!BF616</f>
        <v>0</v>
      </c>
      <c r="U616" s="21">
        <f>raw!BH616</f>
        <v>0</v>
      </c>
      <c r="V616" s="21">
        <f>IF(raw!BI616,raw!BI616,raw!BG616)</f>
        <v>0</v>
      </c>
      <c r="W616" s="21">
        <f>raw!BK616</f>
        <v>0</v>
      </c>
      <c r="X616" s="21">
        <f>raw!BL616</f>
        <v>0</v>
      </c>
      <c r="Y616" s="29">
        <f>TRUNC(raw!BQ616/(1-raw!W616/100),2)</f>
        <v>0</v>
      </c>
      <c r="Z616" s="29">
        <f>TRUNC(raw!BR616/(1-raw!W616/100),2)</f>
        <v>0</v>
      </c>
      <c r="AA616" s="29">
        <f>TRUNC(raw!BY616/(1-raw!W616/100),2)</f>
        <v>0</v>
      </c>
      <c r="AB616" s="29">
        <f>TRUNC(IF(E616=0,0,IF(E616=1,raw!BX616/(1-raw!W616/100),IF(E616=2,raw!BZ616/(1-raw!W616/100),0))),2)</f>
        <v>0</v>
      </c>
      <c r="AC616" s="29">
        <f>TRUNC(raw!CB616/(1-raw!W616/100),2)</f>
        <v>0</v>
      </c>
      <c r="AD616" s="29">
        <f>TRUNC(IF(E616=0,0,IF(E616=1,raw!CA616/(1-raw!W616/100),IF(E616=2,raw!CC616/(1-raw!W616/100),0))),2)</f>
        <v>0</v>
      </c>
      <c r="AE616" s="21">
        <f>(IF(E616=0,0,IF(E616=1,0,IF(E616=2,raw!CE616))))</f>
        <v>0</v>
      </c>
      <c r="AF616" s="21">
        <f>(IF(E616=0,0,IF(E616=1,raw!CD616,IF(E616=2,raw!CF616))))</f>
        <v>0</v>
      </c>
    </row>
    <row r="617" spans="1:32" x14ac:dyDescent="0.25">
      <c r="A617" s="21">
        <f>raw!A617</f>
        <v>856969</v>
      </c>
      <c r="C617" s="21">
        <f>VLOOKUP(A617,'insert-meters'!A$2:B$24,2)</f>
        <v>119</v>
      </c>
      <c r="D617" s="21" t="str">
        <f>MID(raw!M617,3,4)</f>
        <v>1904</v>
      </c>
      <c r="E617" s="21">
        <f>IF(raw!BE617,2,IF(raw!BG617,1,0))</f>
        <v>0</v>
      </c>
      <c r="F617" s="21">
        <f>raw!T617</f>
        <v>20190518</v>
      </c>
      <c r="G617" s="21">
        <f>IF(E617=0,raw!AN617,raw!U617)</f>
        <v>0</v>
      </c>
      <c r="H617" s="21">
        <f>IF(E617=0,raw!AO617,0)</f>
        <v>100</v>
      </c>
      <c r="I617" s="21">
        <f>raw!V617</f>
        <v>8.07</v>
      </c>
      <c r="J617" s="21">
        <f>raw!X617</f>
        <v>2.4900000000000002</v>
      </c>
      <c r="K617" s="21">
        <f>SUM(raw!Y617:AB617)</f>
        <v>3.9099999999999997</v>
      </c>
      <c r="L617" s="21">
        <f>SUM(raw!AC617:AD617)</f>
        <v>0</v>
      </c>
      <c r="M617" s="21">
        <f>raw!AE617</f>
        <v>0</v>
      </c>
      <c r="N617" s="21">
        <f>raw!AF617</f>
        <v>67.25</v>
      </c>
      <c r="O617" s="21">
        <f>raw!AL617</f>
        <v>65.83</v>
      </c>
      <c r="P617" s="21">
        <f>raw!AM617</f>
        <v>69.739999999999995</v>
      </c>
      <c r="Q617" s="21">
        <f>raw!BB617</f>
        <v>0</v>
      </c>
      <c r="R617" s="21">
        <f>IF(E617=0,raw!AN617,raw!BC617)</f>
        <v>0</v>
      </c>
      <c r="S617" s="21">
        <f>raw!BE617</f>
        <v>0</v>
      </c>
      <c r="T617" s="21">
        <f>raw!BF617</f>
        <v>0</v>
      </c>
      <c r="U617" s="21">
        <f>raw!BH617</f>
        <v>0</v>
      </c>
      <c r="V617" s="21">
        <f>IF(raw!BI617,raw!BI617,raw!BG617)</f>
        <v>0</v>
      </c>
      <c r="W617" s="21">
        <f>raw!BK617</f>
        <v>0</v>
      </c>
      <c r="X617" s="21">
        <f>raw!BL617</f>
        <v>0</v>
      </c>
      <c r="Y617" s="29">
        <f>TRUNC(raw!BQ617/(1-raw!W617/100),2)</f>
        <v>0</v>
      </c>
      <c r="Z617" s="29">
        <f>TRUNC(raw!BR617/(1-raw!W617/100),2)</f>
        <v>0</v>
      </c>
      <c r="AA617" s="29">
        <f>TRUNC(raw!BY617/(1-raw!W617/100),2)</f>
        <v>0</v>
      </c>
      <c r="AB617" s="29">
        <f>TRUNC(IF(E617=0,0,IF(E617=1,raw!BX617/(1-raw!W617/100),IF(E617=2,raw!BZ617/(1-raw!W617/100),0))),2)</f>
        <v>0</v>
      </c>
      <c r="AC617" s="29">
        <f>TRUNC(raw!CB617/(1-raw!W617/100),2)</f>
        <v>0</v>
      </c>
      <c r="AD617" s="29">
        <f>TRUNC(IF(E617=0,0,IF(E617=1,raw!CA617/(1-raw!W617/100),IF(E617=2,raw!CC617/(1-raw!W617/100),0))),2)</f>
        <v>0</v>
      </c>
      <c r="AE617" s="21">
        <f>(IF(E617=0,0,IF(E617=1,0,IF(E617=2,raw!CE617))))</f>
        <v>0</v>
      </c>
      <c r="AF617" s="21">
        <f>(IF(E617=0,0,IF(E617=1,raw!CD617,IF(E617=2,raw!CF617))))</f>
        <v>0</v>
      </c>
    </row>
    <row r="618" spans="1:32" x14ac:dyDescent="0.25">
      <c r="A618" s="21">
        <f>raw!A618</f>
        <v>966027</v>
      </c>
      <c r="C618" s="21">
        <f>VLOOKUP(A618,'insert-meters'!A$2:B$24,2)</f>
        <v>120</v>
      </c>
      <c r="D618" s="21" t="str">
        <f>MID(raw!M618,3,4)</f>
        <v>1904</v>
      </c>
      <c r="E618" s="21">
        <f>IF(raw!BE618,2,IF(raw!BG618,1,0))</f>
        <v>1</v>
      </c>
      <c r="F618" s="21">
        <f>raw!T618</f>
        <v>20190518</v>
      </c>
      <c r="G618" s="21">
        <f>IF(E618=0,raw!AN618,raw!U618)</f>
        <v>75063</v>
      </c>
      <c r="H618" s="21">
        <f>IF(E618=0,raw!AO618,0)</f>
        <v>0</v>
      </c>
      <c r="I618" s="21">
        <f>raw!V618</f>
        <v>15705.34</v>
      </c>
      <c r="J618" s="21">
        <f>raw!X618</f>
        <v>741.75</v>
      </c>
      <c r="K618" s="21">
        <f>SUM(raw!Y618:AB618)</f>
        <v>3675.03</v>
      </c>
      <c r="L618" s="21">
        <f>SUM(raw!AC618:AD618)</f>
        <v>0</v>
      </c>
      <c r="M618" s="21">
        <f>raw!AE618</f>
        <v>0</v>
      </c>
      <c r="N618" s="21">
        <f>raw!AF618</f>
        <v>62821.41</v>
      </c>
      <c r="O618" s="21">
        <f>raw!AL618</f>
        <v>59888.13</v>
      </c>
      <c r="P618" s="21">
        <f>raw!AM618</f>
        <v>63563.16</v>
      </c>
      <c r="Q618" s="21">
        <f>raw!BB618</f>
        <v>8428</v>
      </c>
      <c r="R618" s="21">
        <f>IF(E618=0,raw!AN618,raw!BC618)</f>
        <v>66635</v>
      </c>
      <c r="S618" s="21">
        <f>raw!BE618</f>
        <v>0</v>
      </c>
      <c r="T618" s="21">
        <f>raw!BF618</f>
        <v>242</v>
      </c>
      <c r="U618" s="21">
        <f>raw!BH618</f>
        <v>0</v>
      </c>
      <c r="V618" s="21">
        <f>IF(raw!BI618,raw!BI618,raw!BG618)</f>
        <v>250</v>
      </c>
      <c r="W618" s="21">
        <f>raw!BK618</f>
        <v>0</v>
      </c>
      <c r="X618" s="21">
        <f>raw!BL618</f>
        <v>0</v>
      </c>
      <c r="Y618" s="29">
        <f>TRUNC(raw!BQ618/(1-raw!W618/100),2)</f>
        <v>0</v>
      </c>
      <c r="Z618" s="29">
        <f>TRUNC(raw!BR618/(1-raw!W618/100),2)</f>
        <v>0</v>
      </c>
      <c r="AA618" s="29">
        <f>TRUNC(raw!BY618/(1-raw!W618/100),2)</f>
        <v>0</v>
      </c>
      <c r="AB618" s="29">
        <f>TRUNC(IF(E618=0,0,IF(E618=1,raw!BX618/(1-raw!W618/100),IF(E618=2,raw!BZ618/(1-raw!W618/100),0))),2)</f>
        <v>4047.96</v>
      </c>
      <c r="AC618" s="29">
        <f>TRUNC(raw!CB618/(1-raw!W618/100),2)</f>
        <v>0</v>
      </c>
      <c r="AD618" s="29">
        <f>TRUNC(IF(E618=0,0,IF(E618=1,raw!CA618/(1-raw!W618/100),IF(E618=2,raw!CC618/(1-raw!W618/100),0))),2)</f>
        <v>0</v>
      </c>
      <c r="AE618" s="21">
        <f>(IF(E618=0,0,IF(E618=1,0,IF(E618=2,raw!CE618))))</f>
        <v>0</v>
      </c>
      <c r="AF618" s="21">
        <f>(IF(E618=0,0,IF(E618=1,raw!CD618,IF(E618=2,raw!CF618))))</f>
        <v>250</v>
      </c>
    </row>
    <row r="619" spans="1:32" x14ac:dyDescent="0.25">
      <c r="A619" s="21">
        <f>raw!A619</f>
        <v>1089425</v>
      </c>
      <c r="C619" s="21">
        <f>VLOOKUP(A619,'insert-meters'!A$2:B$24,2)</f>
        <v>121</v>
      </c>
      <c r="D619" s="21" t="str">
        <f>MID(raw!M619,3,4)</f>
        <v>1904</v>
      </c>
      <c r="E619" s="21">
        <f>IF(raw!BE619,2,IF(raw!BG619,1,0))</f>
        <v>2</v>
      </c>
      <c r="F619" s="21">
        <f>raw!T619</f>
        <v>20190518</v>
      </c>
      <c r="G619" s="21">
        <f>IF(E619=0,raw!AN619,raw!U619)</f>
        <v>128317</v>
      </c>
      <c r="H619" s="21">
        <f>IF(E619=0,raw!AO619,0)</f>
        <v>0</v>
      </c>
      <c r="I619" s="21">
        <f>raw!V619</f>
        <v>20832.66</v>
      </c>
      <c r="J619" s="21">
        <f>raw!X619</f>
        <v>741.75</v>
      </c>
      <c r="K619" s="21">
        <f>SUM(raw!Y619:AB619)</f>
        <v>4874.8200000000006</v>
      </c>
      <c r="L619" s="21">
        <f>SUM(raw!AC619:AD619)</f>
        <v>0</v>
      </c>
      <c r="M619" s="21">
        <f>raw!AE619</f>
        <v>0</v>
      </c>
      <c r="N619" s="21">
        <f>raw!AF619</f>
        <v>83330.679999999993</v>
      </c>
      <c r="O619" s="21">
        <f>raw!AL619</f>
        <v>79197.61</v>
      </c>
      <c r="P619" s="21">
        <f>raw!AM619</f>
        <v>84072.43</v>
      </c>
      <c r="Q619" s="21">
        <f>raw!BB619</f>
        <v>11596</v>
      </c>
      <c r="R619" s="21">
        <f>IF(E619=0,raw!AN619,raw!BC619)</f>
        <v>116721</v>
      </c>
      <c r="S619" s="21">
        <f>raw!BE619</f>
        <v>188</v>
      </c>
      <c r="T619" s="21">
        <f>raw!BF619</f>
        <v>200</v>
      </c>
      <c r="U619" s="21">
        <f>raw!BH619</f>
        <v>210</v>
      </c>
      <c r="V619" s="21">
        <f>IF(raw!BI619,raw!BI619,raw!BG619)</f>
        <v>210</v>
      </c>
      <c r="W619" s="21">
        <f>raw!BK619</f>
        <v>0</v>
      </c>
      <c r="X619" s="21">
        <f>raw!BL619</f>
        <v>0</v>
      </c>
      <c r="Y619" s="29">
        <f>TRUNC(raw!BQ619/(1-raw!W619/100),2)</f>
        <v>0</v>
      </c>
      <c r="Z619" s="29">
        <f>TRUNC(raw!BR619/(1-raw!W619/100),2)</f>
        <v>0</v>
      </c>
      <c r="AA619" s="29">
        <f>TRUNC(raw!BY619/(1-raw!W619/100),2)</f>
        <v>6502.93</v>
      </c>
      <c r="AB619" s="29">
        <f>TRUNC(IF(E619=0,0,IF(E619=1,raw!BX619/(1-raw!W619/100),IF(E619=2,raw!BZ619/(1-raw!W619/100),0))),2)</f>
        <v>2447.2399999999998</v>
      </c>
      <c r="AC619" s="29">
        <f>TRUNC(raw!CB619/(1-raw!W619/100),2)</f>
        <v>0</v>
      </c>
      <c r="AD619" s="29">
        <f>TRUNC(IF(E619=0,0,IF(E619=1,raw!CA619/(1-raw!W619/100),IF(E619=2,raw!CC619/(1-raw!W619/100),0))),2)</f>
        <v>0</v>
      </c>
      <c r="AE619" s="21">
        <f>(IF(E619=0,0,IF(E619=1,0,IF(E619=2,raw!CE619))))</f>
        <v>210</v>
      </c>
      <c r="AF619" s="21">
        <f>(IF(E619=0,0,IF(E619=1,raw!CD619,IF(E619=2,raw!CF619))))</f>
        <v>210</v>
      </c>
    </row>
    <row r="620" spans="1:32" x14ac:dyDescent="0.25">
      <c r="A620" s="21">
        <f>raw!A620</f>
        <v>1100496</v>
      </c>
      <c r="C620" s="21">
        <f>VLOOKUP(A620,'insert-meters'!A$2:B$24,2)</f>
        <v>122</v>
      </c>
      <c r="D620" s="21" t="str">
        <f>MID(raw!M620,3,4)</f>
        <v>1904</v>
      </c>
      <c r="E620" s="21">
        <f>IF(raw!BE620,2,IF(raw!BG620,1,0))</f>
        <v>0</v>
      </c>
      <c r="F620" s="21">
        <f>raw!T620</f>
        <v>20190518</v>
      </c>
      <c r="G620" s="21">
        <f>IF(E620=0,raw!AN620,raw!U620)</f>
        <v>0</v>
      </c>
      <c r="H620" s="21">
        <f>IF(E620=0,raw!AO620,0)</f>
        <v>30</v>
      </c>
      <c r="I620" s="21">
        <f>raw!V620</f>
        <v>2.42</v>
      </c>
      <c r="J620" s="21">
        <f>raw!X620</f>
        <v>2.4900000000000002</v>
      </c>
      <c r="K620" s="21">
        <f>SUM(raw!Y620:AB620)</f>
        <v>1.17</v>
      </c>
      <c r="L620" s="21">
        <f>SUM(raw!AC620:AD620)</f>
        <v>0</v>
      </c>
      <c r="M620" s="21">
        <f>raw!AE620</f>
        <v>0</v>
      </c>
      <c r="N620" s="21">
        <f>raw!AF620</f>
        <v>20.170000000000002</v>
      </c>
      <c r="O620" s="21">
        <f>raw!AL620</f>
        <v>21.49</v>
      </c>
      <c r="P620" s="21">
        <f>raw!AM620</f>
        <v>22.66</v>
      </c>
      <c r="Q620" s="21">
        <f>raw!BB620</f>
        <v>0</v>
      </c>
      <c r="R620" s="21">
        <f>IF(E620=0,raw!AN620,raw!BC620)</f>
        <v>0</v>
      </c>
      <c r="S620" s="21">
        <f>raw!BE620</f>
        <v>0</v>
      </c>
      <c r="T620" s="21">
        <f>raw!BF620</f>
        <v>0</v>
      </c>
      <c r="U620" s="21">
        <f>raw!BH620</f>
        <v>0</v>
      </c>
      <c r="V620" s="21">
        <f>IF(raw!BI620,raw!BI620,raw!BG620)</f>
        <v>0</v>
      </c>
      <c r="W620" s="21">
        <f>raw!BK620</f>
        <v>0</v>
      </c>
      <c r="X620" s="21">
        <f>raw!BL620</f>
        <v>0</v>
      </c>
      <c r="Y620" s="29">
        <f>TRUNC(raw!BQ620/(1-raw!W620/100),2)</f>
        <v>0</v>
      </c>
      <c r="Z620" s="29">
        <f>TRUNC(raw!BR620/(1-raw!W620/100),2)</f>
        <v>0</v>
      </c>
      <c r="AA620" s="29">
        <f>TRUNC(raw!BY620/(1-raw!W620/100),2)</f>
        <v>0</v>
      </c>
      <c r="AB620" s="29">
        <f>TRUNC(IF(E620=0,0,IF(E620=1,raw!BX620/(1-raw!W620/100),IF(E620=2,raw!BZ620/(1-raw!W620/100),0))),2)</f>
        <v>0</v>
      </c>
      <c r="AC620" s="29">
        <f>TRUNC(raw!CB620/(1-raw!W620/100),2)</f>
        <v>0</v>
      </c>
      <c r="AD620" s="29">
        <f>TRUNC(IF(E620=0,0,IF(E620=1,raw!CA620/(1-raw!W620/100),IF(E620=2,raw!CC620/(1-raw!W620/100),0))),2)</f>
        <v>0</v>
      </c>
      <c r="AE620" s="21">
        <f>(IF(E620=0,0,IF(E620=1,0,IF(E620=2,raw!CE620))))</f>
        <v>0</v>
      </c>
      <c r="AF620" s="21">
        <f>(IF(E620=0,0,IF(E620=1,raw!CD620,IF(E620=2,raw!CF620))))</f>
        <v>0</v>
      </c>
    </row>
    <row r="621" spans="1:32" x14ac:dyDescent="0.25">
      <c r="A621" s="21">
        <f>raw!A621</f>
        <v>1951042</v>
      </c>
      <c r="C621" s="21">
        <f>VLOOKUP(A621,'insert-meters'!A$2:B$24,2)</f>
        <v>123</v>
      </c>
      <c r="D621" s="21" t="str">
        <f>MID(raw!M621,3,4)</f>
        <v>1904</v>
      </c>
      <c r="E621" s="21">
        <f>IF(raw!BE621,2,IF(raw!BG621,1,0))</f>
        <v>0</v>
      </c>
      <c r="F621" s="21">
        <f>raw!T621</f>
        <v>20190518</v>
      </c>
      <c r="G621" s="21">
        <f>IF(E621=0,raw!AN621,raw!U621)</f>
        <v>100</v>
      </c>
      <c r="H621" s="21">
        <f>IF(E621=0,raw!AO621,0)</f>
        <v>100</v>
      </c>
      <c r="I621" s="21">
        <f>raw!V621</f>
        <v>8.07</v>
      </c>
      <c r="J621" s="21">
        <f>raw!X621</f>
        <v>8.0500000000000007</v>
      </c>
      <c r="K621" s="21">
        <f>SUM(raw!Y621:AB621)</f>
        <v>3.9099999999999997</v>
      </c>
      <c r="L621" s="21">
        <f>SUM(raw!AC621:AD621)</f>
        <v>0</v>
      </c>
      <c r="M621" s="21">
        <f>raw!AE621</f>
        <v>0</v>
      </c>
      <c r="N621" s="21">
        <f>raw!AF621</f>
        <v>67.25</v>
      </c>
      <c r="O621" s="21">
        <f>raw!AL621</f>
        <v>71.39</v>
      </c>
      <c r="P621" s="21">
        <f>raw!AM621</f>
        <v>75.3</v>
      </c>
      <c r="Q621" s="21">
        <f>raw!BB621</f>
        <v>0</v>
      </c>
      <c r="R621" s="21">
        <f>IF(E621=0,raw!AN621,raw!BC621)</f>
        <v>100</v>
      </c>
      <c r="S621" s="21">
        <f>raw!BE621</f>
        <v>0</v>
      </c>
      <c r="T621" s="21">
        <f>raw!BF621</f>
        <v>0</v>
      </c>
      <c r="U621" s="21">
        <f>raw!BH621</f>
        <v>0</v>
      </c>
      <c r="V621" s="21">
        <f>IF(raw!BI621,raw!BI621,raw!BG621)</f>
        <v>0</v>
      </c>
      <c r="W621" s="21">
        <f>raw!BK621</f>
        <v>0</v>
      </c>
      <c r="X621" s="21">
        <f>raw!BL621</f>
        <v>0</v>
      </c>
      <c r="Y621" s="29">
        <f>TRUNC(raw!BQ621/(1-raw!W621/100),2)</f>
        <v>0</v>
      </c>
      <c r="Z621" s="29">
        <f>TRUNC(raw!BR621/(1-raw!W621/100),2)</f>
        <v>0</v>
      </c>
      <c r="AA621" s="29">
        <f>TRUNC(raw!BY621/(1-raw!W621/100),2)</f>
        <v>0</v>
      </c>
      <c r="AB621" s="29">
        <f>TRUNC(IF(E621=0,0,IF(E621=1,raw!BX621/(1-raw!W621/100),IF(E621=2,raw!BZ621/(1-raw!W621/100),0))),2)</f>
        <v>0</v>
      </c>
      <c r="AC621" s="29">
        <f>TRUNC(raw!CB621/(1-raw!W621/100),2)</f>
        <v>0</v>
      </c>
      <c r="AD621" s="29">
        <f>TRUNC(IF(E621=0,0,IF(E621=1,raw!CA621/(1-raw!W621/100),IF(E621=2,raw!CC621/(1-raw!W621/100),0))),2)</f>
        <v>0</v>
      </c>
      <c r="AE621" s="21">
        <f>(IF(E621=0,0,IF(E621=1,0,IF(E621=2,raw!CE621))))</f>
        <v>0</v>
      </c>
      <c r="AF621" s="21">
        <f>(IF(E621=0,0,IF(E621=1,raw!CD621,IF(E621=2,raw!CF621))))</f>
        <v>0</v>
      </c>
    </row>
    <row r="622" spans="1:32" x14ac:dyDescent="0.25">
      <c r="A622" s="21">
        <f>raw!A622</f>
        <v>466453</v>
      </c>
      <c r="C622" s="21">
        <f>VLOOKUP(A622,'insert-meters'!A$2:B$24,2)</f>
        <v>101</v>
      </c>
      <c r="D622" s="21" t="str">
        <f>MID(raw!M622,3,4)</f>
        <v>1905</v>
      </c>
      <c r="E622" s="21">
        <f>IF(raw!BE622,2,IF(raw!BG622,1,0))</f>
        <v>1</v>
      </c>
      <c r="F622" s="21">
        <f>raw!T622</f>
        <v>20190618</v>
      </c>
      <c r="G622" s="21">
        <f>IF(E622=0,raw!AN622,raw!U622)</f>
        <v>14623</v>
      </c>
      <c r="H622" s="21">
        <f>IF(E622=0,raw!AO622,0)</f>
        <v>0</v>
      </c>
      <c r="I622" s="21">
        <f>raw!V622</f>
        <v>2628.27</v>
      </c>
      <c r="J622" s="21">
        <f>raw!X622</f>
        <v>741.75</v>
      </c>
      <c r="K622" s="21">
        <f>SUM(raw!Y622:AB622)</f>
        <v>615</v>
      </c>
      <c r="L622" s="21">
        <f>SUM(raw!AC622:AD622)</f>
        <v>0</v>
      </c>
      <c r="M622" s="21">
        <f>raw!AE622</f>
        <v>0</v>
      </c>
      <c r="N622" s="21">
        <f>raw!AF622</f>
        <v>10513.09</v>
      </c>
      <c r="O622" s="21">
        <f>raw!AL622</f>
        <v>10639.84</v>
      </c>
      <c r="P622" s="21">
        <f>raw!AM622</f>
        <v>11254.84</v>
      </c>
      <c r="Q622" s="21">
        <f>raw!BB622</f>
        <v>1729</v>
      </c>
      <c r="R622" s="21">
        <f>IF(E622=0,raw!AN622,raw!BC622)</f>
        <v>12894</v>
      </c>
      <c r="S622" s="21">
        <f>raw!BE622</f>
        <v>0</v>
      </c>
      <c r="T622" s="21">
        <f>raw!BF622</f>
        <v>43</v>
      </c>
      <c r="U622" s="21">
        <f>raw!BH622</f>
        <v>0</v>
      </c>
      <c r="V622" s="21">
        <f>IF(raw!BI622,raw!BI622,raw!BG622)</f>
        <v>55</v>
      </c>
      <c r="W622" s="21">
        <f>raw!BK622</f>
        <v>0</v>
      </c>
      <c r="X622" s="21">
        <f>raw!BL622</f>
        <v>0</v>
      </c>
      <c r="Y622" s="29">
        <f>TRUNC(raw!BQ622/(1-raw!W622/100),2)</f>
        <v>0</v>
      </c>
      <c r="Z622" s="29">
        <f>TRUNC(raw!BR622/(1-raw!W622/100),2)</f>
        <v>0</v>
      </c>
      <c r="AA622" s="29">
        <f>TRUNC(raw!BY622/(1-raw!W622/100),2)</f>
        <v>0</v>
      </c>
      <c r="AB622" s="29">
        <f>TRUNC(IF(E622=0,0,IF(E622=1,raw!BX622/(1-raw!W622/100),IF(E622=2,raw!BZ622/(1-raw!W622/100),0))),2)</f>
        <v>636.57000000000005</v>
      </c>
      <c r="AC622" s="29">
        <f>TRUNC(raw!CB622/(1-raw!W622/100),2)</f>
        <v>0</v>
      </c>
      <c r="AD622" s="29">
        <f>TRUNC(IF(E622=0,0,IF(E622=1,raw!CA622/(1-raw!W622/100),IF(E622=2,raw!CC622/(1-raw!W622/100),0))),2)</f>
        <v>0</v>
      </c>
      <c r="AE622" s="21">
        <f>(IF(E622=0,0,IF(E622=1,0,IF(E622=2,raw!CE622))))</f>
        <v>0</v>
      </c>
      <c r="AF622" s="21">
        <f>(IF(E622=0,0,IF(E622=1,raw!CD622,IF(E622=2,raw!CF622))))</f>
        <v>55</v>
      </c>
    </row>
    <row r="623" spans="1:32" x14ac:dyDescent="0.25">
      <c r="A623" s="21">
        <f>raw!A623</f>
        <v>471550</v>
      </c>
      <c r="C623" s="21">
        <f>VLOOKUP(A623,'insert-meters'!A$2:B$24,2)</f>
        <v>102</v>
      </c>
      <c r="D623" s="21" t="str">
        <f>MID(raw!M623,3,4)</f>
        <v>1905</v>
      </c>
      <c r="E623" s="21">
        <f>IF(raw!BE623,2,IF(raw!BG623,1,0))</f>
        <v>0</v>
      </c>
      <c r="F623" s="21">
        <f>raw!T623</f>
        <v>20190618</v>
      </c>
      <c r="G623" s="21">
        <f>IF(E623=0,raw!AN623,raw!U623)</f>
        <v>694</v>
      </c>
      <c r="H623" s="21">
        <f>IF(E623=0,raw!AO623,0)</f>
        <v>694</v>
      </c>
      <c r="I623" s="21">
        <f>raw!V623</f>
        <v>137.91</v>
      </c>
      <c r="J623" s="21">
        <f>raw!X623</f>
        <v>76.27</v>
      </c>
      <c r="K623" s="21">
        <f>SUM(raw!Y623:AB623)</f>
        <v>32.239999999999995</v>
      </c>
      <c r="L623" s="21">
        <f>SUM(raw!AC623:AD623)</f>
        <v>0</v>
      </c>
      <c r="M623" s="21">
        <f>raw!AE623</f>
        <v>0</v>
      </c>
      <c r="N623" s="21">
        <f>raw!AF623</f>
        <v>551.64</v>
      </c>
      <c r="O623" s="21">
        <f>raw!AL623</f>
        <v>595.66999999999996</v>
      </c>
      <c r="P623" s="21">
        <f>raw!AM623</f>
        <v>627.91</v>
      </c>
      <c r="Q623" s="21">
        <f>raw!BB623</f>
        <v>0</v>
      </c>
      <c r="R623" s="21">
        <f>IF(E623=0,raw!AN623,raw!BC623)</f>
        <v>694</v>
      </c>
      <c r="S623" s="21">
        <f>raw!BE623</f>
        <v>0</v>
      </c>
      <c r="T623" s="21">
        <f>raw!BF623</f>
        <v>0</v>
      </c>
      <c r="U623" s="21">
        <f>raw!BH623</f>
        <v>0</v>
      </c>
      <c r="V623" s="21">
        <f>IF(raw!BI623,raw!BI623,raw!BG623)</f>
        <v>0</v>
      </c>
      <c r="W623" s="21">
        <f>raw!BK623</f>
        <v>0</v>
      </c>
      <c r="X623" s="21">
        <f>raw!BL623</f>
        <v>0</v>
      </c>
      <c r="Y623" s="29">
        <f>TRUNC(raw!BQ623/(1-raw!W623/100),2)</f>
        <v>0</v>
      </c>
      <c r="Z623" s="29">
        <f>TRUNC(raw!BR623/(1-raw!W623/100),2)</f>
        <v>0</v>
      </c>
      <c r="AA623" s="29">
        <f>TRUNC(raw!BY623/(1-raw!W623/100),2)</f>
        <v>0</v>
      </c>
      <c r="AB623" s="29">
        <f>TRUNC(IF(E623=0,0,IF(E623=1,raw!BX623/(1-raw!W623/100),IF(E623=2,raw!BZ623/(1-raw!W623/100),0))),2)</f>
        <v>0</v>
      </c>
      <c r="AC623" s="29">
        <f>TRUNC(raw!CB623/(1-raw!W623/100),2)</f>
        <v>0</v>
      </c>
      <c r="AD623" s="29">
        <f>TRUNC(IF(E623=0,0,IF(E623=1,raw!CA623/(1-raw!W623/100),IF(E623=2,raw!CC623/(1-raw!W623/100),0))),2)</f>
        <v>0</v>
      </c>
      <c r="AE623" s="21">
        <f>(IF(E623=0,0,IF(E623=1,0,IF(E623=2,raw!CE623))))</f>
        <v>0</v>
      </c>
      <c r="AF623" s="21">
        <f>(IF(E623=0,0,IF(E623=1,raw!CD623,IF(E623=2,raw!CF623))))</f>
        <v>0</v>
      </c>
    </row>
    <row r="624" spans="1:32" x14ac:dyDescent="0.25">
      <c r="A624" s="21">
        <f>raw!A624</f>
        <v>471551</v>
      </c>
      <c r="C624" s="21">
        <f>VLOOKUP(A624,'insert-meters'!A$2:B$24,2)</f>
        <v>103</v>
      </c>
      <c r="D624" s="21" t="str">
        <f>MID(raw!M624,3,4)</f>
        <v>1905</v>
      </c>
      <c r="E624" s="21">
        <f>IF(raw!BE624,2,IF(raw!BG624,1,0))</f>
        <v>0</v>
      </c>
      <c r="F624" s="21">
        <f>raw!T624</f>
        <v>20190618</v>
      </c>
      <c r="G624" s="21">
        <f>IF(E624=0,raw!AN624,raw!U624)</f>
        <v>7040</v>
      </c>
      <c r="H624" s="21">
        <f>IF(E624=0,raw!AO624,0)</f>
        <v>7040</v>
      </c>
      <c r="I624" s="21">
        <f>raw!V624</f>
        <v>1398.98</v>
      </c>
      <c r="J624" s="21">
        <f>raw!X624</f>
        <v>731.78</v>
      </c>
      <c r="K624" s="21">
        <f>SUM(raw!Y624:AB624)</f>
        <v>327.34000000000003</v>
      </c>
      <c r="L624" s="21">
        <f>SUM(raw!AC624:AD624)</f>
        <v>0</v>
      </c>
      <c r="M624" s="21">
        <f>raw!AE624</f>
        <v>0</v>
      </c>
      <c r="N624" s="21">
        <f>raw!AF624</f>
        <v>5595.94</v>
      </c>
      <c r="O624" s="21">
        <f>raw!AL624</f>
        <v>6000.38</v>
      </c>
      <c r="P624" s="21">
        <f>raw!AM624</f>
        <v>6327.72</v>
      </c>
      <c r="Q624" s="21">
        <f>raw!BB624</f>
        <v>0</v>
      </c>
      <c r="R624" s="21">
        <f>IF(E624=0,raw!AN624,raw!BC624)</f>
        <v>7040</v>
      </c>
      <c r="S624" s="21">
        <f>raw!BE624</f>
        <v>0</v>
      </c>
      <c r="T624" s="21">
        <f>raw!BF624</f>
        <v>0</v>
      </c>
      <c r="U624" s="21">
        <f>raw!BH624</f>
        <v>0</v>
      </c>
      <c r="V624" s="21">
        <f>IF(raw!BI624,raw!BI624,raw!BG624)</f>
        <v>0</v>
      </c>
      <c r="W624" s="21">
        <f>raw!BK624</f>
        <v>0</v>
      </c>
      <c r="X624" s="21">
        <f>raw!BL624</f>
        <v>0</v>
      </c>
      <c r="Y624" s="29">
        <f>TRUNC(raw!BQ624/(1-raw!W624/100),2)</f>
        <v>0</v>
      </c>
      <c r="Z624" s="29">
        <f>TRUNC(raw!BR624/(1-raw!W624/100),2)</f>
        <v>0</v>
      </c>
      <c r="AA624" s="29">
        <f>TRUNC(raw!BY624/(1-raw!W624/100),2)</f>
        <v>0</v>
      </c>
      <c r="AB624" s="29">
        <f>TRUNC(IF(E624=0,0,IF(E624=1,raw!BX624/(1-raw!W624/100),IF(E624=2,raw!BZ624/(1-raw!W624/100),0))),2)</f>
        <v>0</v>
      </c>
      <c r="AC624" s="29">
        <f>TRUNC(raw!CB624/(1-raw!W624/100),2)</f>
        <v>0</v>
      </c>
      <c r="AD624" s="29">
        <f>TRUNC(IF(E624=0,0,IF(E624=1,raw!CA624/(1-raw!W624/100),IF(E624=2,raw!CC624/(1-raw!W624/100),0))),2)</f>
        <v>0</v>
      </c>
      <c r="AE624" s="21">
        <f>(IF(E624=0,0,IF(E624=1,0,IF(E624=2,raw!CE624))))</f>
        <v>0</v>
      </c>
      <c r="AF624" s="21">
        <f>(IF(E624=0,0,IF(E624=1,raw!CD624,IF(E624=2,raw!CF624))))</f>
        <v>0</v>
      </c>
    </row>
    <row r="625" spans="1:32" x14ac:dyDescent="0.25">
      <c r="A625" s="21">
        <f>raw!A625</f>
        <v>471552</v>
      </c>
      <c r="C625" s="21">
        <f>VLOOKUP(A625,'insert-meters'!A$2:B$24,2)</f>
        <v>104</v>
      </c>
      <c r="D625" s="21" t="str">
        <f>MID(raw!M625,3,4)</f>
        <v>1905</v>
      </c>
      <c r="E625" s="21">
        <f>IF(raw!BE625,2,IF(raw!BG625,1,0))</f>
        <v>0</v>
      </c>
      <c r="F625" s="21">
        <f>raw!T625</f>
        <v>20190618</v>
      </c>
      <c r="G625" s="21">
        <f>IF(E625=0,raw!AN625,raw!U625)</f>
        <v>125</v>
      </c>
      <c r="H625" s="21">
        <f>IF(E625=0,raw!AO625,0)</f>
        <v>125</v>
      </c>
      <c r="I625" s="21">
        <f>raw!V625</f>
        <v>10.06</v>
      </c>
      <c r="J625" s="21">
        <f>raw!X625</f>
        <v>14.45</v>
      </c>
      <c r="K625" s="21">
        <f>SUM(raw!Y625:AB625)</f>
        <v>4.88</v>
      </c>
      <c r="L625" s="21">
        <f>SUM(raw!AC625:AD625)</f>
        <v>0</v>
      </c>
      <c r="M625" s="21">
        <f>raw!AE625</f>
        <v>0</v>
      </c>
      <c r="N625" s="21">
        <f>raw!AF625</f>
        <v>83.85</v>
      </c>
      <c r="O625" s="21">
        <f>raw!AL625</f>
        <v>93.42</v>
      </c>
      <c r="P625" s="21">
        <f>raw!AM625</f>
        <v>98.3</v>
      </c>
      <c r="Q625" s="21">
        <f>raw!BB625</f>
        <v>0</v>
      </c>
      <c r="R625" s="21">
        <f>IF(E625=0,raw!AN625,raw!BC625)</f>
        <v>125</v>
      </c>
      <c r="S625" s="21">
        <f>raw!BE625</f>
        <v>0</v>
      </c>
      <c r="T625" s="21">
        <f>raw!BF625</f>
        <v>0</v>
      </c>
      <c r="U625" s="21">
        <f>raw!BH625</f>
        <v>0</v>
      </c>
      <c r="V625" s="21">
        <f>IF(raw!BI625,raw!BI625,raw!BG625)</f>
        <v>0</v>
      </c>
      <c r="W625" s="21">
        <f>raw!BK625</f>
        <v>0</v>
      </c>
      <c r="X625" s="21">
        <f>raw!BL625</f>
        <v>0</v>
      </c>
      <c r="Y625" s="29">
        <f>TRUNC(raw!BQ625/(1-raw!W625/100),2)</f>
        <v>0</v>
      </c>
      <c r="Z625" s="29">
        <f>TRUNC(raw!BR625/(1-raw!W625/100),2)</f>
        <v>0</v>
      </c>
      <c r="AA625" s="29">
        <f>TRUNC(raw!BY625/(1-raw!W625/100),2)</f>
        <v>0</v>
      </c>
      <c r="AB625" s="29">
        <f>TRUNC(IF(E625=0,0,IF(E625=1,raw!BX625/(1-raw!W625/100),IF(E625=2,raw!BZ625/(1-raw!W625/100),0))),2)</f>
        <v>0</v>
      </c>
      <c r="AC625" s="29">
        <f>TRUNC(raw!CB625/(1-raw!W625/100),2)</f>
        <v>0</v>
      </c>
      <c r="AD625" s="29">
        <f>TRUNC(IF(E625=0,0,IF(E625=1,raw!CA625/(1-raw!W625/100),IF(E625=2,raw!CC625/(1-raw!W625/100),0))),2)</f>
        <v>0</v>
      </c>
      <c r="AE625" s="21">
        <f>(IF(E625=0,0,IF(E625=1,0,IF(E625=2,raw!CE625))))</f>
        <v>0</v>
      </c>
      <c r="AF625" s="21">
        <f>(IF(E625=0,0,IF(E625=1,raw!CD625,IF(E625=2,raw!CF625))))</f>
        <v>0</v>
      </c>
    </row>
    <row r="626" spans="1:32" x14ac:dyDescent="0.25">
      <c r="A626" s="21">
        <f>raw!A626</f>
        <v>471553</v>
      </c>
      <c r="C626" s="21">
        <f>VLOOKUP(A626,'insert-meters'!A$2:B$24,2)</f>
        <v>105</v>
      </c>
      <c r="D626" s="21" t="str">
        <f>MID(raw!M626,3,4)</f>
        <v>1905</v>
      </c>
      <c r="E626" s="21">
        <f>IF(raw!BE626,2,IF(raw!BG626,1,0))</f>
        <v>0</v>
      </c>
      <c r="F626" s="21">
        <f>raw!T626</f>
        <v>20190618</v>
      </c>
      <c r="G626" s="21">
        <f>IF(E626=0,raw!AN626,raw!U626)</f>
        <v>7000</v>
      </c>
      <c r="H626" s="21">
        <f>IF(E626=0,raw!AO626,0)</f>
        <v>7000</v>
      </c>
      <c r="I626" s="21">
        <f>raw!V626</f>
        <v>1391.03</v>
      </c>
      <c r="J626" s="21">
        <f>raw!X626</f>
        <v>731.78</v>
      </c>
      <c r="K626" s="21">
        <f>SUM(raw!Y626:AB626)</f>
        <v>325.48</v>
      </c>
      <c r="L626" s="21">
        <f>SUM(raw!AC626:AD626)</f>
        <v>0</v>
      </c>
      <c r="M626" s="21">
        <f>raw!AE626</f>
        <v>0</v>
      </c>
      <c r="N626" s="21">
        <f>raw!AF626</f>
        <v>5564.14</v>
      </c>
      <c r="O626" s="21">
        <f>raw!AL626</f>
        <v>5970.44</v>
      </c>
      <c r="P626" s="21">
        <f>raw!AM626</f>
        <v>6295.92</v>
      </c>
      <c r="Q626" s="21">
        <f>raw!BB626</f>
        <v>0</v>
      </c>
      <c r="R626" s="21">
        <f>IF(E626=0,raw!AN626,raw!BC626)</f>
        <v>7000</v>
      </c>
      <c r="S626" s="21">
        <f>raw!BE626</f>
        <v>0</v>
      </c>
      <c r="T626" s="21">
        <f>raw!BF626</f>
        <v>0</v>
      </c>
      <c r="U626" s="21">
        <f>raw!BH626</f>
        <v>0</v>
      </c>
      <c r="V626" s="21">
        <f>IF(raw!BI626,raw!BI626,raw!BG626)</f>
        <v>0</v>
      </c>
      <c r="W626" s="21">
        <f>raw!BK626</f>
        <v>0</v>
      </c>
      <c r="X626" s="21">
        <f>raw!BL626</f>
        <v>0</v>
      </c>
      <c r="Y626" s="29">
        <f>TRUNC(raw!BQ626/(1-raw!W626/100),2)</f>
        <v>0</v>
      </c>
      <c r="Z626" s="29">
        <f>TRUNC(raw!BR626/(1-raw!W626/100),2)</f>
        <v>0</v>
      </c>
      <c r="AA626" s="29">
        <f>TRUNC(raw!BY626/(1-raw!W626/100),2)</f>
        <v>0</v>
      </c>
      <c r="AB626" s="29">
        <f>TRUNC(IF(E626=0,0,IF(E626=1,raw!BX626/(1-raw!W626/100),IF(E626=2,raw!BZ626/(1-raw!W626/100),0))),2)</f>
        <v>0</v>
      </c>
      <c r="AC626" s="29">
        <f>TRUNC(raw!CB626/(1-raw!W626/100),2)</f>
        <v>0</v>
      </c>
      <c r="AD626" s="29">
        <f>TRUNC(IF(E626=0,0,IF(E626=1,raw!CA626/(1-raw!W626/100),IF(E626=2,raw!CC626/(1-raw!W626/100),0))),2)</f>
        <v>0</v>
      </c>
      <c r="AE626" s="21">
        <f>(IF(E626=0,0,IF(E626=1,0,IF(E626=2,raw!CE626))))</f>
        <v>0</v>
      </c>
      <c r="AF626" s="21">
        <f>(IF(E626=0,0,IF(E626=1,raw!CD626,IF(E626=2,raw!CF626))))</f>
        <v>0</v>
      </c>
    </row>
    <row r="627" spans="1:32" x14ac:dyDescent="0.25">
      <c r="A627" s="21">
        <f>raw!A627</f>
        <v>471554</v>
      </c>
      <c r="C627" s="21">
        <f>VLOOKUP(A627,'insert-meters'!A$2:B$24,2)</f>
        <v>106</v>
      </c>
      <c r="D627" s="21" t="str">
        <f>MID(raw!M627,3,4)</f>
        <v>1905</v>
      </c>
      <c r="E627" s="21">
        <f>IF(raw!BE627,2,IF(raw!BG627,1,0))</f>
        <v>0</v>
      </c>
      <c r="F627" s="21">
        <f>raw!T627</f>
        <v>20190618</v>
      </c>
      <c r="G627" s="21">
        <f>IF(E627=0,raw!AN627,raw!U627)</f>
        <v>619</v>
      </c>
      <c r="H627" s="21">
        <f>IF(E627=0,raw!AO627,0)</f>
        <v>619</v>
      </c>
      <c r="I627" s="21">
        <f>raw!V627</f>
        <v>123</v>
      </c>
      <c r="J627" s="21">
        <f>raw!X627</f>
        <v>50.91</v>
      </c>
      <c r="K627" s="21">
        <f>SUM(raw!Y627:AB627)</f>
        <v>28.77</v>
      </c>
      <c r="L627" s="21">
        <f>SUM(raw!AC627:AD627)</f>
        <v>0</v>
      </c>
      <c r="M627" s="21">
        <f>raw!AE627</f>
        <v>0</v>
      </c>
      <c r="N627" s="21">
        <f>raw!AF627</f>
        <v>492.02</v>
      </c>
      <c r="O627" s="21">
        <f>raw!AL627</f>
        <v>514.16</v>
      </c>
      <c r="P627" s="21">
        <f>raw!AM627</f>
        <v>542.92999999999995</v>
      </c>
      <c r="Q627" s="21">
        <f>raw!BB627</f>
        <v>0</v>
      </c>
      <c r="R627" s="21">
        <f>IF(E627=0,raw!AN627,raw!BC627)</f>
        <v>619</v>
      </c>
      <c r="S627" s="21">
        <f>raw!BE627</f>
        <v>0</v>
      </c>
      <c r="T627" s="21">
        <f>raw!BF627</f>
        <v>0</v>
      </c>
      <c r="U627" s="21">
        <f>raw!BH627</f>
        <v>0</v>
      </c>
      <c r="V627" s="21">
        <f>IF(raw!BI627,raw!BI627,raw!BG627)</f>
        <v>0</v>
      </c>
      <c r="W627" s="21">
        <f>raw!BK627</f>
        <v>0</v>
      </c>
      <c r="X627" s="21">
        <f>raw!BL627</f>
        <v>0</v>
      </c>
      <c r="Y627" s="29">
        <f>TRUNC(raw!BQ627/(1-raw!W627/100),2)</f>
        <v>0</v>
      </c>
      <c r="Z627" s="29">
        <f>TRUNC(raw!BR627/(1-raw!W627/100),2)</f>
        <v>0</v>
      </c>
      <c r="AA627" s="29">
        <f>TRUNC(raw!BY627/(1-raw!W627/100),2)</f>
        <v>0</v>
      </c>
      <c r="AB627" s="29">
        <f>TRUNC(IF(E627=0,0,IF(E627=1,raw!BX627/(1-raw!W627/100),IF(E627=2,raw!BZ627/(1-raw!W627/100),0))),2)</f>
        <v>0</v>
      </c>
      <c r="AC627" s="29">
        <f>TRUNC(raw!CB627/(1-raw!W627/100),2)</f>
        <v>0</v>
      </c>
      <c r="AD627" s="29">
        <f>TRUNC(IF(E627=0,0,IF(E627=1,raw!CA627/(1-raw!W627/100),IF(E627=2,raw!CC627/(1-raw!W627/100),0))),2)</f>
        <v>0</v>
      </c>
      <c r="AE627" s="21">
        <f>(IF(E627=0,0,IF(E627=1,0,IF(E627=2,raw!CE627))))</f>
        <v>0</v>
      </c>
      <c r="AF627" s="21">
        <f>(IF(E627=0,0,IF(E627=1,raw!CD627,IF(E627=2,raw!CF627))))</f>
        <v>0</v>
      </c>
    </row>
    <row r="628" spans="1:32" x14ac:dyDescent="0.25">
      <c r="A628" s="21">
        <f>raw!A628</f>
        <v>471555</v>
      </c>
      <c r="C628" s="21">
        <f>VLOOKUP(A628,'insert-meters'!A$2:B$24,2)</f>
        <v>107</v>
      </c>
      <c r="D628" s="21" t="str">
        <f>MID(raw!M628,3,4)</f>
        <v>1905</v>
      </c>
      <c r="E628" s="21">
        <f>IF(raw!BE628,2,IF(raw!BG628,1,0))</f>
        <v>0</v>
      </c>
      <c r="F628" s="21">
        <f>raw!T628</f>
        <v>20190618</v>
      </c>
      <c r="G628" s="21">
        <f>IF(E628=0,raw!AN628,raw!U628)</f>
        <v>7020</v>
      </c>
      <c r="H628" s="21">
        <f>IF(E628=0,raw!AO628,0)</f>
        <v>7020</v>
      </c>
      <c r="I628" s="21">
        <f>raw!V628</f>
        <v>1395.01</v>
      </c>
      <c r="J628" s="21">
        <f>raw!X628</f>
        <v>622.65</v>
      </c>
      <c r="K628" s="21">
        <f>SUM(raw!Y628:AB628)</f>
        <v>326.43</v>
      </c>
      <c r="L628" s="21">
        <f>SUM(raw!AC628:AD628)</f>
        <v>0</v>
      </c>
      <c r="M628" s="21">
        <f>raw!AE628</f>
        <v>0</v>
      </c>
      <c r="N628" s="21">
        <f>raw!AF628</f>
        <v>5580.04</v>
      </c>
      <c r="O628" s="21">
        <f>raw!AL628</f>
        <v>5876.26</v>
      </c>
      <c r="P628" s="21">
        <f>raw!AM628</f>
        <v>6202.69</v>
      </c>
      <c r="Q628" s="21">
        <f>raw!BB628</f>
        <v>0</v>
      </c>
      <c r="R628" s="21">
        <f>IF(E628=0,raw!AN628,raw!BC628)</f>
        <v>7020</v>
      </c>
      <c r="S628" s="21">
        <f>raw!BE628</f>
        <v>0</v>
      </c>
      <c r="T628" s="21">
        <f>raw!BF628</f>
        <v>0</v>
      </c>
      <c r="U628" s="21">
        <f>raw!BH628</f>
        <v>0</v>
      </c>
      <c r="V628" s="21">
        <f>IF(raw!BI628,raw!BI628,raw!BG628)</f>
        <v>0</v>
      </c>
      <c r="W628" s="21">
        <f>raw!BK628</f>
        <v>0</v>
      </c>
      <c r="X628" s="21">
        <f>raw!BL628</f>
        <v>0</v>
      </c>
      <c r="Y628" s="29">
        <f>TRUNC(raw!BQ628/(1-raw!W628/100),2)</f>
        <v>0</v>
      </c>
      <c r="Z628" s="29">
        <f>TRUNC(raw!BR628/(1-raw!W628/100),2)</f>
        <v>0</v>
      </c>
      <c r="AA628" s="29">
        <f>TRUNC(raw!BY628/(1-raw!W628/100),2)</f>
        <v>0</v>
      </c>
      <c r="AB628" s="29">
        <f>TRUNC(IF(E628=0,0,IF(E628=1,raw!BX628/(1-raw!W628/100),IF(E628=2,raw!BZ628/(1-raw!W628/100),0))),2)</f>
        <v>0</v>
      </c>
      <c r="AC628" s="29">
        <f>TRUNC(raw!CB628/(1-raw!W628/100),2)</f>
        <v>0</v>
      </c>
      <c r="AD628" s="29">
        <f>TRUNC(IF(E628=0,0,IF(E628=1,raw!CA628/(1-raw!W628/100),IF(E628=2,raw!CC628/(1-raw!W628/100),0))),2)</f>
        <v>0</v>
      </c>
      <c r="AE628" s="21">
        <f>(IF(E628=0,0,IF(E628=1,0,IF(E628=2,raw!CE628))))</f>
        <v>0</v>
      </c>
      <c r="AF628" s="21">
        <f>(IF(E628=0,0,IF(E628=1,raw!CD628,IF(E628=2,raw!CF628))))</f>
        <v>0</v>
      </c>
    </row>
    <row r="629" spans="1:32" x14ac:dyDescent="0.25">
      <c r="A629" s="21">
        <f>raw!A629</f>
        <v>472913</v>
      </c>
      <c r="C629" s="21">
        <f>VLOOKUP(A629,'insert-meters'!A$2:B$24,2)</f>
        <v>108</v>
      </c>
      <c r="D629" s="21" t="str">
        <f>MID(raw!M629,3,4)</f>
        <v>1905</v>
      </c>
      <c r="E629" s="21">
        <f>IF(raw!BE629,2,IF(raw!BG629,1,0))</f>
        <v>0</v>
      </c>
      <c r="F629" s="21">
        <f>raw!T629</f>
        <v>20190618</v>
      </c>
      <c r="G629" s="21">
        <f>IF(E629=0,raw!AN629,raw!U629)</f>
        <v>7550</v>
      </c>
      <c r="H629" s="21">
        <f>IF(E629=0,raw!AO629,0)</f>
        <v>7550</v>
      </c>
      <c r="I629" s="21">
        <f>raw!V629</f>
        <v>1515.13</v>
      </c>
      <c r="J629" s="21">
        <f>raw!X629</f>
        <v>622.65</v>
      </c>
      <c r="K629" s="21">
        <f>SUM(raw!Y629:AB629)</f>
        <v>354.52</v>
      </c>
      <c r="L629" s="21">
        <f>SUM(raw!AC629:AD629)</f>
        <v>0</v>
      </c>
      <c r="M629" s="21">
        <f>raw!AE629</f>
        <v>0</v>
      </c>
      <c r="N629" s="21">
        <f>raw!AF629</f>
        <v>6060.53</v>
      </c>
      <c r="O629" s="21">
        <f>raw!AL629</f>
        <v>6328.66</v>
      </c>
      <c r="P629" s="21">
        <f>raw!AM629</f>
        <v>6683.18</v>
      </c>
      <c r="Q629" s="21">
        <f>raw!BB629</f>
        <v>0</v>
      </c>
      <c r="R629" s="21">
        <f>IF(E629=0,raw!AN629,raw!BC629)</f>
        <v>7550</v>
      </c>
      <c r="S629" s="21">
        <f>raw!BE629</f>
        <v>0</v>
      </c>
      <c r="T629" s="21">
        <f>raw!BF629</f>
        <v>0</v>
      </c>
      <c r="U629" s="21">
        <f>raw!BH629</f>
        <v>0</v>
      </c>
      <c r="V629" s="21">
        <f>IF(raw!BI629,raw!BI629,raw!BG629)</f>
        <v>0</v>
      </c>
      <c r="W629" s="21">
        <f>raw!BK629</f>
        <v>0</v>
      </c>
      <c r="X629" s="21">
        <f>raw!BL629</f>
        <v>0</v>
      </c>
      <c r="Y629" s="29">
        <f>TRUNC(raw!BQ629/(1-raw!W629/100),2)</f>
        <v>0</v>
      </c>
      <c r="Z629" s="29">
        <f>TRUNC(raw!BR629/(1-raw!W629/100),2)</f>
        <v>0</v>
      </c>
      <c r="AA629" s="29">
        <f>TRUNC(raw!BY629/(1-raw!W629/100),2)</f>
        <v>0</v>
      </c>
      <c r="AB629" s="29">
        <f>TRUNC(IF(E629=0,0,IF(E629=1,raw!BX629/(1-raw!W629/100),IF(E629=2,raw!BZ629/(1-raw!W629/100),0))),2)</f>
        <v>0</v>
      </c>
      <c r="AC629" s="29">
        <f>TRUNC(raw!CB629/(1-raw!W629/100),2)</f>
        <v>0</v>
      </c>
      <c r="AD629" s="29">
        <f>TRUNC(IF(E629=0,0,IF(E629=1,raw!CA629/(1-raw!W629/100),IF(E629=2,raw!CC629/(1-raw!W629/100),0))),2)</f>
        <v>0</v>
      </c>
      <c r="AE629" s="21">
        <f>(IF(E629=0,0,IF(E629=1,0,IF(E629=2,raw!CE629))))</f>
        <v>0</v>
      </c>
      <c r="AF629" s="21">
        <f>(IF(E629=0,0,IF(E629=1,raw!CD629,IF(E629=2,raw!CF629))))</f>
        <v>0</v>
      </c>
    </row>
    <row r="630" spans="1:32" x14ac:dyDescent="0.25">
      <c r="A630" s="21">
        <f>raw!A630</f>
        <v>491042</v>
      </c>
      <c r="C630" s="21">
        <f>VLOOKUP(A630,'insert-meters'!A$2:B$24,2)</f>
        <v>109</v>
      </c>
      <c r="D630" s="21" t="str">
        <f>MID(raw!M630,3,4)</f>
        <v>1905</v>
      </c>
      <c r="E630" s="21">
        <f>IF(raw!BE630,2,IF(raw!BG630,1,0))</f>
        <v>2</v>
      </c>
      <c r="F630" s="21">
        <f>raw!T630</f>
        <v>20190618</v>
      </c>
      <c r="G630" s="21">
        <f>IF(E630=0,raw!AN630,raw!U630)</f>
        <v>195952</v>
      </c>
      <c r="H630" s="21">
        <f>IF(E630=0,raw!AO630,0)</f>
        <v>0</v>
      </c>
      <c r="I630" s="21">
        <f>raw!V630</f>
        <v>41903.550000000003</v>
      </c>
      <c r="J630" s="21">
        <f>raw!X630</f>
        <v>741.75</v>
      </c>
      <c r="K630" s="21">
        <f>SUM(raw!Y630:AB630)</f>
        <v>9805.42</v>
      </c>
      <c r="L630" s="21">
        <f>SUM(raw!AC630:AD630)</f>
        <v>0</v>
      </c>
      <c r="M630" s="21">
        <f>raw!AE630</f>
        <v>6792.42</v>
      </c>
      <c r="N630" s="21">
        <f>raw!AF630</f>
        <v>167614.28</v>
      </c>
      <c r="O630" s="21">
        <f>raw!AL630</f>
        <v>151758.19</v>
      </c>
      <c r="P630" s="21">
        <f>raw!AM630</f>
        <v>161563.60999999999</v>
      </c>
      <c r="Q630" s="21">
        <f>raw!BB630</f>
        <v>27054</v>
      </c>
      <c r="R630" s="21">
        <f>IF(E630=0,raw!AN630,raw!BC630)</f>
        <v>168898</v>
      </c>
      <c r="S630" s="21">
        <f>raw!BE630</f>
        <v>553</v>
      </c>
      <c r="T630" s="21">
        <f>raw!BF630</f>
        <v>622</v>
      </c>
      <c r="U630" s="21">
        <f>raw!BH630</f>
        <v>565</v>
      </c>
      <c r="V630" s="21">
        <f>IF(raw!BI630,raw!BI630,raw!BG630)</f>
        <v>680</v>
      </c>
      <c r="W630" s="21">
        <f>raw!BK630</f>
        <v>0</v>
      </c>
      <c r="X630" s="21">
        <f>raw!BL630</f>
        <v>0</v>
      </c>
      <c r="Y630" s="29">
        <f>TRUNC(raw!BQ630/(1-raw!W630/100),2)</f>
        <v>0</v>
      </c>
      <c r="Z630" s="29">
        <f>TRUNC(raw!BR630/(1-raw!W630/100),2)</f>
        <v>0</v>
      </c>
      <c r="AA630" s="29">
        <f>TRUNC(raw!BY630/(1-raw!W630/100),2)</f>
        <v>33499.919999999998</v>
      </c>
      <c r="AB630" s="29">
        <f>TRUNC(IF(E630=0,0,IF(E630=1,raw!BX630/(1-raw!W630/100),IF(E630=2,raw!BZ630/(1-raw!W630/100),0))),2)</f>
        <v>10935.3</v>
      </c>
      <c r="AC630" s="29">
        <f>TRUNC(raw!CB630/(1-raw!W630/100),2)</f>
        <v>0</v>
      </c>
      <c r="AD630" s="29">
        <f>TRUNC(IF(E630=0,0,IF(E630=1,raw!CA630/(1-raw!W630/100),IF(E630=2,raw!CC630/(1-raw!W630/100),0))),2)</f>
        <v>0</v>
      </c>
      <c r="AE630" s="21">
        <f>(IF(E630=0,0,IF(E630=1,0,IF(E630=2,raw!CE630))))</f>
        <v>565</v>
      </c>
      <c r="AF630" s="21">
        <f>(IF(E630=0,0,IF(E630=1,raw!CD630,IF(E630=2,raw!CF630))))</f>
        <v>680</v>
      </c>
    </row>
    <row r="631" spans="1:32" x14ac:dyDescent="0.25">
      <c r="A631" s="21">
        <f>raw!A631</f>
        <v>491747</v>
      </c>
      <c r="C631" s="21">
        <f>VLOOKUP(A631,'insert-meters'!A$2:B$24,2)</f>
        <v>110</v>
      </c>
      <c r="D631" s="21" t="str">
        <f>MID(raw!M631,3,4)</f>
        <v>1905</v>
      </c>
      <c r="E631" s="21">
        <f>IF(raw!BE631,2,IF(raw!BG631,1,0))</f>
        <v>1</v>
      </c>
      <c r="F631" s="21">
        <f>raw!T631</f>
        <v>20190618</v>
      </c>
      <c r="G631" s="21">
        <f>IF(E631=0,raw!AN631,raw!U631)</f>
        <v>84770</v>
      </c>
      <c r="H631" s="21">
        <f>IF(E631=0,raw!AO631,0)</f>
        <v>0</v>
      </c>
      <c r="I631" s="21">
        <f>raw!V631</f>
        <v>19039.900000000001</v>
      </c>
      <c r="J631" s="21">
        <f>raw!X631</f>
        <v>741.75</v>
      </c>
      <c r="K631" s="21">
        <f>SUM(raw!Y631:AB631)</f>
        <v>4455.32</v>
      </c>
      <c r="L631" s="21">
        <f>SUM(raw!AC631:AD631)</f>
        <v>0</v>
      </c>
      <c r="M631" s="21">
        <f>raw!AE631</f>
        <v>0</v>
      </c>
      <c r="N631" s="21">
        <f>raw!AF631</f>
        <v>76159.679999999993</v>
      </c>
      <c r="O631" s="21">
        <f>raw!AL631</f>
        <v>72446.11</v>
      </c>
      <c r="P631" s="21">
        <f>raw!AM631</f>
        <v>76901.429999999993</v>
      </c>
      <c r="Q631" s="21">
        <f>raw!BB631</f>
        <v>10862</v>
      </c>
      <c r="R631" s="21">
        <f>IF(E631=0,raw!AN631,raw!BC631)</f>
        <v>73908</v>
      </c>
      <c r="S631" s="21">
        <f>raw!BE631</f>
        <v>0</v>
      </c>
      <c r="T631" s="21">
        <f>raw!BF631</f>
        <v>319</v>
      </c>
      <c r="U631" s="21">
        <f>raw!BH631</f>
        <v>0</v>
      </c>
      <c r="V631" s="21">
        <f>IF(raw!BI631,raw!BI631,raw!BG631)</f>
        <v>440</v>
      </c>
      <c r="W631" s="21">
        <f>raw!BK631</f>
        <v>155</v>
      </c>
      <c r="X631" s="21">
        <f>raw!BL631</f>
        <v>909</v>
      </c>
      <c r="Y631" s="29">
        <f>TRUNC(raw!BQ631/(1-raw!W631/100),2)</f>
        <v>70.92</v>
      </c>
      <c r="Z631" s="29">
        <f>TRUNC(raw!BR631/(1-raw!W631/100),2)</f>
        <v>415.93</v>
      </c>
      <c r="AA631" s="29">
        <f>TRUNC(raw!BY631/(1-raw!W631/100),2)</f>
        <v>0</v>
      </c>
      <c r="AB631" s="29">
        <f>TRUNC(IF(E631=0,0,IF(E631=1,raw!BX631/(1-raw!W631/100),IF(E631=2,raw!BZ631/(1-raw!W631/100),0))),2)</f>
        <v>7075.78</v>
      </c>
      <c r="AC631" s="29">
        <f>TRUNC(raw!CB631/(1-raw!W631/100),2)</f>
        <v>0</v>
      </c>
      <c r="AD631" s="29">
        <f>TRUNC(IF(E631=0,0,IF(E631=1,raw!CA631/(1-raw!W631/100),IF(E631=2,raw!CC631/(1-raw!W631/100),0))),2)</f>
        <v>0</v>
      </c>
      <c r="AE631" s="21">
        <f>(IF(E631=0,0,IF(E631=1,0,IF(E631=2,raw!CE631))))</f>
        <v>0</v>
      </c>
      <c r="AF631" s="21">
        <f>(IF(E631=0,0,IF(E631=1,raw!CD631,IF(E631=2,raw!CF631))))</f>
        <v>440</v>
      </c>
    </row>
    <row r="632" spans="1:32" x14ac:dyDescent="0.25">
      <c r="A632" s="21">
        <f>raw!A632</f>
        <v>491750</v>
      </c>
      <c r="C632" s="21">
        <f>VLOOKUP(A632,'insert-meters'!A$2:B$24,2)</f>
        <v>111</v>
      </c>
      <c r="D632" s="21" t="str">
        <f>MID(raw!M632,3,4)</f>
        <v>1905</v>
      </c>
      <c r="E632" s="21">
        <f>IF(raw!BE632,2,IF(raw!BG632,1,0))</f>
        <v>2</v>
      </c>
      <c r="F632" s="21">
        <f>raw!T632</f>
        <v>20190618</v>
      </c>
      <c r="G632" s="21">
        <f>IF(E632=0,raw!AN632,raw!U632)</f>
        <v>324129</v>
      </c>
      <c r="H632" s="21">
        <f>IF(E632=0,raw!AO632,0)</f>
        <v>0</v>
      </c>
      <c r="I632" s="21">
        <f>raw!V632</f>
        <v>66243.73</v>
      </c>
      <c r="J632" s="21">
        <f>raw!X632</f>
        <v>741.75</v>
      </c>
      <c r="K632" s="21">
        <f>SUM(raw!Y632:AB632)</f>
        <v>15501.03</v>
      </c>
      <c r="L632" s="21">
        <f>SUM(raw!AC632:AD632)</f>
        <v>0</v>
      </c>
      <c r="M632" s="21">
        <f>raw!AE632</f>
        <v>0</v>
      </c>
      <c r="N632" s="21">
        <f>raw!AF632</f>
        <v>264975.02</v>
      </c>
      <c r="O632" s="21">
        <f>raw!AL632</f>
        <v>250215.74</v>
      </c>
      <c r="P632" s="21">
        <f>raw!AM632</f>
        <v>265716.77</v>
      </c>
      <c r="Q632" s="21">
        <f>raw!BB632</f>
        <v>32219</v>
      </c>
      <c r="R632" s="21">
        <f>IF(E632=0,raw!AN632,raw!BC632)</f>
        <v>291910</v>
      </c>
      <c r="S632" s="21">
        <f>raw!BE632</f>
        <v>781</v>
      </c>
      <c r="T632" s="21">
        <f>raw!BF632</f>
        <v>792</v>
      </c>
      <c r="U632" s="21">
        <f>raw!BH632</f>
        <v>781</v>
      </c>
      <c r="V632" s="21">
        <f>IF(raw!BI632,raw!BI632,raw!BG632)</f>
        <v>825</v>
      </c>
      <c r="W632" s="21">
        <f>raw!BK632</f>
        <v>0</v>
      </c>
      <c r="X632" s="21">
        <f>raw!BL632</f>
        <v>160</v>
      </c>
      <c r="Y632" s="29">
        <f>TRUNC(raw!BQ632/(1-raw!W632/100),2)</f>
        <v>0</v>
      </c>
      <c r="Z632" s="29">
        <f>TRUNC(raw!BR632/(1-raw!W632/100),2)</f>
        <v>73.209999999999994</v>
      </c>
      <c r="AA632" s="29">
        <f>TRUNC(raw!BY632/(1-raw!W632/100),2)</f>
        <v>46306.97</v>
      </c>
      <c r="AB632" s="29">
        <f>TRUNC(IF(E632=0,0,IF(E632=1,raw!BX632/(1-raw!W632/100),IF(E632=2,raw!BZ632/(1-raw!W632/100),0))),2)</f>
        <v>13267.09</v>
      </c>
      <c r="AC632" s="29">
        <f>TRUNC(raw!CB632/(1-raw!W632/100),2)</f>
        <v>4861.93</v>
      </c>
      <c r="AD632" s="29">
        <f>TRUNC(IF(E632=0,0,IF(E632=1,raw!CA632/(1-raw!W632/100),IF(E632=2,raw!CC632/(1-raw!W632/100),0))),2)</f>
        <v>0</v>
      </c>
      <c r="AE632" s="21">
        <f>(IF(E632=0,0,IF(E632=1,0,IF(E632=2,raw!CE632))))</f>
        <v>740</v>
      </c>
      <c r="AF632" s="21">
        <f>(IF(E632=0,0,IF(E632=1,raw!CD632,IF(E632=2,raw!CF632))))</f>
        <v>825</v>
      </c>
    </row>
    <row r="633" spans="1:32" x14ac:dyDescent="0.25">
      <c r="A633" s="21">
        <f>raw!A633</f>
        <v>493169</v>
      </c>
      <c r="C633" s="21">
        <f>VLOOKUP(A633,'insert-meters'!A$2:B$24,2)</f>
        <v>112</v>
      </c>
      <c r="D633" s="21" t="str">
        <f>MID(raw!M633,3,4)</f>
        <v>1905</v>
      </c>
      <c r="E633" s="21">
        <f>IF(raw!BE633,2,IF(raw!BG633,1,0))</f>
        <v>1</v>
      </c>
      <c r="F633" s="21">
        <f>raw!T633</f>
        <v>20190618</v>
      </c>
      <c r="G633" s="21">
        <f>IF(E633=0,raw!AN633,raw!U633)</f>
        <v>156980</v>
      </c>
      <c r="H633" s="21">
        <f>IF(E633=0,raw!AO633,0)</f>
        <v>0</v>
      </c>
      <c r="I633" s="21">
        <f>raw!V633</f>
        <v>32101.14</v>
      </c>
      <c r="J633" s="21">
        <f>raw!X633</f>
        <v>741.75</v>
      </c>
      <c r="K633" s="21">
        <f>SUM(raw!Y633:AB633)</f>
        <v>7511.6399999999994</v>
      </c>
      <c r="L633" s="21">
        <f>SUM(raw!AC633:AD633)</f>
        <v>0</v>
      </c>
      <c r="M633" s="21">
        <f>raw!AE633</f>
        <v>71.849999999999994</v>
      </c>
      <c r="N633" s="21">
        <f>raw!AF633</f>
        <v>128404.58</v>
      </c>
      <c r="O633" s="21">
        <f>raw!AL633</f>
        <v>121562.84</v>
      </c>
      <c r="P633" s="21">
        <f>raw!AM633</f>
        <v>129074.48</v>
      </c>
      <c r="Q633" s="21">
        <f>raw!BB633</f>
        <v>16555</v>
      </c>
      <c r="R633" s="21">
        <f>IF(E633=0,raw!AN633,raw!BC633)</f>
        <v>140425</v>
      </c>
      <c r="S633" s="21">
        <f>raw!BE633</f>
        <v>0</v>
      </c>
      <c r="T633" s="21">
        <f>raw!BF633</f>
        <v>0</v>
      </c>
      <c r="U633" s="21">
        <f>raw!BH633</f>
        <v>0</v>
      </c>
      <c r="V633" s="21">
        <f>IF(raw!BI633,raw!BI633,raw!BG633)</f>
        <v>460</v>
      </c>
      <c r="W633" s="21">
        <f>raw!BK633</f>
        <v>0</v>
      </c>
      <c r="X633" s="21">
        <f>raw!BL633</f>
        <v>0</v>
      </c>
      <c r="Y633" s="29">
        <f>TRUNC(raw!BQ633/(1-raw!W633/100),2)</f>
        <v>0</v>
      </c>
      <c r="Z633" s="29">
        <f>TRUNC(raw!BR633/(1-raw!W633/100),2)</f>
        <v>0</v>
      </c>
      <c r="AA633" s="29">
        <f>TRUNC(raw!BY633/(1-raw!W633/100),2)</f>
        <v>0</v>
      </c>
      <c r="AB633" s="29">
        <f>TRUNC(IF(E633=0,0,IF(E633=1,raw!BX633/(1-raw!W633/100),IF(E633=2,raw!BZ633/(1-raw!W633/100),0))),2)</f>
        <v>7397.41</v>
      </c>
      <c r="AC633" s="29">
        <f>TRUNC(raw!CB633/(1-raw!W633/100),2)</f>
        <v>0</v>
      </c>
      <c r="AD633" s="29">
        <f>TRUNC(IF(E633=0,0,IF(E633=1,raw!CA633/(1-raw!W633/100),IF(E633=2,raw!CC633/(1-raw!W633/100),0))),2)</f>
        <v>0</v>
      </c>
      <c r="AE633" s="21">
        <f>(IF(E633=0,0,IF(E633=1,0,IF(E633=2,raw!CE633))))</f>
        <v>0</v>
      </c>
      <c r="AF633" s="21">
        <f>(IF(E633=0,0,IF(E633=1,raw!CD633,IF(E633=2,raw!CF633))))</f>
        <v>460</v>
      </c>
    </row>
    <row r="634" spans="1:32" x14ac:dyDescent="0.25">
      <c r="A634" s="21">
        <f>raw!A634</f>
        <v>510213</v>
      </c>
      <c r="C634" s="21">
        <f>VLOOKUP(A634,'insert-meters'!A$2:B$24,2)</f>
        <v>113</v>
      </c>
      <c r="D634" s="21" t="str">
        <f>MID(raw!M634,3,4)</f>
        <v>1905</v>
      </c>
      <c r="E634" s="21">
        <f>IF(raw!BE634,2,IF(raw!BG634,1,0))</f>
        <v>0</v>
      </c>
      <c r="F634" s="21">
        <f>raw!T634</f>
        <v>20190618</v>
      </c>
      <c r="G634" s="21">
        <f>IF(E634=0,raw!AN634,raw!U634)</f>
        <v>13429</v>
      </c>
      <c r="H634" s="21">
        <f>IF(E634=0,raw!AO634,0)</f>
        <v>13429</v>
      </c>
      <c r="I634" s="21">
        <f>raw!V634</f>
        <v>2668.6</v>
      </c>
      <c r="J634" s="21">
        <f>raw!X634</f>
        <v>741.75</v>
      </c>
      <c r="K634" s="21">
        <f>SUM(raw!Y634:AB634)</f>
        <v>624.44000000000005</v>
      </c>
      <c r="L634" s="21">
        <f>SUM(raw!AC634:AD634)</f>
        <v>0</v>
      </c>
      <c r="M634" s="21">
        <f>raw!AE634</f>
        <v>0</v>
      </c>
      <c r="N634" s="21">
        <f>raw!AF634</f>
        <v>10674.42</v>
      </c>
      <c r="O634" s="21">
        <f>raw!AL634</f>
        <v>10791.73</v>
      </c>
      <c r="P634" s="21">
        <f>raw!AM634</f>
        <v>11416.17</v>
      </c>
      <c r="Q634" s="21">
        <f>raw!BB634</f>
        <v>0</v>
      </c>
      <c r="R634" s="21">
        <f>IF(E634=0,raw!AN634,raw!BC634)</f>
        <v>13429</v>
      </c>
      <c r="S634" s="21">
        <f>raw!BE634</f>
        <v>0</v>
      </c>
      <c r="T634" s="21">
        <f>raw!BF634</f>
        <v>0</v>
      </c>
      <c r="U634" s="21">
        <f>raw!BH634</f>
        <v>0</v>
      </c>
      <c r="V634" s="21">
        <f>IF(raw!BI634,raw!BI634,raw!BG634)</f>
        <v>0</v>
      </c>
      <c r="W634" s="21">
        <f>raw!BK634</f>
        <v>0</v>
      </c>
      <c r="X634" s="21">
        <f>raw!BL634</f>
        <v>0</v>
      </c>
      <c r="Y634" s="29">
        <f>TRUNC(raw!BQ634/(1-raw!W634/100),2)</f>
        <v>0</v>
      </c>
      <c r="Z634" s="29">
        <f>TRUNC(raw!BR634/(1-raw!W634/100),2)</f>
        <v>0</v>
      </c>
      <c r="AA634" s="29">
        <f>TRUNC(raw!BY634/(1-raw!W634/100),2)</f>
        <v>0</v>
      </c>
      <c r="AB634" s="29">
        <f>TRUNC(IF(E634=0,0,IF(E634=1,raw!BX634/(1-raw!W634/100),IF(E634=2,raw!BZ634/(1-raw!W634/100),0))),2)</f>
        <v>0</v>
      </c>
      <c r="AC634" s="29">
        <f>TRUNC(raw!CB634/(1-raw!W634/100),2)</f>
        <v>0</v>
      </c>
      <c r="AD634" s="29">
        <f>TRUNC(IF(E634=0,0,IF(E634=1,raw!CA634/(1-raw!W634/100),IF(E634=2,raw!CC634/(1-raw!W634/100),0))),2)</f>
        <v>0</v>
      </c>
      <c r="AE634" s="21">
        <f>(IF(E634=0,0,IF(E634=1,0,IF(E634=2,raw!CE634))))</f>
        <v>0</v>
      </c>
      <c r="AF634" s="21">
        <f>(IF(E634=0,0,IF(E634=1,raw!CD634,IF(E634=2,raw!CF634))))</f>
        <v>0</v>
      </c>
    </row>
    <row r="635" spans="1:32" x14ac:dyDescent="0.25">
      <c r="A635" s="21">
        <f>raw!A635</f>
        <v>605120</v>
      </c>
      <c r="C635" s="21">
        <f>VLOOKUP(A635,'insert-meters'!A$2:B$24,2)</f>
        <v>114</v>
      </c>
      <c r="D635" s="21" t="str">
        <f>MID(raw!M635,3,4)</f>
        <v>1905</v>
      </c>
      <c r="E635" s="21">
        <f>IF(raw!BE635,2,IF(raw!BG635,1,0))</f>
        <v>1</v>
      </c>
      <c r="F635" s="21">
        <f>raw!T635</f>
        <v>20190618</v>
      </c>
      <c r="G635" s="21">
        <f>IF(E635=0,raw!AN635,raw!U635)</f>
        <v>261996</v>
      </c>
      <c r="H635" s="21">
        <f>IF(E635=0,raw!AO635,0)</f>
        <v>0</v>
      </c>
      <c r="I635" s="21">
        <f>raw!V635</f>
        <v>45424.74</v>
      </c>
      <c r="J635" s="21">
        <f>raw!X635</f>
        <v>741.75</v>
      </c>
      <c r="K635" s="21">
        <f>SUM(raw!Y635:AB635)</f>
        <v>10629.36</v>
      </c>
      <c r="L635" s="21">
        <f>SUM(raw!AC635:AD635)</f>
        <v>0</v>
      </c>
      <c r="M635" s="21">
        <f>raw!AE635</f>
        <v>0</v>
      </c>
      <c r="N635" s="21">
        <f>raw!AF635</f>
        <v>181698.99</v>
      </c>
      <c r="O635" s="21">
        <f>raw!AL635</f>
        <v>171811.38</v>
      </c>
      <c r="P635" s="21">
        <f>raw!AM635</f>
        <v>182440.74</v>
      </c>
      <c r="Q635" s="21">
        <f>raw!BB635</f>
        <v>24692</v>
      </c>
      <c r="R635" s="21">
        <f>IF(E635=0,raw!AN635,raw!BC635)</f>
        <v>237304</v>
      </c>
      <c r="S635" s="21">
        <f>raw!BE635</f>
        <v>0</v>
      </c>
      <c r="T635" s="21">
        <f>raw!BF635</f>
        <v>832</v>
      </c>
      <c r="U635" s="21">
        <f>raw!BH635</f>
        <v>0</v>
      </c>
      <c r="V635" s="21">
        <f>IF(raw!BI635,raw!BI635,raw!BG635)</f>
        <v>955</v>
      </c>
      <c r="W635" s="21">
        <f>raw!BK635</f>
        <v>0</v>
      </c>
      <c r="X635" s="21">
        <f>raw!BL635</f>
        <v>0</v>
      </c>
      <c r="Y635" s="29">
        <f>TRUNC(raw!BQ635/(1-raw!W635/100),2)</f>
        <v>0</v>
      </c>
      <c r="Z635" s="29">
        <f>TRUNC(raw!BR635/(1-raw!W635/100),2)</f>
        <v>0</v>
      </c>
      <c r="AA635" s="29">
        <f>TRUNC(raw!BY635/(1-raw!W635/100),2)</f>
        <v>0</v>
      </c>
      <c r="AB635" s="29">
        <f>TRUNC(IF(E635=0,0,IF(E635=1,raw!BX635/(1-raw!W635/100),IF(E635=2,raw!BZ635/(1-raw!W635/100),0))),2)</f>
        <v>11053.17</v>
      </c>
      <c r="AC635" s="29">
        <f>TRUNC(raw!CB635/(1-raw!W635/100),2)</f>
        <v>0</v>
      </c>
      <c r="AD635" s="29">
        <f>TRUNC(IF(E635=0,0,IF(E635=1,raw!CA635/(1-raw!W635/100),IF(E635=2,raw!CC635/(1-raw!W635/100),0))),2)</f>
        <v>0</v>
      </c>
      <c r="AE635" s="21">
        <f>(IF(E635=0,0,IF(E635=1,0,IF(E635=2,raw!CE635))))</f>
        <v>0</v>
      </c>
      <c r="AF635" s="21">
        <f>(IF(E635=0,0,IF(E635=1,raw!CD635,IF(E635=2,raw!CF635))))</f>
        <v>955</v>
      </c>
    </row>
    <row r="636" spans="1:32" x14ac:dyDescent="0.25">
      <c r="A636" s="21">
        <f>raw!A636</f>
        <v>623849</v>
      </c>
      <c r="C636" s="21">
        <f>VLOOKUP(A636,'insert-meters'!A$2:B$24,2)</f>
        <v>115</v>
      </c>
      <c r="D636" s="21" t="str">
        <f>MID(raw!M636,3,4)</f>
        <v>1905</v>
      </c>
      <c r="E636" s="21">
        <f>IF(raw!BE636,2,IF(raw!BG636,1,0))</f>
        <v>1</v>
      </c>
      <c r="F636" s="21">
        <f>raw!T636</f>
        <v>20190618</v>
      </c>
      <c r="G636" s="21">
        <f>IF(E636=0,raw!AN636,raw!U636)</f>
        <v>168936</v>
      </c>
      <c r="H636" s="21">
        <f>IF(E636=0,raw!AO636,0)</f>
        <v>0</v>
      </c>
      <c r="I636" s="21">
        <f>raw!V636</f>
        <v>41066.69</v>
      </c>
      <c r="J636" s="21">
        <f>raw!X636</f>
        <v>741.75</v>
      </c>
      <c r="K636" s="21">
        <f>SUM(raw!Y636:AB636)</f>
        <v>9609.59</v>
      </c>
      <c r="L636" s="21">
        <f>SUM(raw!AC636:AD636)</f>
        <v>0</v>
      </c>
      <c r="M636" s="21">
        <f>raw!AE636</f>
        <v>0</v>
      </c>
      <c r="N636" s="21">
        <f>raw!AF636</f>
        <v>164266.85</v>
      </c>
      <c r="O636" s="21">
        <f>raw!AL636</f>
        <v>155399.01</v>
      </c>
      <c r="P636" s="21">
        <f>raw!AM636</f>
        <v>165008.6</v>
      </c>
      <c r="Q636" s="21">
        <f>raw!BB636</f>
        <v>28583</v>
      </c>
      <c r="R636" s="21">
        <f>IF(E636=0,raw!AN636,raw!BC636)</f>
        <v>140353</v>
      </c>
      <c r="S636" s="21">
        <f>raw!BE636</f>
        <v>0</v>
      </c>
      <c r="T636" s="21">
        <f>raw!BF636</f>
        <v>898</v>
      </c>
      <c r="U636" s="21">
        <f>raw!BH636</f>
        <v>0</v>
      </c>
      <c r="V636" s="21">
        <f>IF(raw!BI636,raw!BI636,raw!BG636)</f>
        <v>898</v>
      </c>
      <c r="W636" s="21">
        <f>raw!BK636</f>
        <v>0</v>
      </c>
      <c r="X636" s="21">
        <f>raw!BL636</f>
        <v>1</v>
      </c>
      <c r="Y636" s="29">
        <f>TRUNC(raw!BQ636/(1-raw!W636/100),2)</f>
        <v>0</v>
      </c>
      <c r="Z636" s="29">
        <f>TRUNC(raw!BR636/(1-raw!W636/100),2)</f>
        <v>0.45</v>
      </c>
      <c r="AA636" s="29">
        <f>TRUNC(raw!BY636/(1-raw!W636/100),2)</f>
        <v>0</v>
      </c>
      <c r="AB636" s="29">
        <f>TRUNC(IF(E636=0,0,IF(E636=1,raw!BX636/(1-raw!W636/100),IF(E636=2,raw!BZ636/(1-raw!W636/100),0))),2)</f>
        <v>14441.04</v>
      </c>
      <c r="AC636" s="29">
        <f>TRUNC(raw!CB636/(1-raw!W636/100),2)</f>
        <v>0</v>
      </c>
      <c r="AD636" s="29">
        <f>TRUNC(IF(E636=0,0,IF(E636=1,raw!CA636/(1-raw!W636/100),IF(E636=2,raw!CC636/(1-raw!W636/100),0))),2)</f>
        <v>1383</v>
      </c>
      <c r="AE636" s="21">
        <f>(IF(E636=0,0,IF(E636=1,0,IF(E636=2,raw!CE636))))</f>
        <v>0</v>
      </c>
      <c r="AF636" s="21">
        <f>(IF(E636=0,0,IF(E636=1,raw!CD636,IF(E636=2,raw!CF636))))</f>
        <v>855</v>
      </c>
    </row>
    <row r="637" spans="1:32" x14ac:dyDescent="0.25">
      <c r="A637" s="21">
        <f>raw!A637</f>
        <v>675051</v>
      </c>
      <c r="C637" s="21">
        <f>VLOOKUP(A637,'insert-meters'!A$2:B$24,2)</f>
        <v>116</v>
      </c>
      <c r="D637" s="21" t="str">
        <f>MID(raw!M637,3,4)</f>
        <v>1905</v>
      </c>
      <c r="E637" s="21">
        <f>IF(raw!BE637,2,IF(raw!BG637,1,0))</f>
        <v>2</v>
      </c>
      <c r="F637" s="21">
        <f>raw!T637</f>
        <v>20190618</v>
      </c>
      <c r="G637" s="21">
        <f>IF(E637=0,raw!AN637,raw!U637)</f>
        <v>204333</v>
      </c>
      <c r="H637" s="21">
        <f>IF(E637=0,raw!AO637,0)</f>
        <v>0</v>
      </c>
      <c r="I637" s="21">
        <f>raw!V637</f>
        <v>39775.199999999997</v>
      </c>
      <c r="J637" s="21">
        <f>raw!X637</f>
        <v>741.75</v>
      </c>
      <c r="K637" s="21">
        <f>SUM(raw!Y637:AB637)</f>
        <v>9307.3799999999992</v>
      </c>
      <c r="L637" s="21">
        <f>SUM(raw!AC637:AD637)</f>
        <v>0</v>
      </c>
      <c r="M637" s="21">
        <f>raw!AE637</f>
        <v>0</v>
      </c>
      <c r="N637" s="21">
        <f>raw!AF637</f>
        <v>159100.85999999999</v>
      </c>
      <c r="O637" s="21">
        <f>raw!AL637</f>
        <v>150535.23000000001</v>
      </c>
      <c r="P637" s="21">
        <f>raw!AM637</f>
        <v>159842.60999999999</v>
      </c>
      <c r="Q637" s="21">
        <f>raw!BB637</f>
        <v>18851</v>
      </c>
      <c r="R637" s="21">
        <f>IF(E637=0,raw!AN637,raw!BC637)</f>
        <v>185482</v>
      </c>
      <c r="S637" s="21">
        <f>raw!BE637</f>
        <v>404</v>
      </c>
      <c r="T637" s="21">
        <f>raw!BF637</f>
        <v>421</v>
      </c>
      <c r="U637" s="21">
        <f>raw!BH637</f>
        <v>435</v>
      </c>
      <c r="V637" s="21">
        <f>IF(raw!BI637,raw!BI637,raw!BG637)</f>
        <v>455</v>
      </c>
      <c r="W637" s="21">
        <f>raw!BK637</f>
        <v>0</v>
      </c>
      <c r="X637" s="21">
        <f>raw!BL637</f>
        <v>0</v>
      </c>
      <c r="Y637" s="29">
        <f>TRUNC(raw!BQ637/(1-raw!W637/100),2)</f>
        <v>0</v>
      </c>
      <c r="Z637" s="29">
        <f>TRUNC(raw!BR637/(1-raw!W637/100),2)</f>
        <v>0</v>
      </c>
      <c r="AA637" s="29">
        <f>TRUNC(raw!BY637/(1-raw!W637/100),2)</f>
        <v>25791.97</v>
      </c>
      <c r="AB637" s="29">
        <f>TRUNC(IF(E637=0,0,IF(E637=1,raw!BX637/(1-raw!W637/100),IF(E637=2,raw!BZ637/(1-raw!W637/100),0))),2)</f>
        <v>7317</v>
      </c>
      <c r="AC637" s="29">
        <f>TRUNC(raw!CB637/(1-raw!W637/100),2)</f>
        <v>0</v>
      </c>
      <c r="AD637" s="29">
        <f>TRUNC(IF(E637=0,0,IF(E637=1,raw!CA637/(1-raw!W637/100),IF(E637=2,raw!CC637/(1-raw!W637/100),0))),2)</f>
        <v>0</v>
      </c>
      <c r="AE637" s="21">
        <f>(IF(E637=0,0,IF(E637=1,0,IF(E637=2,raw!CE637))))</f>
        <v>435</v>
      </c>
      <c r="AF637" s="21">
        <f>(IF(E637=0,0,IF(E637=1,raw!CD637,IF(E637=2,raw!CF637))))</f>
        <v>455</v>
      </c>
    </row>
    <row r="638" spans="1:32" x14ac:dyDescent="0.25">
      <c r="A638" s="21">
        <f>raw!A638</f>
        <v>856960</v>
      </c>
      <c r="C638" s="21">
        <f>VLOOKUP(A638,'insert-meters'!A$2:B$24,2)</f>
        <v>117</v>
      </c>
      <c r="D638" s="21" t="str">
        <f>MID(raw!M638,3,4)</f>
        <v>1905</v>
      </c>
      <c r="E638" s="21">
        <f>IF(raw!BE638,2,IF(raw!BG638,1,0))</f>
        <v>0</v>
      </c>
      <c r="F638" s="21">
        <f>raw!T638</f>
        <v>20190618</v>
      </c>
      <c r="G638" s="21">
        <f>IF(E638=0,raw!AN638,raw!U638)</f>
        <v>11</v>
      </c>
      <c r="H638" s="21">
        <f>IF(E638=0,raw!AO638,0)</f>
        <v>100</v>
      </c>
      <c r="I638" s="21">
        <f>raw!V638</f>
        <v>8.0399999999999991</v>
      </c>
      <c r="J638" s="21">
        <f>raw!X638</f>
        <v>2.4900000000000002</v>
      </c>
      <c r="K638" s="21">
        <f>SUM(raw!Y638:AB638)</f>
        <v>3.9099999999999997</v>
      </c>
      <c r="L638" s="21">
        <f>SUM(raw!AC638:AD638)</f>
        <v>0</v>
      </c>
      <c r="M638" s="21">
        <f>raw!AE638</f>
        <v>0</v>
      </c>
      <c r="N638" s="21">
        <f>raw!AF638</f>
        <v>67.08</v>
      </c>
      <c r="O638" s="21">
        <f>raw!AL638</f>
        <v>65.66</v>
      </c>
      <c r="P638" s="21">
        <f>raw!AM638</f>
        <v>69.569999999999993</v>
      </c>
      <c r="Q638" s="21">
        <f>raw!BB638</f>
        <v>0</v>
      </c>
      <c r="R638" s="21">
        <f>IF(E638=0,raw!AN638,raw!BC638)</f>
        <v>11</v>
      </c>
      <c r="S638" s="21">
        <f>raw!BE638</f>
        <v>0</v>
      </c>
      <c r="T638" s="21">
        <f>raw!BF638</f>
        <v>0</v>
      </c>
      <c r="U638" s="21">
        <f>raw!BH638</f>
        <v>0</v>
      </c>
      <c r="V638" s="21">
        <f>IF(raw!BI638,raw!BI638,raw!BG638)</f>
        <v>0</v>
      </c>
      <c r="W638" s="21">
        <f>raw!BK638</f>
        <v>0</v>
      </c>
      <c r="X638" s="21">
        <f>raw!BL638</f>
        <v>0</v>
      </c>
      <c r="Y638" s="29">
        <f>TRUNC(raw!BQ638/(1-raw!W638/100),2)</f>
        <v>0</v>
      </c>
      <c r="Z638" s="29">
        <f>TRUNC(raw!BR638/(1-raw!W638/100),2)</f>
        <v>0</v>
      </c>
      <c r="AA638" s="29">
        <f>TRUNC(raw!BY638/(1-raw!W638/100),2)</f>
        <v>0</v>
      </c>
      <c r="AB638" s="29">
        <f>TRUNC(IF(E638=0,0,IF(E638=1,raw!BX638/(1-raw!W638/100),IF(E638=2,raw!BZ638/(1-raw!W638/100),0))),2)</f>
        <v>0</v>
      </c>
      <c r="AC638" s="29">
        <f>TRUNC(raw!CB638/(1-raw!W638/100),2)</f>
        <v>0</v>
      </c>
      <c r="AD638" s="29">
        <f>TRUNC(IF(E638=0,0,IF(E638=1,raw!CA638/(1-raw!W638/100),IF(E638=2,raw!CC638/(1-raw!W638/100),0))),2)</f>
        <v>0</v>
      </c>
      <c r="AE638" s="21">
        <f>(IF(E638=0,0,IF(E638=1,0,IF(E638=2,raw!CE638))))</f>
        <v>0</v>
      </c>
      <c r="AF638" s="21">
        <f>(IF(E638=0,0,IF(E638=1,raw!CD638,IF(E638=2,raw!CF638))))</f>
        <v>0</v>
      </c>
    </row>
    <row r="639" spans="1:32" x14ac:dyDescent="0.25">
      <c r="A639" s="21">
        <f>raw!A639</f>
        <v>856967</v>
      </c>
      <c r="C639" s="21">
        <f>VLOOKUP(A639,'insert-meters'!A$2:B$24,2)</f>
        <v>118</v>
      </c>
      <c r="D639" s="21" t="str">
        <f>MID(raw!M639,3,4)</f>
        <v>1905</v>
      </c>
      <c r="E639" s="21">
        <f>IF(raw!BE639,2,IF(raw!BG639,1,0))</f>
        <v>0</v>
      </c>
      <c r="F639" s="21">
        <f>raw!T639</f>
        <v>20190618</v>
      </c>
      <c r="G639" s="21">
        <f>IF(E639=0,raw!AN639,raw!U639)</f>
        <v>1</v>
      </c>
      <c r="H639" s="21">
        <f>IF(E639=0,raw!AO639,0)</f>
        <v>100</v>
      </c>
      <c r="I639" s="21">
        <f>raw!V639</f>
        <v>8.0399999999999991</v>
      </c>
      <c r="J639" s="21">
        <f>raw!X639</f>
        <v>2.4900000000000002</v>
      </c>
      <c r="K639" s="21">
        <f>SUM(raw!Y639:AB639)</f>
        <v>3.9099999999999997</v>
      </c>
      <c r="L639" s="21">
        <f>SUM(raw!AC639:AD639)</f>
        <v>0</v>
      </c>
      <c r="M639" s="21">
        <f>raw!AE639</f>
        <v>0</v>
      </c>
      <c r="N639" s="21">
        <f>raw!AF639</f>
        <v>67.08</v>
      </c>
      <c r="O639" s="21">
        <f>raw!AL639</f>
        <v>65.66</v>
      </c>
      <c r="P639" s="21">
        <f>raw!AM639</f>
        <v>69.569999999999993</v>
      </c>
      <c r="Q639" s="21">
        <f>raw!BB639</f>
        <v>0</v>
      </c>
      <c r="R639" s="21">
        <f>IF(E639=0,raw!AN639,raw!BC639)</f>
        <v>1</v>
      </c>
      <c r="S639" s="21">
        <f>raw!BE639</f>
        <v>0</v>
      </c>
      <c r="T639" s="21">
        <f>raw!BF639</f>
        <v>0</v>
      </c>
      <c r="U639" s="21">
        <f>raw!BH639</f>
        <v>0</v>
      </c>
      <c r="V639" s="21">
        <f>IF(raw!BI639,raw!BI639,raw!BG639)</f>
        <v>0</v>
      </c>
      <c r="W639" s="21">
        <f>raw!BK639</f>
        <v>0</v>
      </c>
      <c r="X639" s="21">
        <f>raw!BL639</f>
        <v>0</v>
      </c>
      <c r="Y639" s="29">
        <f>TRUNC(raw!BQ639/(1-raw!W639/100),2)</f>
        <v>0</v>
      </c>
      <c r="Z639" s="29">
        <f>TRUNC(raw!BR639/(1-raw!W639/100),2)</f>
        <v>0</v>
      </c>
      <c r="AA639" s="29">
        <f>TRUNC(raw!BY639/(1-raw!W639/100),2)</f>
        <v>0</v>
      </c>
      <c r="AB639" s="29">
        <f>TRUNC(IF(E639=0,0,IF(E639=1,raw!BX639/(1-raw!W639/100),IF(E639=2,raw!BZ639/(1-raw!W639/100),0))),2)</f>
        <v>0</v>
      </c>
      <c r="AC639" s="29">
        <f>TRUNC(raw!CB639/(1-raw!W639/100),2)</f>
        <v>0</v>
      </c>
      <c r="AD639" s="29">
        <f>TRUNC(IF(E639=0,0,IF(E639=1,raw!CA639/(1-raw!W639/100),IF(E639=2,raw!CC639/(1-raw!W639/100),0))),2)</f>
        <v>0</v>
      </c>
      <c r="AE639" s="21">
        <f>(IF(E639=0,0,IF(E639=1,0,IF(E639=2,raw!CE639))))</f>
        <v>0</v>
      </c>
      <c r="AF639" s="21">
        <f>(IF(E639=0,0,IF(E639=1,raw!CD639,IF(E639=2,raw!CF639))))</f>
        <v>0</v>
      </c>
    </row>
    <row r="640" spans="1:32" x14ac:dyDescent="0.25">
      <c r="A640" s="21">
        <f>raw!A640</f>
        <v>856969</v>
      </c>
      <c r="C640" s="21">
        <f>VLOOKUP(A640,'insert-meters'!A$2:B$24,2)</f>
        <v>119</v>
      </c>
      <c r="D640" s="21" t="str">
        <f>MID(raw!M640,3,4)</f>
        <v>1905</v>
      </c>
      <c r="E640" s="21">
        <f>IF(raw!BE640,2,IF(raw!BG640,1,0))</f>
        <v>0</v>
      </c>
      <c r="F640" s="21">
        <f>raw!T640</f>
        <v>20190618</v>
      </c>
      <c r="G640" s="21">
        <f>IF(E640=0,raw!AN640,raw!U640)</f>
        <v>1</v>
      </c>
      <c r="H640" s="21">
        <f>IF(E640=0,raw!AO640,0)</f>
        <v>100</v>
      </c>
      <c r="I640" s="21">
        <f>raw!V640</f>
        <v>8.0399999999999991</v>
      </c>
      <c r="J640" s="21">
        <f>raw!X640</f>
        <v>2.4900000000000002</v>
      </c>
      <c r="K640" s="21">
        <f>SUM(raw!Y640:AB640)</f>
        <v>3.9099999999999997</v>
      </c>
      <c r="L640" s="21">
        <f>SUM(raw!AC640:AD640)</f>
        <v>0</v>
      </c>
      <c r="M640" s="21">
        <f>raw!AE640</f>
        <v>0</v>
      </c>
      <c r="N640" s="21">
        <f>raw!AF640</f>
        <v>67.08</v>
      </c>
      <c r="O640" s="21">
        <f>raw!AL640</f>
        <v>65.66</v>
      </c>
      <c r="P640" s="21">
        <f>raw!AM640</f>
        <v>69.569999999999993</v>
      </c>
      <c r="Q640" s="21">
        <f>raw!BB640</f>
        <v>0</v>
      </c>
      <c r="R640" s="21">
        <f>IF(E640=0,raw!AN640,raw!BC640)</f>
        <v>1</v>
      </c>
      <c r="S640" s="21">
        <f>raw!BE640</f>
        <v>0</v>
      </c>
      <c r="T640" s="21">
        <f>raw!BF640</f>
        <v>0</v>
      </c>
      <c r="U640" s="21">
        <f>raw!BH640</f>
        <v>0</v>
      </c>
      <c r="V640" s="21">
        <f>IF(raw!BI640,raw!BI640,raw!BG640)</f>
        <v>0</v>
      </c>
      <c r="W640" s="21">
        <f>raw!BK640</f>
        <v>0</v>
      </c>
      <c r="X640" s="21">
        <f>raw!BL640</f>
        <v>0</v>
      </c>
      <c r="Y640" s="29">
        <f>TRUNC(raw!BQ640/(1-raw!W640/100),2)</f>
        <v>0</v>
      </c>
      <c r="Z640" s="29">
        <f>TRUNC(raw!BR640/(1-raw!W640/100),2)</f>
        <v>0</v>
      </c>
      <c r="AA640" s="29">
        <f>TRUNC(raw!BY640/(1-raw!W640/100),2)</f>
        <v>0</v>
      </c>
      <c r="AB640" s="29">
        <f>TRUNC(IF(E640=0,0,IF(E640=1,raw!BX640/(1-raw!W640/100),IF(E640=2,raw!BZ640/(1-raw!W640/100),0))),2)</f>
        <v>0</v>
      </c>
      <c r="AC640" s="29">
        <f>TRUNC(raw!CB640/(1-raw!W640/100),2)</f>
        <v>0</v>
      </c>
      <c r="AD640" s="29">
        <f>TRUNC(IF(E640=0,0,IF(E640=1,raw!CA640/(1-raw!W640/100),IF(E640=2,raw!CC640/(1-raw!W640/100),0))),2)</f>
        <v>0</v>
      </c>
      <c r="AE640" s="21">
        <f>(IF(E640=0,0,IF(E640=1,0,IF(E640=2,raw!CE640))))</f>
        <v>0</v>
      </c>
      <c r="AF640" s="21">
        <f>(IF(E640=0,0,IF(E640=1,raw!CD640,IF(E640=2,raw!CF640))))</f>
        <v>0</v>
      </c>
    </row>
    <row r="641" spans="1:32" x14ac:dyDescent="0.25">
      <c r="A641" s="21">
        <f>raw!A641</f>
        <v>966027</v>
      </c>
      <c r="C641" s="21">
        <f>VLOOKUP(A641,'insert-meters'!A$2:B$24,2)</f>
        <v>120</v>
      </c>
      <c r="D641" s="21" t="str">
        <f>MID(raw!M641,3,4)</f>
        <v>1905</v>
      </c>
      <c r="E641" s="21">
        <f>IF(raw!BE641,2,IF(raw!BG641,1,0))</f>
        <v>1</v>
      </c>
      <c r="F641" s="21">
        <f>raw!T641</f>
        <v>20190618</v>
      </c>
      <c r="G641" s="21">
        <f>IF(E641=0,raw!AN641,raw!U641)</f>
        <v>62687</v>
      </c>
      <c r="H641" s="21">
        <f>IF(E641=0,raw!AO641,0)</f>
        <v>0</v>
      </c>
      <c r="I641" s="21">
        <f>raw!V641</f>
        <v>13530.61</v>
      </c>
      <c r="J641" s="21">
        <f>raw!X641</f>
        <v>741.75</v>
      </c>
      <c r="K641" s="21">
        <f>SUM(raw!Y641:AB641)</f>
        <v>3166.1400000000003</v>
      </c>
      <c r="L641" s="21">
        <f>SUM(raw!AC641:AD641)</f>
        <v>0</v>
      </c>
      <c r="M641" s="21">
        <f>raw!AE641</f>
        <v>0</v>
      </c>
      <c r="N641" s="21">
        <f>raw!AF641</f>
        <v>54122.47</v>
      </c>
      <c r="O641" s="21">
        <f>raw!AL641</f>
        <v>51698.080000000002</v>
      </c>
      <c r="P641" s="21">
        <f>raw!AM641</f>
        <v>54864.22</v>
      </c>
      <c r="Q641" s="21">
        <f>raw!BB641</f>
        <v>7663</v>
      </c>
      <c r="R641" s="21">
        <f>IF(E641=0,raw!AN641,raw!BC641)</f>
        <v>55024</v>
      </c>
      <c r="S641" s="21">
        <f>raw!BE641</f>
        <v>0</v>
      </c>
      <c r="T641" s="21">
        <f>raw!BF641</f>
        <v>216</v>
      </c>
      <c r="U641" s="21">
        <f>raw!BH641</f>
        <v>0</v>
      </c>
      <c r="V641" s="21">
        <f>IF(raw!BI641,raw!BI641,raw!BG641)</f>
        <v>250</v>
      </c>
      <c r="W641" s="21">
        <f>raw!BK641</f>
        <v>0</v>
      </c>
      <c r="X641" s="21">
        <f>raw!BL641</f>
        <v>0</v>
      </c>
      <c r="Y641" s="29">
        <f>TRUNC(raw!BQ641/(1-raw!W641/100),2)</f>
        <v>0</v>
      </c>
      <c r="Z641" s="29">
        <f>TRUNC(raw!BR641/(1-raw!W641/100),2)</f>
        <v>0</v>
      </c>
      <c r="AA641" s="29">
        <f>TRUNC(raw!BY641/(1-raw!W641/100),2)</f>
        <v>0</v>
      </c>
      <c r="AB641" s="29">
        <f>TRUNC(IF(E641=0,0,IF(E641=1,raw!BX641/(1-raw!W641/100),IF(E641=2,raw!BZ641/(1-raw!W641/100),0))),2)</f>
        <v>4020.33</v>
      </c>
      <c r="AC641" s="29">
        <f>TRUNC(raw!CB641/(1-raw!W641/100),2)</f>
        <v>0</v>
      </c>
      <c r="AD641" s="29">
        <f>TRUNC(IF(E641=0,0,IF(E641=1,raw!CA641/(1-raw!W641/100),IF(E641=2,raw!CC641/(1-raw!W641/100),0))),2)</f>
        <v>0</v>
      </c>
      <c r="AE641" s="21">
        <f>(IF(E641=0,0,IF(E641=1,0,IF(E641=2,raw!CE641))))</f>
        <v>0</v>
      </c>
      <c r="AF641" s="21">
        <f>(IF(E641=0,0,IF(E641=1,raw!CD641,IF(E641=2,raw!CF641))))</f>
        <v>250</v>
      </c>
    </row>
    <row r="642" spans="1:32" x14ac:dyDescent="0.25">
      <c r="A642" s="21">
        <f>raw!A642</f>
        <v>1089425</v>
      </c>
      <c r="C642" s="21">
        <f>VLOOKUP(A642,'insert-meters'!A$2:B$24,2)</f>
        <v>121</v>
      </c>
      <c r="D642" s="21" t="str">
        <f>MID(raw!M642,3,4)</f>
        <v>1905</v>
      </c>
      <c r="E642" s="21">
        <f>IF(raw!BE642,2,IF(raw!BG642,1,0))</f>
        <v>2</v>
      </c>
      <c r="F642" s="21">
        <f>raw!T642</f>
        <v>20190618</v>
      </c>
      <c r="G642" s="21">
        <f>IF(E642=0,raw!AN642,raw!U642)</f>
        <v>135058</v>
      </c>
      <c r="H642" s="21">
        <f>IF(E642=0,raw!AO642,0)</f>
        <v>0</v>
      </c>
      <c r="I642" s="21">
        <f>raw!V642</f>
        <v>21808.03</v>
      </c>
      <c r="J642" s="21">
        <f>raw!X642</f>
        <v>741.75</v>
      </c>
      <c r="K642" s="21">
        <f>SUM(raw!Y642:AB642)</f>
        <v>5103.0599999999995</v>
      </c>
      <c r="L642" s="21">
        <f>SUM(raw!AC642:AD642)</f>
        <v>0</v>
      </c>
      <c r="M642" s="21">
        <f>raw!AE642</f>
        <v>0</v>
      </c>
      <c r="N642" s="21">
        <f>raw!AF642</f>
        <v>87232.2</v>
      </c>
      <c r="O642" s="21">
        <f>raw!AL642</f>
        <v>82870.89</v>
      </c>
      <c r="P642" s="21">
        <f>raw!AM642</f>
        <v>87973.95</v>
      </c>
      <c r="Q642" s="21">
        <f>raw!BB642</f>
        <v>11036</v>
      </c>
      <c r="R642" s="21">
        <f>IF(E642=0,raw!AN642,raw!BC642)</f>
        <v>124022</v>
      </c>
      <c r="S642" s="21">
        <f>raw!BE642</f>
        <v>207</v>
      </c>
      <c r="T642" s="21">
        <f>raw!BF642</f>
        <v>209</v>
      </c>
      <c r="U642" s="21">
        <f>raw!BH642</f>
        <v>210</v>
      </c>
      <c r="V642" s="21">
        <f>IF(raw!BI642,raw!BI642,raw!BG642)</f>
        <v>210</v>
      </c>
      <c r="W642" s="21">
        <f>raw!BK642</f>
        <v>0</v>
      </c>
      <c r="X642" s="21">
        <f>raw!BL642</f>
        <v>0</v>
      </c>
      <c r="Y642" s="29">
        <f>TRUNC(raw!BQ642/(1-raw!W642/100),2)</f>
        <v>0</v>
      </c>
      <c r="Z642" s="29">
        <f>TRUNC(raw!BR642/(1-raw!W642/100),2)</f>
        <v>0</v>
      </c>
      <c r="AA642" s="29">
        <f>TRUNC(raw!BY642/(1-raw!W642/100),2)</f>
        <v>6458.56</v>
      </c>
      <c r="AB642" s="29">
        <f>TRUNC(IF(E642=0,0,IF(E642=1,raw!BX642/(1-raw!W642/100),IF(E642=2,raw!BZ642/(1-raw!W642/100),0))),2)</f>
        <v>2430.54</v>
      </c>
      <c r="AC642" s="29">
        <f>TRUNC(raw!CB642/(1-raw!W642/100),2)</f>
        <v>0</v>
      </c>
      <c r="AD642" s="29">
        <f>TRUNC(IF(E642=0,0,IF(E642=1,raw!CA642/(1-raw!W642/100),IF(E642=2,raw!CC642/(1-raw!W642/100),0))),2)</f>
        <v>0</v>
      </c>
      <c r="AE642" s="21">
        <f>(IF(E642=0,0,IF(E642=1,0,IF(E642=2,raw!CE642))))</f>
        <v>210</v>
      </c>
      <c r="AF642" s="21">
        <f>(IF(E642=0,0,IF(E642=1,raw!CD642,IF(E642=2,raw!CF642))))</f>
        <v>210</v>
      </c>
    </row>
    <row r="643" spans="1:32" x14ac:dyDescent="0.25">
      <c r="A643" s="21">
        <f>raw!A643</f>
        <v>1100496</v>
      </c>
      <c r="C643" s="21">
        <f>VLOOKUP(A643,'insert-meters'!A$2:B$24,2)</f>
        <v>122</v>
      </c>
      <c r="D643" s="21" t="str">
        <f>MID(raw!M643,3,4)</f>
        <v>1905</v>
      </c>
      <c r="E643" s="21">
        <f>IF(raw!BE643,2,IF(raw!BG643,1,0))</f>
        <v>0</v>
      </c>
      <c r="F643" s="21">
        <f>raw!T643</f>
        <v>20190618</v>
      </c>
      <c r="G643" s="21">
        <f>IF(E643=0,raw!AN643,raw!U643)</f>
        <v>0</v>
      </c>
      <c r="H643" s="21">
        <f>IF(E643=0,raw!AO643,0)</f>
        <v>30</v>
      </c>
      <c r="I643" s="21">
        <f>raw!V643</f>
        <v>2.42</v>
      </c>
      <c r="J643" s="21">
        <f>raw!X643</f>
        <v>2.4900000000000002</v>
      </c>
      <c r="K643" s="21">
        <f>SUM(raw!Y643:AB643)</f>
        <v>1.17</v>
      </c>
      <c r="L643" s="21">
        <f>SUM(raw!AC643:AD643)</f>
        <v>0</v>
      </c>
      <c r="M643" s="21">
        <f>raw!AE643</f>
        <v>0</v>
      </c>
      <c r="N643" s="21">
        <f>raw!AF643</f>
        <v>20.170000000000002</v>
      </c>
      <c r="O643" s="21">
        <f>raw!AL643</f>
        <v>21.49</v>
      </c>
      <c r="P643" s="21">
        <f>raw!AM643</f>
        <v>22.66</v>
      </c>
      <c r="Q643" s="21">
        <f>raw!BB643</f>
        <v>0</v>
      </c>
      <c r="R643" s="21">
        <f>IF(E643=0,raw!AN643,raw!BC643)</f>
        <v>0</v>
      </c>
      <c r="S643" s="21">
        <f>raw!BE643</f>
        <v>0</v>
      </c>
      <c r="T643" s="21">
        <f>raw!BF643</f>
        <v>0</v>
      </c>
      <c r="U643" s="21">
        <f>raw!BH643</f>
        <v>0</v>
      </c>
      <c r="V643" s="21">
        <f>IF(raw!BI643,raw!BI643,raw!BG643)</f>
        <v>0</v>
      </c>
      <c r="W643" s="21">
        <f>raw!BK643</f>
        <v>0</v>
      </c>
      <c r="X643" s="21">
        <f>raw!BL643</f>
        <v>0</v>
      </c>
      <c r="Y643" s="29">
        <f>TRUNC(raw!BQ643/(1-raw!W643/100),2)</f>
        <v>0</v>
      </c>
      <c r="Z643" s="29">
        <f>TRUNC(raw!BR643/(1-raw!W643/100),2)</f>
        <v>0</v>
      </c>
      <c r="AA643" s="29">
        <f>TRUNC(raw!BY643/(1-raw!W643/100),2)</f>
        <v>0</v>
      </c>
      <c r="AB643" s="29">
        <f>TRUNC(IF(E643=0,0,IF(E643=1,raw!BX643/(1-raw!W643/100),IF(E643=2,raw!BZ643/(1-raw!W643/100),0))),2)</f>
        <v>0</v>
      </c>
      <c r="AC643" s="29">
        <f>TRUNC(raw!CB643/(1-raw!W643/100),2)</f>
        <v>0</v>
      </c>
      <c r="AD643" s="29">
        <f>TRUNC(IF(E643=0,0,IF(E643=1,raw!CA643/(1-raw!W643/100),IF(E643=2,raw!CC643/(1-raw!W643/100),0))),2)</f>
        <v>0</v>
      </c>
      <c r="AE643" s="21">
        <f>(IF(E643=0,0,IF(E643=1,0,IF(E643=2,raw!CE643))))</f>
        <v>0</v>
      </c>
      <c r="AF643" s="21">
        <f>(IF(E643=0,0,IF(E643=1,raw!CD643,IF(E643=2,raw!CF643))))</f>
        <v>0</v>
      </c>
    </row>
    <row r="644" spans="1:32" x14ac:dyDescent="0.25">
      <c r="A644" s="21">
        <f>raw!A644</f>
        <v>1951042</v>
      </c>
      <c r="C644" s="21">
        <f>VLOOKUP(A644,'insert-meters'!A$2:B$24,2)</f>
        <v>123</v>
      </c>
      <c r="D644" s="21" t="str">
        <f>MID(raw!M644,3,4)</f>
        <v>1905</v>
      </c>
      <c r="E644" s="21">
        <f>IF(raw!BE644,2,IF(raw!BG644,1,0))</f>
        <v>0</v>
      </c>
      <c r="F644" s="21">
        <f>raw!T644</f>
        <v>20190618</v>
      </c>
      <c r="G644" s="21">
        <f>IF(E644=0,raw!AN644,raw!U644)</f>
        <v>100</v>
      </c>
      <c r="H644" s="21">
        <f>IF(E644=0,raw!AO644,0)</f>
        <v>100</v>
      </c>
      <c r="I644" s="21">
        <f>raw!V644</f>
        <v>8.08</v>
      </c>
      <c r="J644" s="21">
        <f>raw!X644</f>
        <v>8.0500000000000007</v>
      </c>
      <c r="K644" s="21">
        <f>SUM(raw!Y644:AB644)</f>
        <v>3.9200000000000004</v>
      </c>
      <c r="L644" s="21">
        <f>SUM(raw!AC644:AD644)</f>
        <v>0</v>
      </c>
      <c r="M644" s="21">
        <f>raw!AE644</f>
        <v>0</v>
      </c>
      <c r="N644" s="21">
        <f>raw!AF644</f>
        <v>67.37</v>
      </c>
      <c r="O644" s="21">
        <f>raw!AL644</f>
        <v>71.5</v>
      </c>
      <c r="P644" s="21">
        <f>raw!AM644</f>
        <v>75.42</v>
      </c>
      <c r="Q644" s="21">
        <f>raw!BB644</f>
        <v>0</v>
      </c>
      <c r="R644" s="21">
        <f>IF(E644=0,raw!AN644,raw!BC644)</f>
        <v>100</v>
      </c>
      <c r="S644" s="21">
        <f>raw!BE644</f>
        <v>0</v>
      </c>
      <c r="T644" s="21">
        <f>raw!BF644</f>
        <v>0</v>
      </c>
      <c r="U644" s="21">
        <f>raw!BH644</f>
        <v>0</v>
      </c>
      <c r="V644" s="21">
        <f>IF(raw!BI644,raw!BI644,raw!BG644)</f>
        <v>0</v>
      </c>
      <c r="W644" s="21">
        <f>raw!BK644</f>
        <v>0</v>
      </c>
      <c r="X644" s="21">
        <f>raw!BL644</f>
        <v>0</v>
      </c>
      <c r="Y644" s="29">
        <f>TRUNC(raw!BQ644/(1-raw!W644/100),2)</f>
        <v>0</v>
      </c>
      <c r="Z644" s="29">
        <f>TRUNC(raw!BR644/(1-raw!W644/100),2)</f>
        <v>0</v>
      </c>
      <c r="AA644" s="29">
        <f>TRUNC(raw!BY644/(1-raw!W644/100),2)</f>
        <v>0</v>
      </c>
      <c r="AB644" s="29">
        <f>TRUNC(IF(E644=0,0,IF(E644=1,raw!BX644/(1-raw!W644/100),IF(E644=2,raw!BZ644/(1-raw!W644/100),0))),2)</f>
        <v>0</v>
      </c>
      <c r="AC644" s="29">
        <f>TRUNC(raw!CB644/(1-raw!W644/100),2)</f>
        <v>0</v>
      </c>
      <c r="AD644" s="29">
        <f>TRUNC(IF(E644=0,0,IF(E644=1,raw!CA644/(1-raw!W644/100),IF(E644=2,raw!CC644/(1-raw!W644/100),0))),2)</f>
        <v>0</v>
      </c>
      <c r="AE644" s="21">
        <f>(IF(E644=0,0,IF(E644=1,0,IF(E644=2,raw!CE644))))</f>
        <v>0</v>
      </c>
      <c r="AF644" s="21">
        <f>(IF(E644=0,0,IF(E644=1,raw!CD644,IF(E644=2,raw!CF644))))</f>
        <v>0</v>
      </c>
    </row>
    <row r="645" spans="1:32" x14ac:dyDescent="0.25">
      <c r="A645" s="21">
        <f>raw!A645</f>
        <v>466453</v>
      </c>
      <c r="C645" s="21">
        <f>VLOOKUP(A645,'insert-meters'!A$2:B$24,2)</f>
        <v>101</v>
      </c>
      <c r="D645" s="21" t="str">
        <f>MID(raw!M645,3,4)</f>
        <v>1906</v>
      </c>
      <c r="E645" s="21">
        <f>IF(raw!BE645,2,IF(raw!BG645,1,0))</f>
        <v>1</v>
      </c>
      <c r="F645" s="21">
        <f>raw!T645</f>
        <v>20190718</v>
      </c>
      <c r="G645" s="21">
        <f>IF(E645=0,raw!AN645,raw!U645)</f>
        <v>15508</v>
      </c>
      <c r="H645" s="21">
        <f>IF(E645=0,raw!AO645,0)</f>
        <v>0</v>
      </c>
      <c r="I645" s="21">
        <f>raw!V645</f>
        <v>2804.38</v>
      </c>
      <c r="J645" s="21">
        <f>raw!X645</f>
        <v>741.75</v>
      </c>
      <c r="K645" s="21">
        <f>SUM(raw!Y645:AB645)</f>
        <v>656.20999999999992</v>
      </c>
      <c r="L645" s="21">
        <f>SUM(raw!AC645:AD645)</f>
        <v>0</v>
      </c>
      <c r="M645" s="21">
        <f>raw!AE645</f>
        <v>0</v>
      </c>
      <c r="N645" s="21">
        <f>raw!AF645</f>
        <v>11217.58</v>
      </c>
      <c r="O645" s="21">
        <f>raw!AL645</f>
        <v>11303.12</v>
      </c>
      <c r="P645" s="21">
        <f>raw!AM645</f>
        <v>11959.33</v>
      </c>
      <c r="Q645" s="21">
        <f>raw!BB645</f>
        <v>1866</v>
      </c>
      <c r="R645" s="21">
        <f>IF(E645=0,raw!AN645,raw!BC645)</f>
        <v>13642</v>
      </c>
      <c r="S645" s="21">
        <f>raw!BE645</f>
        <v>0</v>
      </c>
      <c r="T645" s="21">
        <f>raw!BF645</f>
        <v>45</v>
      </c>
      <c r="U645" s="21">
        <f>raw!BH645</f>
        <v>0</v>
      </c>
      <c r="V645" s="21">
        <f>IF(raw!BI645,raw!BI645,raw!BG645)</f>
        <v>55</v>
      </c>
      <c r="W645" s="21">
        <f>raw!BK645</f>
        <v>0</v>
      </c>
      <c r="X645" s="21">
        <f>raw!BL645</f>
        <v>0</v>
      </c>
      <c r="Y645" s="29">
        <f>TRUNC(raw!BQ645/(1-raw!W645/100),2)</f>
        <v>0</v>
      </c>
      <c r="Z645" s="29">
        <f>TRUNC(raw!BR645/(1-raw!W645/100),2)</f>
        <v>0</v>
      </c>
      <c r="AA645" s="29">
        <f>TRUNC(raw!BY645/(1-raw!W645/100),2)</f>
        <v>0</v>
      </c>
      <c r="AB645" s="29">
        <f>TRUNC(IF(E645=0,0,IF(E645=1,raw!BX645/(1-raw!W645/100),IF(E645=2,raw!BZ645/(1-raw!W645/100),0))),2)</f>
        <v>636.48</v>
      </c>
      <c r="AC645" s="29">
        <f>TRUNC(raw!CB645/(1-raw!W645/100),2)</f>
        <v>0</v>
      </c>
      <c r="AD645" s="29">
        <f>TRUNC(IF(E645=0,0,IF(E645=1,raw!CA645/(1-raw!W645/100),IF(E645=2,raw!CC645/(1-raw!W645/100),0))),2)</f>
        <v>0</v>
      </c>
      <c r="AE645" s="21">
        <f>(IF(E645=0,0,IF(E645=1,0,IF(E645=2,raw!CE645))))</f>
        <v>0</v>
      </c>
      <c r="AF645" s="21">
        <f>(IF(E645=0,0,IF(E645=1,raw!CD645,IF(E645=2,raw!CF645))))</f>
        <v>55</v>
      </c>
    </row>
    <row r="646" spans="1:32" x14ac:dyDescent="0.25">
      <c r="A646" s="21">
        <f>raw!A646</f>
        <v>471550</v>
      </c>
      <c r="C646" s="21">
        <f>VLOOKUP(A646,'insert-meters'!A$2:B$24,2)</f>
        <v>102</v>
      </c>
      <c r="D646" s="21" t="str">
        <f>MID(raw!M646,3,4)</f>
        <v>1906</v>
      </c>
      <c r="E646" s="21">
        <f>IF(raw!BE646,2,IF(raw!BG646,1,0))</f>
        <v>0</v>
      </c>
      <c r="F646" s="21">
        <f>raw!T646</f>
        <v>20190718</v>
      </c>
      <c r="G646" s="21">
        <f>IF(E646=0,raw!AN646,raw!U646)</f>
        <v>603</v>
      </c>
      <c r="H646" s="21">
        <f>IF(E646=0,raw!AO646,0)</f>
        <v>603</v>
      </c>
      <c r="I646" s="21">
        <f>raw!V646</f>
        <v>121.2</v>
      </c>
      <c r="J646" s="21">
        <f>raw!X646</f>
        <v>76.27</v>
      </c>
      <c r="K646" s="21">
        <f>SUM(raw!Y646:AB646)</f>
        <v>28.339999999999996</v>
      </c>
      <c r="L646" s="21">
        <f>SUM(raw!AC646:AD646)</f>
        <v>0</v>
      </c>
      <c r="M646" s="21">
        <f>raw!AE646</f>
        <v>0</v>
      </c>
      <c r="N646" s="21">
        <f>raw!AF646</f>
        <v>484.82</v>
      </c>
      <c r="O646" s="21">
        <f>raw!AL646</f>
        <v>532.75</v>
      </c>
      <c r="P646" s="21">
        <f>raw!AM646</f>
        <v>561.09</v>
      </c>
      <c r="Q646" s="21">
        <f>raw!BB646</f>
        <v>0</v>
      </c>
      <c r="R646" s="21">
        <f>IF(E646=0,raw!AN646,raw!BC646)</f>
        <v>603</v>
      </c>
      <c r="S646" s="21">
        <f>raw!BE646</f>
        <v>0</v>
      </c>
      <c r="T646" s="21">
        <f>raw!BF646</f>
        <v>0</v>
      </c>
      <c r="U646" s="21">
        <f>raw!BH646</f>
        <v>0</v>
      </c>
      <c r="V646" s="21">
        <f>IF(raw!BI646,raw!BI646,raw!BG646)</f>
        <v>0</v>
      </c>
      <c r="W646" s="21">
        <f>raw!BK646</f>
        <v>0</v>
      </c>
      <c r="X646" s="21">
        <f>raw!BL646</f>
        <v>0</v>
      </c>
      <c r="Y646" s="29">
        <f>TRUNC(raw!BQ646/(1-raw!W646/100),2)</f>
        <v>0</v>
      </c>
      <c r="Z646" s="29">
        <f>TRUNC(raw!BR646/(1-raw!W646/100),2)</f>
        <v>0</v>
      </c>
      <c r="AA646" s="29">
        <f>TRUNC(raw!BY646/(1-raw!W646/100),2)</f>
        <v>0</v>
      </c>
      <c r="AB646" s="29">
        <f>TRUNC(IF(E646=0,0,IF(E646=1,raw!BX646/(1-raw!W646/100),IF(E646=2,raw!BZ646/(1-raw!W646/100),0))),2)</f>
        <v>0</v>
      </c>
      <c r="AC646" s="29">
        <f>TRUNC(raw!CB646/(1-raw!W646/100),2)</f>
        <v>0</v>
      </c>
      <c r="AD646" s="29">
        <f>TRUNC(IF(E646=0,0,IF(E646=1,raw!CA646/(1-raw!W646/100),IF(E646=2,raw!CC646/(1-raw!W646/100),0))),2)</f>
        <v>0</v>
      </c>
      <c r="AE646" s="21">
        <f>(IF(E646=0,0,IF(E646=1,0,IF(E646=2,raw!CE646))))</f>
        <v>0</v>
      </c>
      <c r="AF646" s="21">
        <f>(IF(E646=0,0,IF(E646=1,raw!CD646,IF(E646=2,raw!CF646))))</f>
        <v>0</v>
      </c>
    </row>
    <row r="647" spans="1:32" x14ac:dyDescent="0.25">
      <c r="A647" s="21">
        <f>raw!A647</f>
        <v>471551</v>
      </c>
      <c r="C647" s="21">
        <f>VLOOKUP(A647,'insert-meters'!A$2:B$24,2)</f>
        <v>103</v>
      </c>
      <c r="D647" s="21" t="str">
        <f>MID(raw!M647,3,4)</f>
        <v>1906</v>
      </c>
      <c r="E647" s="21">
        <f>IF(raw!BE647,2,IF(raw!BG647,1,0))</f>
        <v>0</v>
      </c>
      <c r="F647" s="21">
        <f>raw!T647</f>
        <v>20190718</v>
      </c>
      <c r="G647" s="21">
        <f>IF(E647=0,raw!AN647,raw!U647)</f>
        <v>6280</v>
      </c>
      <c r="H647" s="21">
        <f>IF(E647=0,raw!AO647,0)</f>
        <v>6280</v>
      </c>
      <c r="I647" s="21">
        <f>raw!V647</f>
        <v>1262.32</v>
      </c>
      <c r="J647" s="21">
        <f>raw!X647</f>
        <v>731.78</v>
      </c>
      <c r="K647" s="21">
        <f>SUM(raw!Y647:AB647)</f>
        <v>295.37</v>
      </c>
      <c r="L647" s="21">
        <f>SUM(raw!AC647:AD647)</f>
        <v>0</v>
      </c>
      <c r="M647" s="21">
        <f>raw!AE647</f>
        <v>0</v>
      </c>
      <c r="N647" s="21">
        <f>raw!AF647</f>
        <v>5049.29</v>
      </c>
      <c r="O647" s="21">
        <f>raw!AL647</f>
        <v>5485.7</v>
      </c>
      <c r="P647" s="21">
        <f>raw!AM647</f>
        <v>5781.07</v>
      </c>
      <c r="Q647" s="21">
        <f>raw!BB647</f>
        <v>0</v>
      </c>
      <c r="R647" s="21">
        <f>IF(E647=0,raw!AN647,raw!BC647)</f>
        <v>6280</v>
      </c>
      <c r="S647" s="21">
        <f>raw!BE647</f>
        <v>0</v>
      </c>
      <c r="T647" s="21">
        <f>raw!BF647</f>
        <v>0</v>
      </c>
      <c r="U647" s="21">
        <f>raw!BH647</f>
        <v>0</v>
      </c>
      <c r="V647" s="21">
        <f>IF(raw!BI647,raw!BI647,raw!BG647)</f>
        <v>0</v>
      </c>
      <c r="W647" s="21">
        <f>raw!BK647</f>
        <v>0</v>
      </c>
      <c r="X647" s="21">
        <f>raw!BL647</f>
        <v>0</v>
      </c>
      <c r="Y647" s="29">
        <f>TRUNC(raw!BQ647/(1-raw!W647/100),2)</f>
        <v>0</v>
      </c>
      <c r="Z647" s="29">
        <f>TRUNC(raw!BR647/(1-raw!W647/100),2)</f>
        <v>0</v>
      </c>
      <c r="AA647" s="29">
        <f>TRUNC(raw!BY647/(1-raw!W647/100),2)</f>
        <v>0</v>
      </c>
      <c r="AB647" s="29">
        <f>TRUNC(IF(E647=0,0,IF(E647=1,raw!BX647/(1-raw!W647/100),IF(E647=2,raw!BZ647/(1-raw!W647/100),0))),2)</f>
        <v>0</v>
      </c>
      <c r="AC647" s="29">
        <f>TRUNC(raw!CB647/(1-raw!W647/100),2)</f>
        <v>0</v>
      </c>
      <c r="AD647" s="29">
        <f>TRUNC(IF(E647=0,0,IF(E647=1,raw!CA647/(1-raw!W647/100),IF(E647=2,raw!CC647/(1-raw!W647/100),0))),2)</f>
        <v>0</v>
      </c>
      <c r="AE647" s="21">
        <f>(IF(E647=0,0,IF(E647=1,0,IF(E647=2,raw!CE647))))</f>
        <v>0</v>
      </c>
      <c r="AF647" s="21">
        <f>(IF(E647=0,0,IF(E647=1,raw!CD647,IF(E647=2,raw!CF647))))</f>
        <v>0</v>
      </c>
    </row>
    <row r="648" spans="1:32" x14ac:dyDescent="0.25">
      <c r="A648" s="21">
        <f>raw!A648</f>
        <v>471552</v>
      </c>
      <c r="C648" s="21">
        <f>VLOOKUP(A648,'insert-meters'!A$2:B$24,2)</f>
        <v>104</v>
      </c>
      <c r="D648" s="21" t="str">
        <f>MID(raw!M648,3,4)</f>
        <v>1906</v>
      </c>
      <c r="E648" s="21">
        <f>IF(raw!BE648,2,IF(raw!BG648,1,0))</f>
        <v>0</v>
      </c>
      <c r="F648" s="21">
        <f>raw!T648</f>
        <v>20190718</v>
      </c>
      <c r="G648" s="21">
        <f>IF(E648=0,raw!AN648,raw!U648)</f>
        <v>93</v>
      </c>
      <c r="H648" s="21">
        <f>IF(E648=0,raw!AO648,0)</f>
        <v>93</v>
      </c>
      <c r="I648" s="21">
        <f>raw!V648</f>
        <v>7.57</v>
      </c>
      <c r="J648" s="21">
        <f>raw!X648</f>
        <v>14.45</v>
      </c>
      <c r="K648" s="21">
        <f>SUM(raw!Y648:AB648)</f>
        <v>3.6799999999999997</v>
      </c>
      <c r="L648" s="21">
        <f>SUM(raw!AC648:AD648)</f>
        <v>0</v>
      </c>
      <c r="M648" s="21">
        <f>raw!AE648</f>
        <v>0</v>
      </c>
      <c r="N648" s="21">
        <f>raw!AF648</f>
        <v>63.11</v>
      </c>
      <c r="O648" s="21">
        <f>raw!AL648</f>
        <v>73.88</v>
      </c>
      <c r="P648" s="21">
        <f>raw!AM648</f>
        <v>77.56</v>
      </c>
      <c r="Q648" s="21">
        <f>raw!BB648</f>
        <v>0</v>
      </c>
      <c r="R648" s="21">
        <f>IF(E648=0,raw!AN648,raw!BC648)</f>
        <v>93</v>
      </c>
      <c r="S648" s="21">
        <f>raw!BE648</f>
        <v>0</v>
      </c>
      <c r="T648" s="21">
        <f>raw!BF648</f>
        <v>0</v>
      </c>
      <c r="U648" s="21">
        <f>raw!BH648</f>
        <v>0</v>
      </c>
      <c r="V648" s="21">
        <f>IF(raw!BI648,raw!BI648,raw!BG648)</f>
        <v>0</v>
      </c>
      <c r="W648" s="21">
        <f>raw!BK648</f>
        <v>0</v>
      </c>
      <c r="X648" s="21">
        <f>raw!BL648</f>
        <v>0</v>
      </c>
      <c r="Y648" s="29">
        <f>TRUNC(raw!BQ648/(1-raw!W648/100),2)</f>
        <v>0</v>
      </c>
      <c r="Z648" s="29">
        <f>TRUNC(raw!BR648/(1-raw!W648/100),2)</f>
        <v>0</v>
      </c>
      <c r="AA648" s="29">
        <f>TRUNC(raw!BY648/(1-raw!W648/100),2)</f>
        <v>0</v>
      </c>
      <c r="AB648" s="29">
        <f>TRUNC(IF(E648=0,0,IF(E648=1,raw!BX648/(1-raw!W648/100),IF(E648=2,raw!BZ648/(1-raw!W648/100),0))),2)</f>
        <v>0</v>
      </c>
      <c r="AC648" s="29">
        <f>TRUNC(raw!CB648/(1-raw!W648/100),2)</f>
        <v>0</v>
      </c>
      <c r="AD648" s="29">
        <f>TRUNC(IF(E648=0,0,IF(E648=1,raw!CA648/(1-raw!W648/100),IF(E648=2,raw!CC648/(1-raw!W648/100),0))),2)</f>
        <v>0</v>
      </c>
      <c r="AE648" s="21">
        <f>(IF(E648=0,0,IF(E648=1,0,IF(E648=2,raw!CE648))))</f>
        <v>0</v>
      </c>
      <c r="AF648" s="21">
        <f>(IF(E648=0,0,IF(E648=1,raw!CD648,IF(E648=2,raw!CF648))))</f>
        <v>0</v>
      </c>
    </row>
    <row r="649" spans="1:32" x14ac:dyDescent="0.25">
      <c r="A649" s="21">
        <f>raw!A649</f>
        <v>471553</v>
      </c>
      <c r="C649" s="21">
        <f>VLOOKUP(A649,'insert-meters'!A$2:B$24,2)</f>
        <v>105</v>
      </c>
      <c r="D649" s="21" t="str">
        <f>MID(raw!M649,3,4)</f>
        <v>1906</v>
      </c>
      <c r="E649" s="21">
        <f>IF(raw!BE649,2,IF(raw!BG649,1,0))</f>
        <v>0</v>
      </c>
      <c r="F649" s="21">
        <f>raw!T649</f>
        <v>20190718</v>
      </c>
      <c r="G649" s="21">
        <f>IF(E649=0,raw!AN649,raw!U649)</f>
        <v>6320</v>
      </c>
      <c r="H649" s="21">
        <f>IF(E649=0,raw!AO649,0)</f>
        <v>6320</v>
      </c>
      <c r="I649" s="21">
        <f>raw!V649</f>
        <v>1270.3599999999999</v>
      </c>
      <c r="J649" s="21">
        <f>raw!X649</f>
        <v>731.78</v>
      </c>
      <c r="K649" s="21">
        <f>SUM(raw!Y649:AB649)</f>
        <v>297.24</v>
      </c>
      <c r="L649" s="21">
        <f>SUM(raw!AC649:AD649)</f>
        <v>0</v>
      </c>
      <c r="M649" s="21">
        <f>raw!AE649</f>
        <v>0</v>
      </c>
      <c r="N649" s="21">
        <f>raw!AF649</f>
        <v>5081.45</v>
      </c>
      <c r="O649" s="21">
        <f>raw!AL649</f>
        <v>5515.99</v>
      </c>
      <c r="P649" s="21">
        <f>raw!AM649</f>
        <v>5813.23</v>
      </c>
      <c r="Q649" s="21">
        <f>raw!BB649</f>
        <v>0</v>
      </c>
      <c r="R649" s="21">
        <f>IF(E649=0,raw!AN649,raw!BC649)</f>
        <v>6320</v>
      </c>
      <c r="S649" s="21">
        <f>raw!BE649</f>
        <v>0</v>
      </c>
      <c r="T649" s="21">
        <f>raw!BF649</f>
        <v>0</v>
      </c>
      <c r="U649" s="21">
        <f>raw!BH649</f>
        <v>0</v>
      </c>
      <c r="V649" s="21">
        <f>IF(raw!BI649,raw!BI649,raw!BG649)</f>
        <v>0</v>
      </c>
      <c r="W649" s="21">
        <f>raw!BK649</f>
        <v>0</v>
      </c>
      <c r="X649" s="21">
        <f>raw!BL649</f>
        <v>0</v>
      </c>
      <c r="Y649" s="29">
        <f>TRUNC(raw!BQ649/(1-raw!W649/100),2)</f>
        <v>0</v>
      </c>
      <c r="Z649" s="29">
        <f>TRUNC(raw!BR649/(1-raw!W649/100),2)</f>
        <v>0</v>
      </c>
      <c r="AA649" s="29">
        <f>TRUNC(raw!BY649/(1-raw!W649/100),2)</f>
        <v>0</v>
      </c>
      <c r="AB649" s="29">
        <f>TRUNC(IF(E649=0,0,IF(E649=1,raw!BX649/(1-raw!W649/100),IF(E649=2,raw!BZ649/(1-raw!W649/100),0))),2)</f>
        <v>0</v>
      </c>
      <c r="AC649" s="29">
        <f>TRUNC(raw!CB649/(1-raw!W649/100),2)</f>
        <v>0</v>
      </c>
      <c r="AD649" s="29">
        <f>TRUNC(IF(E649=0,0,IF(E649=1,raw!CA649/(1-raw!W649/100),IF(E649=2,raw!CC649/(1-raw!W649/100),0))),2)</f>
        <v>0</v>
      </c>
      <c r="AE649" s="21">
        <f>(IF(E649=0,0,IF(E649=1,0,IF(E649=2,raw!CE649))))</f>
        <v>0</v>
      </c>
      <c r="AF649" s="21">
        <f>(IF(E649=0,0,IF(E649=1,raw!CD649,IF(E649=2,raw!CF649))))</f>
        <v>0</v>
      </c>
    </row>
    <row r="650" spans="1:32" x14ac:dyDescent="0.25">
      <c r="A650" s="21">
        <f>raw!A650</f>
        <v>471554</v>
      </c>
      <c r="C650" s="21">
        <f>VLOOKUP(A650,'insert-meters'!A$2:B$24,2)</f>
        <v>106</v>
      </c>
      <c r="D650" s="21" t="str">
        <f>MID(raw!M650,3,4)</f>
        <v>1906</v>
      </c>
      <c r="E650" s="21">
        <f>IF(raw!BE650,2,IF(raw!BG650,1,0))</f>
        <v>0</v>
      </c>
      <c r="F650" s="21">
        <f>raw!T650</f>
        <v>20190718</v>
      </c>
      <c r="G650" s="21">
        <f>IF(E650=0,raw!AN650,raw!U650)</f>
        <v>608</v>
      </c>
      <c r="H650" s="21">
        <f>IF(E650=0,raw!AO650,0)</f>
        <v>608</v>
      </c>
      <c r="I650" s="21">
        <f>raw!V650</f>
        <v>122.21</v>
      </c>
      <c r="J650" s="21">
        <f>raw!X650</f>
        <v>50.91</v>
      </c>
      <c r="K650" s="21">
        <f>SUM(raw!Y650:AB650)</f>
        <v>28.57</v>
      </c>
      <c r="L650" s="21">
        <f>SUM(raw!AC650:AD650)</f>
        <v>0</v>
      </c>
      <c r="M650" s="21">
        <f>raw!AE650</f>
        <v>0</v>
      </c>
      <c r="N650" s="21">
        <f>raw!AF650</f>
        <v>488.84</v>
      </c>
      <c r="O650" s="21">
        <f>raw!AL650</f>
        <v>511.18</v>
      </c>
      <c r="P650" s="21">
        <f>raw!AM650</f>
        <v>539.75</v>
      </c>
      <c r="Q650" s="21">
        <f>raw!BB650</f>
        <v>0</v>
      </c>
      <c r="R650" s="21">
        <f>IF(E650=0,raw!AN650,raw!BC650)</f>
        <v>608</v>
      </c>
      <c r="S650" s="21">
        <f>raw!BE650</f>
        <v>0</v>
      </c>
      <c r="T650" s="21">
        <f>raw!BF650</f>
        <v>0</v>
      </c>
      <c r="U650" s="21">
        <f>raw!BH650</f>
        <v>0</v>
      </c>
      <c r="V650" s="21">
        <f>IF(raw!BI650,raw!BI650,raw!BG650)</f>
        <v>0</v>
      </c>
      <c r="W650" s="21">
        <f>raw!BK650</f>
        <v>0</v>
      </c>
      <c r="X650" s="21">
        <f>raw!BL650</f>
        <v>0</v>
      </c>
      <c r="Y650" s="29">
        <f>TRUNC(raw!BQ650/(1-raw!W650/100),2)</f>
        <v>0</v>
      </c>
      <c r="Z650" s="29">
        <f>TRUNC(raw!BR650/(1-raw!W650/100),2)</f>
        <v>0</v>
      </c>
      <c r="AA650" s="29">
        <f>TRUNC(raw!BY650/(1-raw!W650/100),2)</f>
        <v>0</v>
      </c>
      <c r="AB650" s="29">
        <f>TRUNC(IF(E650=0,0,IF(E650=1,raw!BX650/(1-raw!W650/100),IF(E650=2,raw!BZ650/(1-raw!W650/100),0))),2)</f>
        <v>0</v>
      </c>
      <c r="AC650" s="29">
        <f>TRUNC(raw!CB650/(1-raw!W650/100),2)</f>
        <v>0</v>
      </c>
      <c r="AD650" s="29">
        <f>TRUNC(IF(E650=0,0,IF(E650=1,raw!CA650/(1-raw!W650/100),IF(E650=2,raw!CC650/(1-raw!W650/100),0))),2)</f>
        <v>0</v>
      </c>
      <c r="AE650" s="21">
        <f>(IF(E650=0,0,IF(E650=1,0,IF(E650=2,raw!CE650))))</f>
        <v>0</v>
      </c>
      <c r="AF650" s="21">
        <f>(IF(E650=0,0,IF(E650=1,raw!CD650,IF(E650=2,raw!CF650))))</f>
        <v>0</v>
      </c>
    </row>
    <row r="651" spans="1:32" x14ac:dyDescent="0.25">
      <c r="A651" s="21">
        <f>raw!A651</f>
        <v>471555</v>
      </c>
      <c r="C651" s="21">
        <f>VLOOKUP(A651,'insert-meters'!A$2:B$24,2)</f>
        <v>107</v>
      </c>
      <c r="D651" s="21" t="str">
        <f>MID(raw!M651,3,4)</f>
        <v>1906</v>
      </c>
      <c r="E651" s="21">
        <f>IF(raw!BE651,2,IF(raw!BG651,1,0))</f>
        <v>0</v>
      </c>
      <c r="F651" s="21">
        <f>raw!T651</f>
        <v>20190718</v>
      </c>
      <c r="G651" s="21">
        <f>IF(E651=0,raw!AN651,raw!U651)</f>
        <v>5820</v>
      </c>
      <c r="H651" s="21">
        <f>IF(E651=0,raw!AO651,0)</f>
        <v>5820</v>
      </c>
      <c r="I651" s="21">
        <f>raw!V651</f>
        <v>1169.8599999999999</v>
      </c>
      <c r="J651" s="21">
        <f>raw!X651</f>
        <v>622.65</v>
      </c>
      <c r="K651" s="21">
        <f>SUM(raw!Y651:AB651)</f>
        <v>273.73</v>
      </c>
      <c r="L651" s="21">
        <f>SUM(raw!AC651:AD651)</f>
        <v>0</v>
      </c>
      <c r="M651" s="21">
        <f>raw!AE651</f>
        <v>0</v>
      </c>
      <c r="N651" s="21">
        <f>raw!AF651</f>
        <v>4679.4399999999996</v>
      </c>
      <c r="O651" s="21">
        <f>raw!AL651</f>
        <v>5028.3599999999997</v>
      </c>
      <c r="P651" s="21">
        <f>raw!AM651</f>
        <v>5302.09</v>
      </c>
      <c r="Q651" s="21">
        <f>raw!BB651</f>
        <v>0</v>
      </c>
      <c r="R651" s="21">
        <f>IF(E651=0,raw!AN651,raw!BC651)</f>
        <v>5820</v>
      </c>
      <c r="S651" s="21">
        <f>raw!BE651</f>
        <v>0</v>
      </c>
      <c r="T651" s="21">
        <f>raw!BF651</f>
        <v>0</v>
      </c>
      <c r="U651" s="21">
        <f>raw!BH651</f>
        <v>0</v>
      </c>
      <c r="V651" s="21">
        <f>IF(raw!BI651,raw!BI651,raw!BG651)</f>
        <v>0</v>
      </c>
      <c r="W651" s="21">
        <f>raw!BK651</f>
        <v>0</v>
      </c>
      <c r="X651" s="21">
        <f>raw!BL651</f>
        <v>0</v>
      </c>
      <c r="Y651" s="29">
        <f>TRUNC(raw!BQ651/(1-raw!W651/100),2)</f>
        <v>0</v>
      </c>
      <c r="Z651" s="29">
        <f>TRUNC(raw!BR651/(1-raw!W651/100),2)</f>
        <v>0</v>
      </c>
      <c r="AA651" s="29">
        <f>TRUNC(raw!BY651/(1-raw!W651/100),2)</f>
        <v>0</v>
      </c>
      <c r="AB651" s="29">
        <f>TRUNC(IF(E651=0,0,IF(E651=1,raw!BX651/(1-raw!W651/100),IF(E651=2,raw!BZ651/(1-raw!W651/100),0))),2)</f>
        <v>0</v>
      </c>
      <c r="AC651" s="29">
        <f>TRUNC(raw!CB651/(1-raw!W651/100),2)</f>
        <v>0</v>
      </c>
      <c r="AD651" s="29">
        <f>TRUNC(IF(E651=0,0,IF(E651=1,raw!CA651/(1-raw!W651/100),IF(E651=2,raw!CC651/(1-raw!W651/100),0))),2)</f>
        <v>0</v>
      </c>
      <c r="AE651" s="21">
        <f>(IF(E651=0,0,IF(E651=1,0,IF(E651=2,raw!CE651))))</f>
        <v>0</v>
      </c>
      <c r="AF651" s="21">
        <f>(IF(E651=0,0,IF(E651=1,raw!CD651,IF(E651=2,raw!CF651))))</f>
        <v>0</v>
      </c>
    </row>
    <row r="652" spans="1:32" x14ac:dyDescent="0.25">
      <c r="A652" s="21">
        <f>raw!A652</f>
        <v>472913</v>
      </c>
      <c r="C652" s="21">
        <f>VLOOKUP(A652,'insert-meters'!A$2:B$24,2)</f>
        <v>108</v>
      </c>
      <c r="D652" s="21" t="str">
        <f>MID(raw!M652,3,4)</f>
        <v>1906</v>
      </c>
      <c r="E652" s="21">
        <f>IF(raw!BE652,2,IF(raw!BG652,1,0))</f>
        <v>0</v>
      </c>
      <c r="F652" s="21">
        <f>raw!T652</f>
        <v>20190718</v>
      </c>
      <c r="G652" s="21">
        <f>IF(E652=0,raw!AN652,raw!U652)</f>
        <v>8710</v>
      </c>
      <c r="H652" s="21">
        <f>IF(E652=0,raw!AO652,0)</f>
        <v>8710</v>
      </c>
      <c r="I652" s="21">
        <f>raw!V652</f>
        <v>1734.26</v>
      </c>
      <c r="J652" s="21">
        <f>raw!X652</f>
        <v>622.65</v>
      </c>
      <c r="K652" s="21">
        <f>SUM(raw!Y652:AB652)</f>
        <v>405.81000000000006</v>
      </c>
      <c r="L652" s="21">
        <f>SUM(raw!AC652:AD652)</f>
        <v>0</v>
      </c>
      <c r="M652" s="21">
        <f>raw!AE652</f>
        <v>38.99</v>
      </c>
      <c r="N652" s="21">
        <f>raw!AF652</f>
        <v>6937.04</v>
      </c>
      <c r="O652" s="21">
        <f>raw!AL652</f>
        <v>7114.89</v>
      </c>
      <c r="P652" s="21">
        <f>raw!AM652</f>
        <v>7520.7</v>
      </c>
      <c r="Q652" s="21">
        <f>raw!BB652</f>
        <v>0</v>
      </c>
      <c r="R652" s="21">
        <f>IF(E652=0,raw!AN652,raw!BC652)</f>
        <v>8710</v>
      </c>
      <c r="S652" s="21">
        <f>raw!BE652</f>
        <v>0</v>
      </c>
      <c r="T652" s="21">
        <f>raw!BF652</f>
        <v>0</v>
      </c>
      <c r="U652" s="21">
        <f>raw!BH652</f>
        <v>0</v>
      </c>
      <c r="V652" s="21">
        <f>IF(raw!BI652,raw!BI652,raw!BG652)</f>
        <v>0</v>
      </c>
      <c r="W652" s="21">
        <f>raw!BK652</f>
        <v>0</v>
      </c>
      <c r="X652" s="21">
        <f>raw!BL652</f>
        <v>0</v>
      </c>
      <c r="Y652" s="29">
        <f>TRUNC(raw!BQ652/(1-raw!W652/100),2)</f>
        <v>0</v>
      </c>
      <c r="Z652" s="29">
        <f>TRUNC(raw!BR652/(1-raw!W652/100),2)</f>
        <v>0</v>
      </c>
      <c r="AA652" s="29">
        <f>TRUNC(raw!BY652/(1-raw!W652/100),2)</f>
        <v>0</v>
      </c>
      <c r="AB652" s="29">
        <f>TRUNC(IF(E652=0,0,IF(E652=1,raw!BX652/(1-raw!W652/100),IF(E652=2,raw!BZ652/(1-raw!W652/100),0))),2)</f>
        <v>0</v>
      </c>
      <c r="AC652" s="29">
        <f>TRUNC(raw!CB652/(1-raw!W652/100),2)</f>
        <v>0</v>
      </c>
      <c r="AD652" s="29">
        <f>TRUNC(IF(E652=0,0,IF(E652=1,raw!CA652/(1-raw!W652/100),IF(E652=2,raw!CC652/(1-raw!W652/100),0))),2)</f>
        <v>0</v>
      </c>
      <c r="AE652" s="21">
        <f>(IF(E652=0,0,IF(E652=1,0,IF(E652=2,raw!CE652))))</f>
        <v>0</v>
      </c>
      <c r="AF652" s="21">
        <f>(IF(E652=0,0,IF(E652=1,raw!CD652,IF(E652=2,raw!CF652))))</f>
        <v>0</v>
      </c>
    </row>
    <row r="653" spans="1:32" x14ac:dyDescent="0.25">
      <c r="A653" s="21">
        <f>raw!A653</f>
        <v>491042</v>
      </c>
      <c r="C653" s="21">
        <f>VLOOKUP(A653,'insert-meters'!A$2:B$24,2)</f>
        <v>109</v>
      </c>
      <c r="D653" s="21" t="str">
        <f>MID(raw!M653,3,4)</f>
        <v>1906</v>
      </c>
      <c r="E653" s="21">
        <f>IF(raw!BE653,2,IF(raw!BG653,1,0))</f>
        <v>2</v>
      </c>
      <c r="F653" s="21">
        <f>raw!T653</f>
        <v>20190718</v>
      </c>
      <c r="G653" s="21">
        <f>IF(E653=0,raw!AN653,raw!U653)</f>
        <v>191905</v>
      </c>
      <c r="H653" s="21">
        <f>IF(E653=0,raw!AO653,0)</f>
        <v>0</v>
      </c>
      <c r="I653" s="21">
        <f>raw!V653</f>
        <v>41469.269999999997</v>
      </c>
      <c r="J653" s="21">
        <f>raw!X653</f>
        <v>741.75</v>
      </c>
      <c r="K653" s="21">
        <f>SUM(raw!Y653:AB653)</f>
        <v>9703.8000000000011</v>
      </c>
      <c r="L653" s="21">
        <f>SUM(raw!AC653:AD653)</f>
        <v>0</v>
      </c>
      <c r="M653" s="21">
        <f>raw!AE653</f>
        <v>0</v>
      </c>
      <c r="N653" s="21">
        <f>raw!AF653</f>
        <v>165877.13</v>
      </c>
      <c r="O653" s="21">
        <f>raw!AL653</f>
        <v>156915.07999999999</v>
      </c>
      <c r="P653" s="21">
        <f>raw!AM653</f>
        <v>166618.88</v>
      </c>
      <c r="Q653" s="21">
        <f>raw!BB653</f>
        <v>26082</v>
      </c>
      <c r="R653" s="21">
        <f>IF(E653=0,raw!AN653,raw!BC653)</f>
        <v>165823</v>
      </c>
      <c r="S653" s="21">
        <f>raw!BE653</f>
        <v>499</v>
      </c>
      <c r="T653" s="21">
        <f>raw!BF653</f>
        <v>595</v>
      </c>
      <c r="U653" s="21">
        <f>raw!BH653</f>
        <v>565</v>
      </c>
      <c r="V653" s="21">
        <f>IF(raw!BI653,raw!BI653,raw!BG653)</f>
        <v>680</v>
      </c>
      <c r="W653" s="21">
        <f>raw!BK653</f>
        <v>0</v>
      </c>
      <c r="X653" s="21">
        <f>raw!BL653</f>
        <v>0</v>
      </c>
      <c r="Y653" s="29">
        <f>TRUNC(raw!BQ653/(1-raw!W653/100),2)</f>
        <v>0</v>
      </c>
      <c r="Z653" s="29">
        <f>TRUNC(raw!BR653/(1-raw!W653/100),2)</f>
        <v>0</v>
      </c>
      <c r="AA653" s="29">
        <f>TRUNC(raw!BY653/(1-raw!W653/100),2)</f>
        <v>33495.160000000003</v>
      </c>
      <c r="AB653" s="29">
        <f>TRUNC(IF(E653=0,0,IF(E653=1,raw!BX653/(1-raw!W653/100),IF(E653=2,raw!BZ653/(1-raw!W653/100),0))),2)</f>
        <v>10933.74</v>
      </c>
      <c r="AC653" s="29">
        <f>TRUNC(raw!CB653/(1-raw!W653/100),2)</f>
        <v>0</v>
      </c>
      <c r="AD653" s="29">
        <f>TRUNC(IF(E653=0,0,IF(E653=1,raw!CA653/(1-raw!W653/100),IF(E653=2,raw!CC653/(1-raw!W653/100),0))),2)</f>
        <v>0</v>
      </c>
      <c r="AE653" s="21">
        <f>(IF(E653=0,0,IF(E653=1,0,IF(E653=2,raw!CE653))))</f>
        <v>565</v>
      </c>
      <c r="AF653" s="21">
        <f>(IF(E653=0,0,IF(E653=1,raw!CD653,IF(E653=2,raw!CF653))))</f>
        <v>680</v>
      </c>
    </row>
    <row r="654" spans="1:32" x14ac:dyDescent="0.25">
      <c r="A654" s="21">
        <f>raw!A654</f>
        <v>491747</v>
      </c>
      <c r="C654" s="21">
        <f>VLOOKUP(A654,'insert-meters'!A$2:B$24,2)</f>
        <v>110</v>
      </c>
      <c r="D654" s="21" t="str">
        <f>MID(raw!M654,3,4)</f>
        <v>1906</v>
      </c>
      <c r="E654" s="21">
        <f>IF(raw!BE654,2,IF(raw!BG654,1,0))</f>
        <v>1</v>
      </c>
      <c r="F654" s="21">
        <f>raw!T654</f>
        <v>20190718</v>
      </c>
      <c r="G654" s="21">
        <f>IF(E654=0,raw!AN654,raw!U654)</f>
        <v>87068</v>
      </c>
      <c r="H654" s="21">
        <f>IF(E654=0,raw!AO654,0)</f>
        <v>0</v>
      </c>
      <c r="I654" s="21">
        <f>raw!V654</f>
        <v>19592.37</v>
      </c>
      <c r="J654" s="21">
        <f>raw!X654</f>
        <v>741.75</v>
      </c>
      <c r="K654" s="21">
        <f>SUM(raw!Y654:AB654)</f>
        <v>4584.5999999999995</v>
      </c>
      <c r="L654" s="21">
        <f>SUM(raw!AC654:AD654)</f>
        <v>0</v>
      </c>
      <c r="M654" s="21">
        <f>raw!AE654</f>
        <v>3487.36</v>
      </c>
      <c r="N654" s="21">
        <f>raw!AF654</f>
        <v>78369.490000000005</v>
      </c>
      <c r="O654" s="21">
        <f>raw!AL654</f>
        <v>71039.28</v>
      </c>
      <c r="P654" s="21">
        <f>raw!AM654</f>
        <v>75623.88</v>
      </c>
      <c r="Q654" s="21">
        <f>raw!BB654</f>
        <v>11406</v>
      </c>
      <c r="R654" s="21">
        <f>IF(E654=0,raw!AN654,raw!BC654)</f>
        <v>75662</v>
      </c>
      <c r="S654" s="21">
        <f>raw!BE654</f>
        <v>0</v>
      </c>
      <c r="T654" s="21">
        <f>raw!BF654</f>
        <v>319</v>
      </c>
      <c r="U654" s="21">
        <f>raw!BH654</f>
        <v>0</v>
      </c>
      <c r="V654" s="21">
        <f>IF(raw!BI654,raw!BI654,raw!BG654)</f>
        <v>440</v>
      </c>
      <c r="W654" s="21">
        <f>raw!BK654</f>
        <v>0</v>
      </c>
      <c r="X654" s="21">
        <f>raw!BL654</f>
        <v>0</v>
      </c>
      <c r="Y654" s="29">
        <f>TRUNC(raw!BQ654/(1-raw!W654/100),2)</f>
        <v>0</v>
      </c>
      <c r="Z654" s="29">
        <f>TRUNC(raw!BR654/(1-raw!W654/100),2)</f>
        <v>0</v>
      </c>
      <c r="AA654" s="29">
        <f>TRUNC(raw!BY654/(1-raw!W654/100),2)</f>
        <v>0</v>
      </c>
      <c r="AB654" s="29">
        <f>TRUNC(IF(E654=0,0,IF(E654=1,raw!BX654/(1-raw!W654/100),IF(E654=2,raw!BZ654/(1-raw!W654/100),0))),2)</f>
        <v>7074.77</v>
      </c>
      <c r="AC654" s="29">
        <f>TRUNC(raw!CB654/(1-raw!W654/100),2)</f>
        <v>0</v>
      </c>
      <c r="AD654" s="29">
        <f>TRUNC(IF(E654=0,0,IF(E654=1,raw!CA654/(1-raw!W654/100),IF(E654=2,raw!CC654/(1-raw!W654/100),0))),2)</f>
        <v>0</v>
      </c>
      <c r="AE654" s="21">
        <f>(IF(E654=0,0,IF(E654=1,0,IF(E654=2,raw!CE654))))</f>
        <v>0</v>
      </c>
      <c r="AF654" s="21">
        <f>(IF(E654=0,0,IF(E654=1,raw!CD654,IF(E654=2,raw!CF654))))</f>
        <v>440</v>
      </c>
    </row>
    <row r="655" spans="1:32" x14ac:dyDescent="0.25">
      <c r="A655" s="21">
        <f>raw!A655</f>
        <v>491750</v>
      </c>
      <c r="C655" s="21">
        <f>VLOOKUP(A655,'insert-meters'!A$2:B$24,2)</f>
        <v>111</v>
      </c>
      <c r="D655" s="21" t="str">
        <f>MID(raw!M655,3,4)</f>
        <v>1906</v>
      </c>
      <c r="E655" s="21">
        <f>IF(raw!BE655,2,IF(raw!BG655,1,0))</f>
        <v>2</v>
      </c>
      <c r="F655" s="21">
        <f>raw!T655</f>
        <v>20190718</v>
      </c>
      <c r="G655" s="21">
        <f>IF(E655=0,raw!AN655,raw!U655)</f>
        <v>323016</v>
      </c>
      <c r="H655" s="21">
        <f>IF(E655=0,raw!AO655,0)</f>
        <v>0</v>
      </c>
      <c r="I655" s="21">
        <f>raw!V655</f>
        <v>64619.51</v>
      </c>
      <c r="J655" s="21">
        <f>raw!X655</f>
        <v>741.75</v>
      </c>
      <c r="K655" s="21">
        <f>SUM(raw!Y655:AB655)</f>
        <v>15120.95</v>
      </c>
      <c r="L655" s="21">
        <f>SUM(raw!AC655:AD655)</f>
        <v>0</v>
      </c>
      <c r="M655" s="21">
        <f>raw!AE655</f>
        <v>9105.14</v>
      </c>
      <c r="N655" s="21">
        <f>raw!AF655</f>
        <v>258478.11</v>
      </c>
      <c r="O655" s="21">
        <f>raw!AL655</f>
        <v>234993.77</v>
      </c>
      <c r="P655" s="21">
        <f>raw!AM655</f>
        <v>250114.72</v>
      </c>
      <c r="Q655" s="21">
        <f>raw!BB655</f>
        <v>32139</v>
      </c>
      <c r="R655" s="21">
        <f>IF(E655=0,raw!AN655,raw!BC655)</f>
        <v>290877</v>
      </c>
      <c r="S655" s="21">
        <f>raw!BE655</f>
        <v>713</v>
      </c>
      <c r="T655" s="21">
        <f>raw!BF655</f>
        <v>713</v>
      </c>
      <c r="U655" s="21">
        <f>raw!BH655</f>
        <v>740</v>
      </c>
      <c r="V655" s="21">
        <f>IF(raw!BI655,raw!BI655,raw!BG655)</f>
        <v>825</v>
      </c>
      <c r="W655" s="21">
        <f>raw!BK655</f>
        <v>0</v>
      </c>
      <c r="X655" s="21">
        <f>raw!BL655</f>
        <v>13</v>
      </c>
      <c r="Y655" s="29">
        <f>TRUNC(raw!BQ655/(1-raw!W655/100),2)</f>
        <v>0</v>
      </c>
      <c r="Z655" s="29">
        <f>TRUNC(raw!BR655/(1-raw!W655/100),2)</f>
        <v>5.94</v>
      </c>
      <c r="AA655" s="29">
        <f>TRUNC(raw!BY655/(1-raw!W655/100),2)</f>
        <v>43869.77</v>
      </c>
      <c r="AB655" s="29">
        <f>TRUNC(IF(E655=0,0,IF(E655=1,raw!BX655/(1-raw!W655/100),IF(E655=2,raw!BZ655/(1-raw!W655/100),0))),2)</f>
        <v>13265.21</v>
      </c>
      <c r="AC655" s="29">
        <f>TRUNC(raw!CB655/(1-raw!W655/100),2)</f>
        <v>0</v>
      </c>
      <c r="AD655" s="29">
        <f>TRUNC(IF(E655=0,0,IF(E655=1,raw!CA655/(1-raw!W655/100),IF(E655=2,raw!CC655/(1-raw!W655/100),0))),2)</f>
        <v>0</v>
      </c>
      <c r="AE655" s="21">
        <f>(IF(E655=0,0,IF(E655=1,0,IF(E655=2,raw!CE655))))</f>
        <v>740</v>
      </c>
      <c r="AF655" s="21">
        <f>(IF(E655=0,0,IF(E655=1,raw!CD655,IF(E655=2,raw!CF655))))</f>
        <v>825</v>
      </c>
    </row>
    <row r="656" spans="1:32" x14ac:dyDescent="0.25">
      <c r="A656" s="21">
        <f>raw!A656</f>
        <v>493169</v>
      </c>
      <c r="C656" s="21">
        <f>VLOOKUP(A656,'insert-meters'!A$2:B$24,2)</f>
        <v>112</v>
      </c>
      <c r="D656" s="21" t="str">
        <f>MID(raw!M656,3,4)</f>
        <v>1906</v>
      </c>
      <c r="E656" s="21">
        <f>IF(raw!BE656,2,IF(raw!BG656,1,0))</f>
        <v>1</v>
      </c>
      <c r="F656" s="21">
        <f>raw!T656</f>
        <v>20190718</v>
      </c>
      <c r="G656" s="21">
        <f>IF(E656=0,raw!AN656,raw!U656)</f>
        <v>147825</v>
      </c>
      <c r="H656" s="21">
        <f>IF(E656=0,raw!AO656,0)</f>
        <v>0</v>
      </c>
      <c r="I656" s="21">
        <f>raw!V656</f>
        <v>32825.56</v>
      </c>
      <c r="J656" s="21">
        <f>raw!X656</f>
        <v>741.75</v>
      </c>
      <c r="K656" s="21">
        <f>SUM(raw!Y656:AB656)</f>
        <v>7681.1600000000008</v>
      </c>
      <c r="L656" s="21">
        <f>SUM(raw!AC656:AD656)</f>
        <v>0</v>
      </c>
      <c r="M656" s="21">
        <f>raw!AE656</f>
        <v>0</v>
      </c>
      <c r="N656" s="21">
        <f>raw!AF656</f>
        <v>131302.29</v>
      </c>
      <c r="O656" s="21">
        <f>raw!AL656</f>
        <v>124362.88</v>
      </c>
      <c r="P656" s="21">
        <f>raw!AM656</f>
        <v>132044.04</v>
      </c>
      <c r="Q656" s="21">
        <f>raw!BB656</f>
        <v>21056</v>
      </c>
      <c r="R656" s="21">
        <f>IF(E656=0,raw!AN656,raw!BC656)</f>
        <v>126769</v>
      </c>
      <c r="S656" s="21">
        <f>raw!BE656</f>
        <v>0</v>
      </c>
      <c r="T656" s="21">
        <f>raw!BF656</f>
        <v>423</v>
      </c>
      <c r="U656" s="21">
        <f>raw!BH656</f>
        <v>0</v>
      </c>
      <c r="V656" s="21">
        <f>IF(raw!BI656,raw!BI656,raw!BG656)</f>
        <v>460</v>
      </c>
      <c r="W656" s="21">
        <f>raw!BK656</f>
        <v>0</v>
      </c>
      <c r="X656" s="21">
        <f>raw!BL656</f>
        <v>1</v>
      </c>
      <c r="Y656" s="29">
        <f>TRUNC(raw!BQ656/(1-raw!W656/100),2)</f>
        <v>0</v>
      </c>
      <c r="Z656" s="29">
        <f>TRUNC(raw!BR656/(1-raw!W656/100),2)</f>
        <v>0.45</v>
      </c>
      <c r="AA656" s="29">
        <f>TRUNC(raw!BY656/(1-raw!W656/100),2)</f>
        <v>0</v>
      </c>
      <c r="AB656" s="29">
        <f>TRUNC(IF(E656=0,0,IF(E656=1,raw!BX656/(1-raw!W656/100),IF(E656=2,raw!BZ656/(1-raw!W656/100),0))),2)</f>
        <v>7396.36</v>
      </c>
      <c r="AC656" s="29">
        <f>TRUNC(raw!CB656/(1-raw!W656/100),2)</f>
        <v>0</v>
      </c>
      <c r="AD656" s="29">
        <f>TRUNC(IF(E656=0,0,IF(E656=1,raw!CA656/(1-raw!W656/100),IF(E656=2,raw!CC656/(1-raw!W656/100),0))),2)</f>
        <v>0</v>
      </c>
      <c r="AE656" s="21">
        <f>(IF(E656=0,0,IF(E656=1,0,IF(E656=2,raw!CE656))))</f>
        <v>0</v>
      </c>
      <c r="AF656" s="21">
        <f>(IF(E656=0,0,IF(E656=1,raw!CD656,IF(E656=2,raw!CF656))))</f>
        <v>460</v>
      </c>
    </row>
    <row r="657" spans="1:32" x14ac:dyDescent="0.25">
      <c r="A657" s="21">
        <f>raw!A657</f>
        <v>510213</v>
      </c>
      <c r="C657" s="21">
        <f>VLOOKUP(A657,'insert-meters'!A$2:B$24,2)</f>
        <v>113</v>
      </c>
      <c r="D657" s="21" t="str">
        <f>MID(raw!M657,3,4)</f>
        <v>1906</v>
      </c>
      <c r="E657" s="21">
        <f>IF(raw!BE657,2,IF(raw!BG657,1,0))</f>
        <v>0</v>
      </c>
      <c r="F657" s="21">
        <f>raw!T657</f>
        <v>20190718</v>
      </c>
      <c r="G657" s="21">
        <f>IF(E657=0,raw!AN657,raw!U657)</f>
        <v>16723</v>
      </c>
      <c r="H657" s="21">
        <f>IF(E657=0,raw!AO657,0)</f>
        <v>16723</v>
      </c>
      <c r="I657" s="21">
        <f>raw!V657</f>
        <v>3361.43</v>
      </c>
      <c r="J657" s="21">
        <f>raw!X657</f>
        <v>741.75</v>
      </c>
      <c r="K657" s="21">
        <f>SUM(raw!Y657:AB657)</f>
        <v>786.55000000000007</v>
      </c>
      <c r="L657" s="21">
        <f>SUM(raw!AC657:AD657)</f>
        <v>0</v>
      </c>
      <c r="M657" s="21">
        <f>raw!AE657</f>
        <v>0</v>
      </c>
      <c r="N657" s="21">
        <f>raw!AF657</f>
        <v>13445.75</v>
      </c>
      <c r="O657" s="21">
        <f>raw!AL657</f>
        <v>13400.95</v>
      </c>
      <c r="P657" s="21">
        <f>raw!AM657</f>
        <v>14187.5</v>
      </c>
      <c r="Q657" s="21">
        <f>raw!BB657</f>
        <v>0</v>
      </c>
      <c r="R657" s="21">
        <f>IF(E657=0,raw!AN657,raw!BC657)</f>
        <v>16723</v>
      </c>
      <c r="S657" s="21">
        <f>raw!BE657</f>
        <v>0</v>
      </c>
      <c r="T657" s="21">
        <f>raw!BF657</f>
        <v>0</v>
      </c>
      <c r="U657" s="21">
        <f>raw!BH657</f>
        <v>0</v>
      </c>
      <c r="V657" s="21">
        <f>IF(raw!BI657,raw!BI657,raw!BG657)</f>
        <v>0</v>
      </c>
      <c r="W657" s="21">
        <f>raw!BK657</f>
        <v>0</v>
      </c>
      <c r="X657" s="21">
        <f>raw!BL657</f>
        <v>0</v>
      </c>
      <c r="Y657" s="29">
        <f>TRUNC(raw!BQ657/(1-raw!W657/100),2)</f>
        <v>0</v>
      </c>
      <c r="Z657" s="29">
        <f>TRUNC(raw!BR657/(1-raw!W657/100),2)</f>
        <v>0</v>
      </c>
      <c r="AA657" s="29">
        <f>TRUNC(raw!BY657/(1-raw!W657/100),2)</f>
        <v>0</v>
      </c>
      <c r="AB657" s="29">
        <f>TRUNC(IF(E657=0,0,IF(E657=1,raw!BX657/(1-raw!W657/100),IF(E657=2,raw!BZ657/(1-raw!W657/100),0))),2)</f>
        <v>0</v>
      </c>
      <c r="AC657" s="29">
        <f>TRUNC(raw!CB657/(1-raw!W657/100),2)</f>
        <v>0</v>
      </c>
      <c r="AD657" s="29">
        <f>TRUNC(IF(E657=0,0,IF(E657=1,raw!CA657/(1-raw!W657/100),IF(E657=2,raw!CC657/(1-raw!W657/100),0))),2)</f>
        <v>0</v>
      </c>
      <c r="AE657" s="21">
        <f>(IF(E657=0,0,IF(E657=1,0,IF(E657=2,raw!CE657))))</f>
        <v>0</v>
      </c>
      <c r="AF657" s="21">
        <f>(IF(E657=0,0,IF(E657=1,raw!CD657,IF(E657=2,raw!CF657))))</f>
        <v>0</v>
      </c>
    </row>
    <row r="658" spans="1:32" x14ac:dyDescent="0.25">
      <c r="A658" s="21">
        <f>raw!A658</f>
        <v>605120</v>
      </c>
      <c r="C658" s="21">
        <f>VLOOKUP(A658,'insert-meters'!A$2:B$24,2)</f>
        <v>114</v>
      </c>
      <c r="D658" s="21" t="str">
        <f>MID(raw!M658,3,4)</f>
        <v>1906</v>
      </c>
      <c r="E658" s="21">
        <f>IF(raw!BE658,2,IF(raw!BG658,1,0))</f>
        <v>1</v>
      </c>
      <c r="F658" s="21">
        <f>raw!T658</f>
        <v>20190718</v>
      </c>
      <c r="G658" s="21">
        <f>IF(E658=0,raw!AN658,raw!U658)</f>
        <v>258204</v>
      </c>
      <c r="H658" s="21">
        <f>IF(E658=0,raw!AO658,0)</f>
        <v>0</v>
      </c>
      <c r="I658" s="21">
        <f>raw!V658</f>
        <v>45445.93</v>
      </c>
      <c r="J658" s="21">
        <f>raw!X658</f>
        <v>741.75</v>
      </c>
      <c r="K658" s="21">
        <f>SUM(raw!Y658:AB658)</f>
        <v>10634.33</v>
      </c>
      <c r="L658" s="21">
        <f>SUM(raw!AC658:AD658)</f>
        <v>0</v>
      </c>
      <c r="M658" s="21">
        <f>raw!AE658</f>
        <v>0</v>
      </c>
      <c r="N658" s="21">
        <f>raw!AF658</f>
        <v>181783.76</v>
      </c>
      <c r="O658" s="21">
        <f>raw!AL658</f>
        <v>171891.18</v>
      </c>
      <c r="P658" s="21">
        <f>raw!AM658</f>
        <v>182525.51</v>
      </c>
      <c r="Q658" s="21">
        <f>raw!BB658</f>
        <v>25647</v>
      </c>
      <c r="R658" s="21">
        <f>IF(E658=0,raw!AN658,raw!BC658)</f>
        <v>232557</v>
      </c>
      <c r="S658" s="21">
        <f>raw!BE658</f>
        <v>0</v>
      </c>
      <c r="T658" s="21">
        <f>raw!BF658</f>
        <v>814</v>
      </c>
      <c r="U658" s="21">
        <f>raw!BH658</f>
        <v>0</v>
      </c>
      <c r="V658" s="21">
        <f>IF(raw!BI658,raw!BI658,raw!BG658)</f>
        <v>955</v>
      </c>
      <c r="W658" s="21">
        <f>raw!BK658</f>
        <v>0</v>
      </c>
      <c r="X658" s="21">
        <f>raw!BL658</f>
        <v>0</v>
      </c>
      <c r="Y658" s="29">
        <f>TRUNC(raw!BQ658/(1-raw!W658/100),2)</f>
        <v>0</v>
      </c>
      <c r="Z658" s="29">
        <f>TRUNC(raw!BR658/(1-raw!W658/100),2)</f>
        <v>0</v>
      </c>
      <c r="AA658" s="29">
        <f>TRUNC(raw!BY658/(1-raw!W658/100),2)</f>
        <v>0</v>
      </c>
      <c r="AB658" s="29">
        <f>TRUNC(IF(E658=0,0,IF(E658=1,raw!BX658/(1-raw!W658/100),IF(E658=2,raw!BZ658/(1-raw!W658/100),0))),2)</f>
        <v>11051.6</v>
      </c>
      <c r="AC658" s="29">
        <f>TRUNC(raw!CB658/(1-raw!W658/100),2)</f>
        <v>0</v>
      </c>
      <c r="AD658" s="29">
        <f>TRUNC(IF(E658=0,0,IF(E658=1,raw!CA658/(1-raw!W658/100),IF(E658=2,raw!CC658/(1-raw!W658/100),0))),2)</f>
        <v>0</v>
      </c>
      <c r="AE658" s="21">
        <f>(IF(E658=0,0,IF(E658=1,0,IF(E658=2,raw!CE658))))</f>
        <v>0</v>
      </c>
      <c r="AF658" s="21">
        <f>(IF(E658=0,0,IF(E658=1,raw!CD658,IF(E658=2,raw!CF658))))</f>
        <v>955</v>
      </c>
    </row>
    <row r="659" spans="1:32" x14ac:dyDescent="0.25">
      <c r="A659" s="21">
        <f>raw!A659</f>
        <v>623849</v>
      </c>
      <c r="C659" s="21">
        <f>VLOOKUP(A659,'insert-meters'!A$2:B$24,2)</f>
        <v>115</v>
      </c>
      <c r="D659" s="21" t="str">
        <f>MID(raw!M659,3,4)</f>
        <v>1906</v>
      </c>
      <c r="E659" s="21">
        <f>IF(raw!BE659,2,IF(raw!BG659,1,0))</f>
        <v>1</v>
      </c>
      <c r="F659" s="21">
        <f>raw!T659</f>
        <v>20190718</v>
      </c>
      <c r="G659" s="21">
        <f>IF(E659=0,raw!AN659,raw!U659)</f>
        <v>173841</v>
      </c>
      <c r="H659" s="21">
        <f>IF(E659=0,raw!AO659,0)</f>
        <v>0</v>
      </c>
      <c r="I659" s="21">
        <f>raw!V659</f>
        <v>42862.73</v>
      </c>
      <c r="J659" s="21">
        <f>raw!X659</f>
        <v>741.75</v>
      </c>
      <c r="K659" s="21">
        <f>SUM(raw!Y659:AB659)</f>
        <v>10029.86</v>
      </c>
      <c r="L659" s="21">
        <f>SUM(raw!AC659:AD659)</f>
        <v>0</v>
      </c>
      <c r="M659" s="21">
        <f>raw!AE659</f>
        <v>0</v>
      </c>
      <c r="N659" s="21">
        <f>raw!AF659</f>
        <v>171450.98</v>
      </c>
      <c r="O659" s="21">
        <f>raw!AL659</f>
        <v>162162.87</v>
      </c>
      <c r="P659" s="21">
        <f>raw!AM659</f>
        <v>172192.73</v>
      </c>
      <c r="Q659" s="21">
        <f>raw!BB659</f>
        <v>31840</v>
      </c>
      <c r="R659" s="21">
        <f>IF(E659=0,raw!AN659,raw!BC659)</f>
        <v>142001</v>
      </c>
      <c r="S659" s="21">
        <f>raw!BE659</f>
        <v>0</v>
      </c>
      <c r="T659" s="21">
        <f>raw!BF659</f>
        <v>856</v>
      </c>
      <c r="U659" s="21">
        <f>raw!BH659</f>
        <v>0</v>
      </c>
      <c r="V659" s="21">
        <f>IF(raw!BI659,raw!BI659,raw!BG659)</f>
        <v>856</v>
      </c>
      <c r="W659" s="21">
        <f>raw!BK659</f>
        <v>0</v>
      </c>
      <c r="X659" s="21">
        <f>raw!BL659</f>
        <v>0</v>
      </c>
      <c r="Y659" s="29">
        <f>TRUNC(raw!BQ659/(1-raw!W659/100),2)</f>
        <v>0</v>
      </c>
      <c r="Z659" s="29">
        <f>TRUNC(raw!BR659/(1-raw!W659/100),2)</f>
        <v>0</v>
      </c>
      <c r="AA659" s="29">
        <f>TRUNC(raw!BY659/(1-raw!W659/100),2)</f>
        <v>0</v>
      </c>
      <c r="AB659" s="29">
        <f>TRUNC(IF(E659=0,0,IF(E659=1,raw!BX659/(1-raw!W659/100),IF(E659=2,raw!BZ659/(1-raw!W659/100),0))),2)</f>
        <v>13763.66</v>
      </c>
      <c r="AC659" s="29">
        <f>TRUNC(raw!CB659/(1-raw!W659/100),2)</f>
        <v>0</v>
      </c>
      <c r="AD659" s="29">
        <f>TRUNC(IF(E659=0,0,IF(E659=1,raw!CA659/(1-raw!W659/100),IF(E659=2,raw!CC659/(1-raw!W659/100),0))),2)</f>
        <v>0</v>
      </c>
      <c r="AE659" s="21">
        <f>(IF(E659=0,0,IF(E659=1,0,IF(E659=2,raw!CE659))))</f>
        <v>0</v>
      </c>
      <c r="AF659" s="21">
        <f>(IF(E659=0,0,IF(E659=1,raw!CD659,IF(E659=2,raw!CF659))))</f>
        <v>855</v>
      </c>
    </row>
    <row r="660" spans="1:32" x14ac:dyDescent="0.25">
      <c r="A660" s="21">
        <f>raw!A660</f>
        <v>675051</v>
      </c>
      <c r="C660" s="21">
        <f>VLOOKUP(A660,'insert-meters'!A$2:B$24,2)</f>
        <v>116</v>
      </c>
      <c r="D660" s="21" t="str">
        <f>MID(raw!M660,3,4)</f>
        <v>1906</v>
      </c>
      <c r="E660" s="21">
        <f>IF(raw!BE660,2,IF(raw!BG660,1,0))</f>
        <v>2</v>
      </c>
      <c r="F660" s="21">
        <f>raw!T660</f>
        <v>20190718</v>
      </c>
      <c r="G660" s="21">
        <f>IF(E660=0,raw!AN660,raw!U660)</f>
        <v>214048</v>
      </c>
      <c r="H660" s="21">
        <f>IF(E660=0,raw!AO660,0)</f>
        <v>0</v>
      </c>
      <c r="I660" s="21">
        <f>raw!V660</f>
        <v>41486.550000000003</v>
      </c>
      <c r="J660" s="21">
        <f>raw!X660</f>
        <v>741.75</v>
      </c>
      <c r="K660" s="21">
        <f>SUM(raw!Y660:AB660)</f>
        <v>9707.8399999999983</v>
      </c>
      <c r="L660" s="21">
        <f>SUM(raw!AC660:AD660)</f>
        <v>0</v>
      </c>
      <c r="M660" s="21">
        <f>raw!AE660</f>
        <v>5401.45</v>
      </c>
      <c r="N660" s="21">
        <f>raw!AF660</f>
        <v>165946.26</v>
      </c>
      <c r="O660" s="21">
        <f>raw!AL660</f>
        <v>151578.72</v>
      </c>
      <c r="P660" s="21">
        <f>raw!AM660</f>
        <v>161286.56</v>
      </c>
      <c r="Q660" s="21">
        <f>raw!BB660</f>
        <v>19105</v>
      </c>
      <c r="R660" s="21">
        <f>IF(E660=0,raw!AN660,raw!BC660)</f>
        <v>194943</v>
      </c>
      <c r="S660" s="21">
        <f>raw!BE660</f>
        <v>389</v>
      </c>
      <c r="T660" s="21">
        <f>raw!BF660</f>
        <v>421</v>
      </c>
      <c r="U660" s="21">
        <f>raw!BH660</f>
        <v>435</v>
      </c>
      <c r="V660" s="21">
        <f>IF(raw!BI660,raw!BI660,raw!BG660)</f>
        <v>455</v>
      </c>
      <c r="W660" s="21">
        <f>raw!BK660</f>
        <v>0</v>
      </c>
      <c r="X660" s="21">
        <f>raw!BL660</f>
        <v>0</v>
      </c>
      <c r="Y660" s="29">
        <f>TRUNC(raw!BQ660/(1-raw!W660/100),2)</f>
        <v>0</v>
      </c>
      <c r="Z660" s="29">
        <f>TRUNC(raw!BR660/(1-raw!W660/100),2)</f>
        <v>0</v>
      </c>
      <c r="AA660" s="29">
        <f>TRUNC(raw!BY660/(1-raw!W660/100),2)</f>
        <v>25788.32</v>
      </c>
      <c r="AB660" s="29">
        <f>TRUNC(IF(E660=0,0,IF(E660=1,raw!BX660/(1-raw!W660/100),IF(E660=2,raw!BZ660/(1-raw!W660/100),0))),2)</f>
        <v>7315.96</v>
      </c>
      <c r="AC660" s="29">
        <f>TRUNC(raw!CB660/(1-raw!W660/100),2)</f>
        <v>0</v>
      </c>
      <c r="AD660" s="29">
        <f>TRUNC(IF(E660=0,0,IF(E660=1,raw!CA660/(1-raw!W660/100),IF(E660=2,raw!CC660/(1-raw!W660/100),0))),2)</f>
        <v>0</v>
      </c>
      <c r="AE660" s="21">
        <f>(IF(E660=0,0,IF(E660=1,0,IF(E660=2,raw!CE660))))</f>
        <v>435</v>
      </c>
      <c r="AF660" s="21">
        <f>(IF(E660=0,0,IF(E660=1,raw!CD660,IF(E660=2,raw!CF660))))</f>
        <v>455</v>
      </c>
    </row>
    <row r="661" spans="1:32" x14ac:dyDescent="0.25">
      <c r="A661" s="21">
        <f>raw!A661</f>
        <v>856960</v>
      </c>
      <c r="C661" s="21">
        <f>VLOOKUP(A661,'insert-meters'!A$2:B$24,2)</f>
        <v>117</v>
      </c>
      <c r="D661" s="21" t="str">
        <f>MID(raw!M661,3,4)</f>
        <v>1906</v>
      </c>
      <c r="E661" s="21">
        <f>IF(raw!BE661,2,IF(raw!BG661,1,0))</f>
        <v>0</v>
      </c>
      <c r="F661" s="21">
        <f>raw!T661</f>
        <v>20190718</v>
      </c>
      <c r="G661" s="21">
        <f>IF(E661=0,raw!AN661,raw!U661)</f>
        <v>0</v>
      </c>
      <c r="H661" s="21">
        <f>IF(E661=0,raw!AO661,0)</f>
        <v>100</v>
      </c>
      <c r="I661" s="21">
        <f>raw!V661</f>
        <v>8.14</v>
      </c>
      <c r="J661" s="21">
        <f>raw!X661</f>
        <v>2.4900000000000002</v>
      </c>
      <c r="K661" s="21">
        <f>SUM(raw!Y661:AB661)</f>
        <v>3.9499999999999997</v>
      </c>
      <c r="L661" s="21">
        <f>SUM(raw!AC661:AD661)</f>
        <v>0</v>
      </c>
      <c r="M661" s="21">
        <f>raw!AE661</f>
        <v>0</v>
      </c>
      <c r="N661" s="21">
        <f>raw!AF661</f>
        <v>67.86</v>
      </c>
      <c r="O661" s="21">
        <f>raw!AL661</f>
        <v>66.400000000000006</v>
      </c>
      <c r="P661" s="21">
        <f>raw!AM661</f>
        <v>70.349999999999994</v>
      </c>
      <c r="Q661" s="21">
        <f>raw!BB661</f>
        <v>0</v>
      </c>
      <c r="R661" s="21">
        <f>IF(E661=0,raw!AN661,raw!BC661)</f>
        <v>0</v>
      </c>
      <c r="S661" s="21">
        <f>raw!BE661</f>
        <v>0</v>
      </c>
      <c r="T661" s="21">
        <f>raw!BF661</f>
        <v>0</v>
      </c>
      <c r="U661" s="21">
        <f>raw!BH661</f>
        <v>0</v>
      </c>
      <c r="V661" s="21">
        <f>IF(raw!BI661,raw!BI661,raw!BG661)</f>
        <v>0</v>
      </c>
      <c r="W661" s="21">
        <f>raw!BK661</f>
        <v>0</v>
      </c>
      <c r="X661" s="21">
        <f>raw!BL661</f>
        <v>0</v>
      </c>
      <c r="Y661" s="29">
        <f>TRUNC(raw!BQ661/(1-raw!W661/100),2)</f>
        <v>0</v>
      </c>
      <c r="Z661" s="29">
        <f>TRUNC(raw!BR661/(1-raw!W661/100),2)</f>
        <v>0</v>
      </c>
      <c r="AA661" s="29">
        <f>TRUNC(raw!BY661/(1-raw!W661/100),2)</f>
        <v>0</v>
      </c>
      <c r="AB661" s="29">
        <f>TRUNC(IF(E661=0,0,IF(E661=1,raw!BX661/(1-raw!W661/100),IF(E661=2,raw!BZ661/(1-raw!W661/100),0))),2)</f>
        <v>0</v>
      </c>
      <c r="AC661" s="29">
        <f>TRUNC(raw!CB661/(1-raw!W661/100),2)</f>
        <v>0</v>
      </c>
      <c r="AD661" s="29">
        <f>TRUNC(IF(E661=0,0,IF(E661=1,raw!CA661/(1-raw!W661/100),IF(E661=2,raw!CC661/(1-raw!W661/100),0))),2)</f>
        <v>0</v>
      </c>
      <c r="AE661" s="21">
        <f>(IF(E661=0,0,IF(E661=1,0,IF(E661=2,raw!CE661))))</f>
        <v>0</v>
      </c>
      <c r="AF661" s="21">
        <f>(IF(E661=0,0,IF(E661=1,raw!CD661,IF(E661=2,raw!CF661))))</f>
        <v>0</v>
      </c>
    </row>
    <row r="662" spans="1:32" x14ac:dyDescent="0.25">
      <c r="A662" s="21">
        <f>raw!A662</f>
        <v>856967</v>
      </c>
      <c r="C662" s="21">
        <f>VLOOKUP(A662,'insert-meters'!A$2:B$24,2)</f>
        <v>118</v>
      </c>
      <c r="D662" s="21" t="str">
        <f>MID(raw!M662,3,4)</f>
        <v>1906</v>
      </c>
      <c r="E662" s="21">
        <f>IF(raw!BE662,2,IF(raw!BG662,1,0))</f>
        <v>0</v>
      </c>
      <c r="F662" s="21">
        <f>raw!T662</f>
        <v>20190718</v>
      </c>
      <c r="G662" s="21">
        <f>IF(E662=0,raw!AN662,raw!U662)</f>
        <v>0</v>
      </c>
      <c r="H662" s="21">
        <f>IF(E662=0,raw!AO662,0)</f>
        <v>100</v>
      </c>
      <c r="I662" s="21">
        <f>raw!V662</f>
        <v>8.14</v>
      </c>
      <c r="J662" s="21">
        <f>raw!X662</f>
        <v>2.4900000000000002</v>
      </c>
      <c r="K662" s="21">
        <f>SUM(raw!Y662:AB662)</f>
        <v>3.9499999999999997</v>
      </c>
      <c r="L662" s="21">
        <f>SUM(raw!AC662:AD662)</f>
        <v>0</v>
      </c>
      <c r="M662" s="21">
        <f>raw!AE662</f>
        <v>0</v>
      </c>
      <c r="N662" s="21">
        <f>raw!AF662</f>
        <v>67.86</v>
      </c>
      <c r="O662" s="21">
        <f>raw!AL662</f>
        <v>66.400000000000006</v>
      </c>
      <c r="P662" s="21">
        <f>raw!AM662</f>
        <v>70.349999999999994</v>
      </c>
      <c r="Q662" s="21">
        <f>raw!BB662</f>
        <v>0</v>
      </c>
      <c r="R662" s="21">
        <f>IF(E662=0,raw!AN662,raw!BC662)</f>
        <v>0</v>
      </c>
      <c r="S662" s="21">
        <f>raw!BE662</f>
        <v>0</v>
      </c>
      <c r="T662" s="21">
        <f>raw!BF662</f>
        <v>0</v>
      </c>
      <c r="U662" s="21">
        <f>raw!BH662</f>
        <v>0</v>
      </c>
      <c r="V662" s="21">
        <f>IF(raw!BI662,raw!BI662,raw!BG662)</f>
        <v>0</v>
      </c>
      <c r="W662" s="21">
        <f>raw!BK662</f>
        <v>0</v>
      </c>
      <c r="X662" s="21">
        <f>raw!BL662</f>
        <v>0</v>
      </c>
      <c r="Y662" s="29">
        <f>TRUNC(raw!BQ662/(1-raw!W662/100),2)</f>
        <v>0</v>
      </c>
      <c r="Z662" s="29">
        <f>TRUNC(raw!BR662/(1-raw!W662/100),2)</f>
        <v>0</v>
      </c>
      <c r="AA662" s="29">
        <f>TRUNC(raw!BY662/(1-raw!W662/100),2)</f>
        <v>0</v>
      </c>
      <c r="AB662" s="29">
        <f>TRUNC(IF(E662=0,0,IF(E662=1,raw!BX662/(1-raw!W662/100),IF(E662=2,raw!BZ662/(1-raw!W662/100),0))),2)</f>
        <v>0</v>
      </c>
      <c r="AC662" s="29">
        <f>TRUNC(raw!CB662/(1-raw!W662/100),2)</f>
        <v>0</v>
      </c>
      <c r="AD662" s="29">
        <f>TRUNC(IF(E662=0,0,IF(E662=1,raw!CA662/(1-raw!W662/100),IF(E662=2,raw!CC662/(1-raw!W662/100),0))),2)</f>
        <v>0</v>
      </c>
      <c r="AE662" s="21">
        <f>(IF(E662=0,0,IF(E662=1,0,IF(E662=2,raw!CE662))))</f>
        <v>0</v>
      </c>
      <c r="AF662" s="21">
        <f>(IF(E662=0,0,IF(E662=1,raw!CD662,IF(E662=2,raw!CF662))))</f>
        <v>0</v>
      </c>
    </row>
    <row r="663" spans="1:32" x14ac:dyDescent="0.25">
      <c r="A663" s="21">
        <f>raw!A663</f>
        <v>856969</v>
      </c>
      <c r="C663" s="21">
        <f>VLOOKUP(A663,'insert-meters'!A$2:B$24,2)</f>
        <v>119</v>
      </c>
      <c r="D663" s="21" t="str">
        <f>MID(raw!M663,3,4)</f>
        <v>1906</v>
      </c>
      <c r="E663" s="21">
        <f>IF(raw!BE663,2,IF(raw!BG663,1,0))</f>
        <v>0</v>
      </c>
      <c r="F663" s="21">
        <f>raw!T663</f>
        <v>20190718</v>
      </c>
      <c r="G663" s="21">
        <f>IF(E663=0,raw!AN663,raw!U663)</f>
        <v>0</v>
      </c>
      <c r="H663" s="21">
        <f>IF(E663=0,raw!AO663,0)</f>
        <v>100</v>
      </c>
      <c r="I663" s="21">
        <f>raw!V663</f>
        <v>8.14</v>
      </c>
      <c r="J663" s="21">
        <f>raw!X663</f>
        <v>2.4900000000000002</v>
      </c>
      <c r="K663" s="21">
        <f>SUM(raw!Y663:AB663)</f>
        <v>3.9499999999999997</v>
      </c>
      <c r="L663" s="21">
        <f>SUM(raw!AC663:AD663)</f>
        <v>0</v>
      </c>
      <c r="M663" s="21">
        <f>raw!AE663</f>
        <v>0</v>
      </c>
      <c r="N663" s="21">
        <f>raw!AF663</f>
        <v>67.86</v>
      </c>
      <c r="O663" s="21">
        <f>raw!AL663</f>
        <v>66.400000000000006</v>
      </c>
      <c r="P663" s="21">
        <f>raw!AM663</f>
        <v>70.349999999999994</v>
      </c>
      <c r="Q663" s="21">
        <f>raw!BB663</f>
        <v>0</v>
      </c>
      <c r="R663" s="21">
        <f>IF(E663=0,raw!AN663,raw!BC663)</f>
        <v>0</v>
      </c>
      <c r="S663" s="21">
        <f>raw!BE663</f>
        <v>0</v>
      </c>
      <c r="T663" s="21">
        <f>raw!BF663</f>
        <v>0</v>
      </c>
      <c r="U663" s="21">
        <f>raw!BH663</f>
        <v>0</v>
      </c>
      <c r="V663" s="21">
        <f>IF(raw!BI663,raw!BI663,raw!BG663)</f>
        <v>0</v>
      </c>
      <c r="W663" s="21">
        <f>raw!BK663</f>
        <v>0</v>
      </c>
      <c r="X663" s="21">
        <f>raw!BL663</f>
        <v>0</v>
      </c>
      <c r="Y663" s="29">
        <f>TRUNC(raw!BQ663/(1-raw!W663/100),2)</f>
        <v>0</v>
      </c>
      <c r="Z663" s="29">
        <f>TRUNC(raw!BR663/(1-raw!W663/100),2)</f>
        <v>0</v>
      </c>
      <c r="AA663" s="29">
        <f>TRUNC(raw!BY663/(1-raw!W663/100),2)</f>
        <v>0</v>
      </c>
      <c r="AB663" s="29">
        <f>TRUNC(IF(E663=0,0,IF(E663=1,raw!BX663/(1-raw!W663/100),IF(E663=2,raw!BZ663/(1-raw!W663/100),0))),2)</f>
        <v>0</v>
      </c>
      <c r="AC663" s="29">
        <f>TRUNC(raw!CB663/(1-raw!W663/100),2)</f>
        <v>0</v>
      </c>
      <c r="AD663" s="29">
        <f>TRUNC(IF(E663=0,0,IF(E663=1,raw!CA663/(1-raw!W663/100),IF(E663=2,raw!CC663/(1-raw!W663/100),0))),2)</f>
        <v>0</v>
      </c>
      <c r="AE663" s="21">
        <f>(IF(E663=0,0,IF(E663=1,0,IF(E663=2,raw!CE663))))</f>
        <v>0</v>
      </c>
      <c r="AF663" s="21">
        <f>(IF(E663=0,0,IF(E663=1,raw!CD663,IF(E663=2,raw!CF663))))</f>
        <v>0</v>
      </c>
    </row>
    <row r="664" spans="1:32" x14ac:dyDescent="0.25">
      <c r="A664" s="21">
        <f>raw!A664</f>
        <v>966027</v>
      </c>
      <c r="C664" s="21">
        <f>VLOOKUP(A664,'insert-meters'!A$2:B$24,2)</f>
        <v>120</v>
      </c>
      <c r="D664" s="21" t="str">
        <f>MID(raw!M664,3,4)</f>
        <v>1906</v>
      </c>
      <c r="E664" s="21">
        <f>IF(raw!BE664,2,IF(raw!BG664,1,0))</f>
        <v>1</v>
      </c>
      <c r="F664" s="21">
        <f>raw!T664</f>
        <v>20190718</v>
      </c>
      <c r="G664" s="21">
        <f>IF(E664=0,raw!AN664,raw!U664)</f>
        <v>64557</v>
      </c>
      <c r="H664" s="21">
        <f>IF(E664=0,raw!AO664,0)</f>
        <v>0</v>
      </c>
      <c r="I664" s="21">
        <f>raw!V664</f>
        <v>14056.68</v>
      </c>
      <c r="J664" s="21">
        <f>raw!X664</f>
        <v>741.75</v>
      </c>
      <c r="K664" s="21">
        <f>SUM(raw!Y664:AB664)</f>
        <v>3289.25</v>
      </c>
      <c r="L664" s="21">
        <f>SUM(raw!AC664:AD664)</f>
        <v>0</v>
      </c>
      <c r="M664" s="21">
        <f>raw!AE664</f>
        <v>0</v>
      </c>
      <c r="N664" s="21">
        <f>raw!AF664</f>
        <v>56226.77</v>
      </c>
      <c r="O664" s="21">
        <f>raw!AL664</f>
        <v>53679.27</v>
      </c>
      <c r="P664" s="21">
        <f>raw!AM664</f>
        <v>56968.52</v>
      </c>
      <c r="Q664" s="21">
        <f>raw!BB664</f>
        <v>8070</v>
      </c>
      <c r="R664" s="21">
        <f>IF(E664=0,raw!AN664,raw!BC664)</f>
        <v>56487</v>
      </c>
      <c r="S664" s="21">
        <f>raw!BE664</f>
        <v>0</v>
      </c>
      <c r="T664" s="21">
        <f>raw!BF664</f>
        <v>233</v>
      </c>
      <c r="U664" s="21">
        <f>raw!BH664</f>
        <v>0</v>
      </c>
      <c r="V664" s="21">
        <f>IF(raw!BI664,raw!BI664,raw!BG664)</f>
        <v>250</v>
      </c>
      <c r="W664" s="21">
        <f>raw!BK664</f>
        <v>0</v>
      </c>
      <c r="X664" s="21">
        <f>raw!BL664</f>
        <v>0</v>
      </c>
      <c r="Y664" s="29">
        <f>TRUNC(raw!BQ664/(1-raw!W664/100),2)</f>
        <v>0</v>
      </c>
      <c r="Z664" s="29">
        <f>TRUNC(raw!BR664/(1-raw!W664/100),2)</f>
        <v>0</v>
      </c>
      <c r="AA664" s="29">
        <f>TRUNC(raw!BY664/(1-raw!W664/100),2)</f>
        <v>0</v>
      </c>
      <c r="AB664" s="29">
        <f>TRUNC(IF(E664=0,0,IF(E664=1,raw!BX664/(1-raw!W664/100),IF(E664=2,raw!BZ664/(1-raw!W664/100),0))),2)</f>
        <v>4019.76</v>
      </c>
      <c r="AC664" s="29">
        <f>TRUNC(raw!CB664/(1-raw!W664/100),2)</f>
        <v>0</v>
      </c>
      <c r="AD664" s="29">
        <f>TRUNC(IF(E664=0,0,IF(E664=1,raw!CA664/(1-raw!W664/100),IF(E664=2,raw!CC664/(1-raw!W664/100),0))),2)</f>
        <v>0</v>
      </c>
      <c r="AE664" s="21">
        <f>(IF(E664=0,0,IF(E664=1,0,IF(E664=2,raw!CE664))))</f>
        <v>0</v>
      </c>
      <c r="AF664" s="21">
        <f>(IF(E664=0,0,IF(E664=1,raw!CD664,IF(E664=2,raw!CF664))))</f>
        <v>250</v>
      </c>
    </row>
    <row r="665" spans="1:32" x14ac:dyDescent="0.25">
      <c r="A665" s="21">
        <f>raw!A665</f>
        <v>1089425</v>
      </c>
      <c r="C665" s="21">
        <f>VLOOKUP(A665,'insert-meters'!A$2:B$24,2)</f>
        <v>121</v>
      </c>
      <c r="D665" s="21" t="str">
        <f>MID(raw!M665,3,4)</f>
        <v>1906</v>
      </c>
      <c r="E665" s="21">
        <f>IF(raw!BE665,2,IF(raw!BG665,1,0))</f>
        <v>2</v>
      </c>
      <c r="F665" s="21">
        <f>raw!T665</f>
        <v>20190718</v>
      </c>
      <c r="G665" s="21">
        <f>IF(E665=0,raw!AN665,raw!U665)</f>
        <v>137735</v>
      </c>
      <c r="H665" s="21">
        <f>IF(E665=0,raw!AO665,0)</f>
        <v>0</v>
      </c>
      <c r="I665" s="21">
        <f>raw!V665</f>
        <v>22345.7</v>
      </c>
      <c r="J665" s="21">
        <f>raw!X665</f>
        <v>741.75</v>
      </c>
      <c r="K665" s="21">
        <f>SUM(raw!Y665:AB665)</f>
        <v>5228.869999999999</v>
      </c>
      <c r="L665" s="21">
        <f>SUM(raw!AC665:AD665)</f>
        <v>0</v>
      </c>
      <c r="M665" s="21">
        <f>raw!AE665</f>
        <v>0</v>
      </c>
      <c r="N665" s="21">
        <f>raw!AF665</f>
        <v>89382.9</v>
      </c>
      <c r="O665" s="21">
        <f>raw!AL665</f>
        <v>84895.78</v>
      </c>
      <c r="P665" s="21">
        <f>raw!AM665</f>
        <v>90124.65</v>
      </c>
      <c r="Q665" s="21">
        <f>raw!BB665</f>
        <v>12972</v>
      </c>
      <c r="R665" s="21">
        <f>IF(E665=0,raw!AN665,raw!BC665)</f>
        <v>124763</v>
      </c>
      <c r="S665" s="21">
        <f>raw!BE665</f>
        <v>198</v>
      </c>
      <c r="T665" s="21">
        <f>raw!BF665</f>
        <v>203</v>
      </c>
      <c r="U665" s="21">
        <f>raw!BH665</f>
        <v>210</v>
      </c>
      <c r="V665" s="21">
        <f>IF(raw!BI665,raw!BI665,raw!BG665)</f>
        <v>210</v>
      </c>
      <c r="W665" s="21">
        <f>raw!BK665</f>
        <v>0</v>
      </c>
      <c r="X665" s="21">
        <f>raw!BL665</f>
        <v>0</v>
      </c>
      <c r="Y665" s="29">
        <f>TRUNC(raw!BQ665/(1-raw!W665/100),2)</f>
        <v>0</v>
      </c>
      <c r="Z665" s="29">
        <f>TRUNC(raw!BR665/(1-raw!W665/100),2)</f>
        <v>0</v>
      </c>
      <c r="AA665" s="29">
        <f>TRUNC(raw!BY665/(1-raw!W665/100),2)</f>
        <v>6457.64</v>
      </c>
      <c r="AB665" s="29">
        <f>TRUNC(IF(E665=0,0,IF(E665=1,raw!BX665/(1-raw!W665/100),IF(E665=2,raw!BZ665/(1-raw!W665/100),0))),2)</f>
        <v>2430.1999999999998</v>
      </c>
      <c r="AC665" s="29">
        <f>TRUNC(raw!CB665/(1-raw!W665/100),2)</f>
        <v>0</v>
      </c>
      <c r="AD665" s="29">
        <f>TRUNC(IF(E665=0,0,IF(E665=1,raw!CA665/(1-raw!W665/100),IF(E665=2,raw!CC665/(1-raw!W665/100),0))),2)</f>
        <v>0</v>
      </c>
      <c r="AE665" s="21">
        <f>(IF(E665=0,0,IF(E665=1,0,IF(E665=2,raw!CE665))))</f>
        <v>210</v>
      </c>
      <c r="AF665" s="21">
        <f>(IF(E665=0,0,IF(E665=1,raw!CD665,IF(E665=2,raw!CF665))))</f>
        <v>210</v>
      </c>
    </row>
    <row r="666" spans="1:32" x14ac:dyDescent="0.25">
      <c r="A666" s="21">
        <f>raw!A666</f>
        <v>1100496</v>
      </c>
      <c r="C666" s="21">
        <f>VLOOKUP(A666,'insert-meters'!A$2:B$24,2)</f>
        <v>122</v>
      </c>
      <c r="D666" s="21" t="str">
        <f>MID(raw!M666,3,4)</f>
        <v>1906</v>
      </c>
      <c r="E666" s="21">
        <f>IF(raw!BE666,2,IF(raw!BG666,1,0))</f>
        <v>0</v>
      </c>
      <c r="F666" s="21">
        <f>raw!T666</f>
        <v>20190718</v>
      </c>
      <c r="G666" s="21">
        <f>IF(E666=0,raw!AN666,raw!U666)</f>
        <v>2</v>
      </c>
      <c r="H666" s="21">
        <f>IF(E666=0,raw!AO666,0)</f>
        <v>30</v>
      </c>
      <c r="I666" s="21">
        <f>raw!V666</f>
        <v>2.4300000000000002</v>
      </c>
      <c r="J666" s="21">
        <f>raw!X666</f>
        <v>2.4900000000000002</v>
      </c>
      <c r="K666" s="21">
        <f>SUM(raw!Y666:AB666)</f>
        <v>1.17</v>
      </c>
      <c r="L666" s="21">
        <f>SUM(raw!AC666:AD666)</f>
        <v>0</v>
      </c>
      <c r="M666" s="21">
        <f>raw!AE666</f>
        <v>0</v>
      </c>
      <c r="N666" s="21">
        <f>raw!AF666</f>
        <v>20.3</v>
      </c>
      <c r="O666" s="21">
        <f>raw!AL666</f>
        <v>21.62</v>
      </c>
      <c r="P666" s="21">
        <f>raw!AM666</f>
        <v>22.79</v>
      </c>
      <c r="Q666" s="21">
        <f>raw!BB666</f>
        <v>0</v>
      </c>
      <c r="R666" s="21">
        <f>IF(E666=0,raw!AN666,raw!BC666)</f>
        <v>2</v>
      </c>
      <c r="S666" s="21">
        <f>raw!BE666</f>
        <v>0</v>
      </c>
      <c r="T666" s="21">
        <f>raw!BF666</f>
        <v>0</v>
      </c>
      <c r="U666" s="21">
        <f>raw!BH666</f>
        <v>0</v>
      </c>
      <c r="V666" s="21">
        <f>IF(raw!BI666,raw!BI666,raw!BG666)</f>
        <v>0</v>
      </c>
      <c r="W666" s="21">
        <f>raw!BK666</f>
        <v>0</v>
      </c>
      <c r="X666" s="21">
        <f>raw!BL666</f>
        <v>0</v>
      </c>
      <c r="Y666" s="29">
        <f>TRUNC(raw!BQ666/(1-raw!W666/100),2)</f>
        <v>0</v>
      </c>
      <c r="Z666" s="29">
        <f>TRUNC(raw!BR666/(1-raw!W666/100),2)</f>
        <v>0</v>
      </c>
      <c r="AA666" s="29">
        <f>TRUNC(raw!BY666/(1-raw!W666/100),2)</f>
        <v>0</v>
      </c>
      <c r="AB666" s="29">
        <f>TRUNC(IF(E666=0,0,IF(E666=1,raw!BX666/(1-raw!W666/100),IF(E666=2,raw!BZ666/(1-raw!W666/100),0))),2)</f>
        <v>0</v>
      </c>
      <c r="AC666" s="29">
        <f>TRUNC(raw!CB666/(1-raw!W666/100),2)</f>
        <v>0</v>
      </c>
      <c r="AD666" s="29">
        <f>TRUNC(IF(E666=0,0,IF(E666=1,raw!CA666/(1-raw!W666/100),IF(E666=2,raw!CC666/(1-raw!W666/100),0))),2)</f>
        <v>0</v>
      </c>
      <c r="AE666" s="21">
        <f>(IF(E666=0,0,IF(E666=1,0,IF(E666=2,raw!CE666))))</f>
        <v>0</v>
      </c>
      <c r="AF666" s="21">
        <f>(IF(E666=0,0,IF(E666=1,raw!CD666,IF(E666=2,raw!CF666))))</f>
        <v>0</v>
      </c>
    </row>
    <row r="667" spans="1:32" x14ac:dyDescent="0.25">
      <c r="A667" s="21">
        <f>raw!A667</f>
        <v>1951042</v>
      </c>
      <c r="C667" s="21">
        <f>VLOOKUP(A667,'insert-meters'!A$2:B$24,2)</f>
        <v>123</v>
      </c>
      <c r="D667" s="21" t="str">
        <f>MID(raw!M667,3,4)</f>
        <v>1906</v>
      </c>
      <c r="E667" s="21">
        <f>IF(raw!BE667,2,IF(raw!BG667,1,0))</f>
        <v>0</v>
      </c>
      <c r="F667" s="21">
        <f>raw!T667</f>
        <v>20190718</v>
      </c>
      <c r="G667" s="21">
        <f>IF(E667=0,raw!AN667,raw!U667)</f>
        <v>100</v>
      </c>
      <c r="H667" s="21">
        <f>IF(E667=0,raw!AO667,0)</f>
        <v>100</v>
      </c>
      <c r="I667" s="21">
        <f>raw!V667</f>
        <v>8.1</v>
      </c>
      <c r="J667" s="21">
        <f>raw!X667</f>
        <v>8.0500000000000007</v>
      </c>
      <c r="K667" s="21">
        <f>SUM(raw!Y667:AB667)</f>
        <v>3.93</v>
      </c>
      <c r="L667" s="21">
        <f>SUM(raw!AC667:AD667)</f>
        <v>0</v>
      </c>
      <c r="M667" s="21">
        <f>raw!AE667</f>
        <v>0</v>
      </c>
      <c r="N667" s="21">
        <f>raw!AF667</f>
        <v>67.56</v>
      </c>
      <c r="O667" s="21">
        <f>raw!AL667</f>
        <v>71.680000000000007</v>
      </c>
      <c r="P667" s="21">
        <f>raw!AM667</f>
        <v>75.61</v>
      </c>
      <c r="Q667" s="21">
        <f>raw!BB667</f>
        <v>0</v>
      </c>
      <c r="R667" s="21">
        <f>IF(E667=0,raw!AN667,raw!BC667)</f>
        <v>100</v>
      </c>
      <c r="S667" s="21">
        <f>raw!BE667</f>
        <v>0</v>
      </c>
      <c r="T667" s="21">
        <f>raw!BF667</f>
        <v>0</v>
      </c>
      <c r="U667" s="21">
        <f>raw!BH667</f>
        <v>0</v>
      </c>
      <c r="V667" s="21">
        <f>IF(raw!BI667,raw!BI667,raw!BG667)</f>
        <v>0</v>
      </c>
      <c r="W667" s="21">
        <f>raw!BK667</f>
        <v>0</v>
      </c>
      <c r="X667" s="21">
        <f>raw!BL667</f>
        <v>0</v>
      </c>
      <c r="Y667" s="29">
        <f>TRUNC(raw!BQ667/(1-raw!W667/100),2)</f>
        <v>0</v>
      </c>
      <c r="Z667" s="29">
        <f>TRUNC(raw!BR667/(1-raw!W667/100),2)</f>
        <v>0</v>
      </c>
      <c r="AA667" s="29">
        <f>TRUNC(raw!BY667/(1-raw!W667/100),2)</f>
        <v>0</v>
      </c>
      <c r="AB667" s="29">
        <f>TRUNC(IF(E667=0,0,IF(E667=1,raw!BX667/(1-raw!W667/100),IF(E667=2,raw!BZ667/(1-raw!W667/100),0))),2)</f>
        <v>0</v>
      </c>
      <c r="AC667" s="29">
        <f>TRUNC(raw!CB667/(1-raw!W667/100),2)</f>
        <v>0</v>
      </c>
      <c r="AD667" s="29">
        <f>TRUNC(IF(E667=0,0,IF(E667=1,raw!CA667/(1-raw!W667/100),IF(E667=2,raw!CC667/(1-raw!W667/100),0))),2)</f>
        <v>0</v>
      </c>
      <c r="AE667" s="21">
        <f>(IF(E667=0,0,IF(E667=1,0,IF(E667=2,raw!CE667))))</f>
        <v>0</v>
      </c>
      <c r="AF667" s="21">
        <f>(IF(E667=0,0,IF(E667=1,raw!CD667,IF(E667=2,raw!CF667))))</f>
        <v>0</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sqref="A1:C14"/>
    </sheetView>
  </sheetViews>
  <sheetFormatPr defaultRowHeight="15" x14ac:dyDescent="0.25"/>
  <cols>
    <col min="1" max="1" width="15.7109375" customWidth="1"/>
    <col min="2" max="2" width="11.42578125" bestFit="1" customWidth="1"/>
    <col min="3" max="3" width="36.28515625" customWidth="1"/>
  </cols>
  <sheetData>
    <row r="1" spans="1:3" x14ac:dyDescent="0.25">
      <c r="A1" s="14" t="s">
        <v>453</v>
      </c>
      <c r="B1" s="14" t="s">
        <v>454</v>
      </c>
      <c r="C1" s="14" t="s">
        <v>455</v>
      </c>
    </row>
    <row r="2" spans="1:3" x14ac:dyDescent="0.25">
      <c r="A2" s="21" t="str">
        <f t="array" ref="A2:A13">TRANSPOSE('insert-meters'!B1:M1)</f>
        <v>med</v>
      </c>
      <c r="B2" s="14" t="s">
        <v>457</v>
      </c>
      <c r="C2" s="14" t="s">
        <v>459</v>
      </c>
    </row>
    <row r="3" spans="1:3" x14ac:dyDescent="0.25">
      <c r="A3" s="21" t="str">
        <v>id</v>
      </c>
      <c r="B3" s="14" t="s">
        <v>458</v>
      </c>
      <c r="C3" s="14" t="s">
        <v>460</v>
      </c>
    </row>
    <row r="4" spans="1:3" x14ac:dyDescent="0.25">
      <c r="A4" s="21" t="str">
        <v>nome</v>
      </c>
      <c r="B4" s="14" t="s">
        <v>458</v>
      </c>
      <c r="C4" s="14" t="s">
        <v>460</v>
      </c>
    </row>
    <row r="5" spans="1:3" x14ac:dyDescent="0.25">
      <c r="A5" s="21" t="str">
        <v>modtar</v>
      </c>
      <c r="B5" s="14" t="s">
        <v>458</v>
      </c>
      <c r="C5" s="14" t="s">
        <v>460</v>
      </c>
    </row>
    <row r="6" spans="1:3" x14ac:dyDescent="0.25">
      <c r="A6" s="21" t="str">
        <v>contrato</v>
      </c>
      <c r="B6" s="14" t="s">
        <v>458</v>
      </c>
      <c r="C6" s="14" t="s">
        <v>460</v>
      </c>
    </row>
    <row r="7" spans="1:3" x14ac:dyDescent="0.25">
      <c r="A7" s="21" t="str">
        <v>classe</v>
      </c>
      <c r="B7" s="14" t="s">
        <v>458</v>
      </c>
      <c r="C7" s="14" t="s">
        <v>460</v>
      </c>
    </row>
    <row r="8" spans="1:3" x14ac:dyDescent="0.25">
      <c r="A8" s="21" t="str">
        <v>subclasse</v>
      </c>
      <c r="B8" s="14" t="s">
        <v>458</v>
      </c>
      <c r="C8" s="14" t="s">
        <v>460</v>
      </c>
    </row>
    <row r="9" spans="1:3" x14ac:dyDescent="0.25">
      <c r="A9" s="21" t="str">
        <v>grupo</v>
      </c>
      <c r="B9" s="14" t="s">
        <v>458</v>
      </c>
      <c r="C9" s="14" t="s">
        <v>460</v>
      </c>
    </row>
    <row r="10" spans="1:3" x14ac:dyDescent="0.25">
      <c r="A10" s="21" t="str">
        <v>subgrupo</v>
      </c>
      <c r="B10" s="14" t="s">
        <v>458</v>
      </c>
      <c r="C10" s="14" t="s">
        <v>460</v>
      </c>
    </row>
    <row r="11" spans="1:3" x14ac:dyDescent="0.25">
      <c r="A11" s="21" t="str">
        <v>ligacao</v>
      </c>
      <c r="B11" s="14" t="s">
        <v>458</v>
      </c>
      <c r="C11" s="14" t="s">
        <v>460</v>
      </c>
    </row>
    <row r="12" spans="1:3" x14ac:dyDescent="0.25">
      <c r="A12" s="21" t="str">
        <v>dcf</v>
      </c>
      <c r="B12" s="14" t="s">
        <v>457</v>
      </c>
      <c r="C12" s="14" t="s">
        <v>460</v>
      </c>
    </row>
    <row r="13" spans="1:3" x14ac:dyDescent="0.25">
      <c r="A13" s="21" t="str">
        <v>dcp</v>
      </c>
      <c r="B13" s="14" t="s">
        <v>457</v>
      </c>
      <c r="C13" s="14" t="s">
        <v>461</v>
      </c>
    </row>
    <row r="14" spans="1:3" x14ac:dyDescent="0.25">
      <c r="A14" s="14" t="s">
        <v>462</v>
      </c>
      <c r="B14" s="14" t="s">
        <v>508</v>
      </c>
      <c r="C14" s="14" t="s">
        <v>508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19" workbookViewId="0">
      <selection sqref="A1:C33"/>
    </sheetView>
  </sheetViews>
  <sheetFormatPr defaultRowHeight="15" x14ac:dyDescent="0.25"/>
  <cols>
    <col min="1" max="1" width="25.28515625" bestFit="1" customWidth="1"/>
    <col min="2" max="2" width="15.7109375" customWidth="1"/>
    <col min="3" max="3" width="39.28515625" bestFit="1" customWidth="1"/>
  </cols>
  <sheetData>
    <row r="1" spans="1:3" x14ac:dyDescent="0.25">
      <c r="A1" s="14" t="s">
        <v>453</v>
      </c>
      <c r="B1" s="14" t="s">
        <v>452</v>
      </c>
      <c r="C1" s="14" t="s">
        <v>455</v>
      </c>
    </row>
    <row r="2" spans="1:3" x14ac:dyDescent="0.25">
      <c r="A2" s="21" t="str">
        <f t="array" ref="A2:A31">TRANSPOSE(calculos!C1:AF1)</f>
        <v>med</v>
      </c>
      <c r="B2" s="21" t="str">
        <f>'create-ceb_meters'!B2</f>
        <v>integer</v>
      </c>
      <c r="C2" s="21" t="str">
        <f>CONCATENATE("NOT NULL REFERENCES ",'create-ceb_meters'!B1," (",'create-ceb_meters'!A2,"),")</f>
        <v>NOT NULL REFERENCES ceb_meters (med),</v>
      </c>
    </row>
    <row r="3" spans="1:3" x14ac:dyDescent="0.25">
      <c r="A3" s="21" t="str">
        <v>aamm</v>
      </c>
      <c r="B3" s="14" t="s">
        <v>457</v>
      </c>
      <c r="C3" s="14" t="s">
        <v>460</v>
      </c>
    </row>
    <row r="4" spans="1:3" x14ac:dyDescent="0.25">
      <c r="A4" s="21" t="str">
        <v>tipo</v>
      </c>
      <c r="B4" s="14" t="s">
        <v>457</v>
      </c>
      <c r="C4" s="14" t="s">
        <v>460</v>
      </c>
    </row>
    <row r="5" spans="1:3" x14ac:dyDescent="0.25">
      <c r="A5" s="21" t="str">
        <v>datav</v>
      </c>
      <c r="B5" s="14" t="s">
        <v>457</v>
      </c>
      <c r="C5" s="14" t="s">
        <v>460</v>
      </c>
    </row>
    <row r="6" spans="1:3" x14ac:dyDescent="0.25">
      <c r="A6" s="21" t="str">
        <v>kwh</v>
      </c>
      <c r="B6" s="14" t="s">
        <v>457</v>
      </c>
      <c r="C6" s="14" t="s">
        <v>460</v>
      </c>
    </row>
    <row r="7" spans="1:3" x14ac:dyDescent="0.25">
      <c r="A7" s="21" t="str">
        <v>confat</v>
      </c>
      <c r="B7" s="14" t="s">
        <v>457</v>
      </c>
      <c r="C7" s="14" t="s">
        <v>460</v>
      </c>
    </row>
    <row r="8" spans="1:3" x14ac:dyDescent="0.25">
      <c r="A8" s="21" t="str">
        <v>icms</v>
      </c>
      <c r="B8" s="14" t="s">
        <v>463</v>
      </c>
      <c r="C8" s="14" t="s">
        <v>460</v>
      </c>
    </row>
    <row r="9" spans="1:3" x14ac:dyDescent="0.25">
      <c r="A9" s="21" t="str">
        <v>cip</v>
      </c>
      <c r="B9" s="14" t="s">
        <v>463</v>
      </c>
      <c r="C9" s="14" t="s">
        <v>460</v>
      </c>
    </row>
    <row r="10" spans="1:3" x14ac:dyDescent="0.25">
      <c r="A10" s="21" t="str">
        <v>trib</v>
      </c>
      <c r="B10" s="14" t="s">
        <v>463</v>
      </c>
      <c r="C10" s="14" t="s">
        <v>460</v>
      </c>
    </row>
    <row r="11" spans="1:3" x14ac:dyDescent="0.25">
      <c r="A11" s="21" t="str">
        <v>jma</v>
      </c>
      <c r="B11" s="14" t="s">
        <v>463</v>
      </c>
      <c r="C11" s="14" t="s">
        <v>460</v>
      </c>
    </row>
    <row r="12" spans="1:3" x14ac:dyDescent="0.25">
      <c r="A12" s="21" t="str">
        <v>desconto</v>
      </c>
      <c r="B12" s="14" t="s">
        <v>463</v>
      </c>
      <c r="C12" s="14" t="s">
        <v>460</v>
      </c>
    </row>
    <row r="13" spans="1:3" x14ac:dyDescent="0.25">
      <c r="A13" s="21" t="str">
        <v>basec</v>
      </c>
      <c r="B13" s="14" t="s">
        <v>463</v>
      </c>
      <c r="C13" s="14" t="s">
        <v>460</v>
      </c>
    </row>
    <row r="14" spans="1:3" x14ac:dyDescent="0.25">
      <c r="A14" s="21" t="str">
        <v>vliq</v>
      </c>
      <c r="B14" s="14" t="s">
        <v>463</v>
      </c>
      <c r="C14" s="14" t="s">
        <v>460</v>
      </c>
    </row>
    <row r="15" spans="1:3" x14ac:dyDescent="0.25">
      <c r="A15" s="21" t="str">
        <v>vbru</v>
      </c>
      <c r="B15" s="14" t="s">
        <v>463</v>
      </c>
      <c r="C15" s="14" t="s">
        <v>460</v>
      </c>
    </row>
    <row r="16" spans="1:3" x14ac:dyDescent="0.25">
      <c r="A16" s="21" t="str">
        <v>kwhp</v>
      </c>
      <c r="B16" s="14" t="s">
        <v>457</v>
      </c>
      <c r="C16" s="14" t="s">
        <v>460</v>
      </c>
    </row>
    <row r="17" spans="1:3" x14ac:dyDescent="0.25">
      <c r="A17" s="21" t="str">
        <v>kwhf</v>
      </c>
      <c r="B17" s="14" t="s">
        <v>457</v>
      </c>
      <c r="C17" s="14" t="s">
        <v>460</v>
      </c>
    </row>
    <row r="18" spans="1:3" x14ac:dyDescent="0.25">
      <c r="A18" s="21" t="str">
        <v>dmp</v>
      </c>
      <c r="B18" s="14" t="s">
        <v>457</v>
      </c>
      <c r="C18" s="14" t="s">
        <v>460</v>
      </c>
    </row>
    <row r="19" spans="1:3" x14ac:dyDescent="0.25">
      <c r="A19" s="21" t="str">
        <v>dmf</v>
      </c>
      <c r="B19" s="14" t="s">
        <v>457</v>
      </c>
      <c r="C19" s="14" t="s">
        <v>460</v>
      </c>
    </row>
    <row r="20" spans="1:3" x14ac:dyDescent="0.25">
      <c r="A20" s="21" t="str">
        <v>dfp</v>
      </c>
      <c r="B20" s="14" t="s">
        <v>457</v>
      </c>
      <c r="C20" s="14" t="s">
        <v>460</v>
      </c>
    </row>
    <row r="21" spans="1:3" x14ac:dyDescent="0.25">
      <c r="A21" s="21" t="str">
        <v>dff</v>
      </c>
      <c r="B21" s="14" t="s">
        <v>457</v>
      </c>
      <c r="C21" s="14" t="s">
        <v>460</v>
      </c>
    </row>
    <row r="22" spans="1:3" x14ac:dyDescent="0.25">
      <c r="A22" s="21" t="str">
        <v>uferp</v>
      </c>
      <c r="B22" s="14" t="s">
        <v>457</v>
      </c>
      <c r="C22" s="14" t="s">
        <v>460</v>
      </c>
    </row>
    <row r="23" spans="1:3" x14ac:dyDescent="0.25">
      <c r="A23" s="21" t="str">
        <v>uferf</v>
      </c>
      <c r="B23" s="14" t="s">
        <v>457</v>
      </c>
      <c r="C23" s="14" t="s">
        <v>460</v>
      </c>
    </row>
    <row r="24" spans="1:3" x14ac:dyDescent="0.25">
      <c r="A24" s="21" t="str">
        <v>verexp</v>
      </c>
      <c r="B24" s="14" t="s">
        <v>463</v>
      </c>
      <c r="C24" s="14" t="s">
        <v>460</v>
      </c>
    </row>
    <row r="25" spans="1:3" x14ac:dyDescent="0.25">
      <c r="A25" s="21" t="str">
        <v>verexf</v>
      </c>
      <c r="B25" s="14" t="s">
        <v>463</v>
      </c>
      <c r="C25" s="14" t="s">
        <v>460</v>
      </c>
    </row>
    <row r="26" spans="1:3" x14ac:dyDescent="0.25">
      <c r="A26" s="21" t="str">
        <v>vdfp</v>
      </c>
      <c r="B26" s="14" t="s">
        <v>463</v>
      </c>
      <c r="C26" s="14" t="s">
        <v>460</v>
      </c>
    </row>
    <row r="27" spans="1:3" x14ac:dyDescent="0.25">
      <c r="A27" s="21" t="str">
        <v>vdff</v>
      </c>
      <c r="B27" s="14" t="s">
        <v>463</v>
      </c>
      <c r="C27" s="14" t="s">
        <v>460</v>
      </c>
    </row>
    <row r="28" spans="1:3" x14ac:dyDescent="0.25">
      <c r="A28" s="21" t="str">
        <v>vudp</v>
      </c>
      <c r="B28" s="14" t="s">
        <v>463</v>
      </c>
      <c r="C28" s="14" t="s">
        <v>460</v>
      </c>
    </row>
    <row r="29" spans="1:3" x14ac:dyDescent="0.25">
      <c r="A29" s="21" t="str">
        <v>vudf</v>
      </c>
      <c r="B29" s="14" t="s">
        <v>463</v>
      </c>
      <c r="C29" s="14" t="s">
        <v>460</v>
      </c>
    </row>
    <row r="30" spans="1:3" x14ac:dyDescent="0.25">
      <c r="A30" s="21" t="str">
        <v>dcp</v>
      </c>
      <c r="B30" s="14" t="s">
        <v>457</v>
      </c>
      <c r="C30" s="14" t="s">
        <v>460</v>
      </c>
    </row>
    <row r="31" spans="1:3" x14ac:dyDescent="0.25">
      <c r="A31" s="21" t="str">
        <v>dcf</v>
      </c>
      <c r="B31" s="14" t="s">
        <v>457</v>
      </c>
      <c r="C31" s="14" t="s">
        <v>460</v>
      </c>
    </row>
    <row r="32" spans="1:3" x14ac:dyDescent="0.25">
      <c r="A32" s="21" t="str">
        <f>CONCATENATE("PRIMARY KEY (",A2,", ",A3,")")</f>
        <v>PRIMARY KEY (med, aamm)</v>
      </c>
      <c r="B32" s="14" t="s">
        <v>508</v>
      </c>
      <c r="C32" s="14" t="s">
        <v>508</v>
      </c>
    </row>
    <row r="33" spans="1:3" x14ac:dyDescent="0.25">
      <c r="A33" s="14" t="s">
        <v>462</v>
      </c>
      <c r="B33" s="14" t="s">
        <v>508</v>
      </c>
      <c r="C33" s="14" t="s">
        <v>508</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sqref="A1:C4"/>
    </sheetView>
  </sheetViews>
  <sheetFormatPr defaultRowHeight="15" x14ac:dyDescent="0.25"/>
  <cols>
    <col min="1" max="1" width="21.28515625" customWidth="1"/>
    <col min="2" max="2" width="18.85546875" customWidth="1"/>
    <col min="3" max="3" width="39.28515625" bestFit="1" customWidth="1"/>
  </cols>
  <sheetData>
    <row r="1" spans="1:3" x14ac:dyDescent="0.25">
      <c r="A1" s="14" t="s">
        <v>453</v>
      </c>
      <c r="B1" s="14" t="s">
        <v>464</v>
      </c>
      <c r="C1" s="14" t="s">
        <v>455</v>
      </c>
    </row>
    <row r="2" spans="1:3" x14ac:dyDescent="0.25">
      <c r="A2" s="21" t="str">
        <f>'create-ceb_meters'!A2</f>
        <v>med</v>
      </c>
      <c r="B2" s="21" t="str">
        <f>'create-ceb_meters'!B2</f>
        <v>integer</v>
      </c>
      <c r="C2" s="21" t="str">
        <f>CONCATENATE("NOT NULL REFERENCES ",'create-ceb_meters'!B1," (",'create-ceb_meters'!A2,"),")</f>
        <v>NOT NULL REFERENCES ceb_meters (med),</v>
      </c>
    </row>
    <row r="3" spans="1:3" x14ac:dyDescent="0.25">
      <c r="A3" s="14" t="s">
        <v>466</v>
      </c>
      <c r="B3" s="21" t="str">
        <f>'[1]function-all'!$B$3</f>
        <v>text</v>
      </c>
      <c r="C3" s="21" t="str">
        <f>CONCATENATE("NOT NULL REFERENCES ",'[1]create-assets'!$B$1," (",'[1]create-assets'!$A$2,")")</f>
        <v>NOT NULL REFERENCES assets (id)</v>
      </c>
    </row>
    <row r="4" spans="1:3" x14ac:dyDescent="0.25">
      <c r="A4" s="14" t="s">
        <v>462</v>
      </c>
      <c r="B4" s="14" t="s">
        <v>508</v>
      </c>
      <c r="C4" s="14" t="s">
        <v>508</v>
      </c>
    </row>
    <row r="29" spans="1:1" x14ac:dyDescent="0.25">
      <c r="A29" t="str">
        <f>CONCATENATE("ARRAY(SELECT b.",'create-ceb_meters_assets'!A3," FROM ",'create-ceb_meters_assets'!B1," AS b WHERE b.",'create-ceb_meters_assets'!A2," = a.")</f>
        <v>ARRAY(SELECT b.asset_id FROM ceb_meters_assets AS b WHERE b.med = a.</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tabSelected="1" workbookViewId="0">
      <selection activeCell="F22" sqref="F22"/>
    </sheetView>
  </sheetViews>
  <sheetFormatPr defaultRowHeight="15" x14ac:dyDescent="0.25"/>
  <cols>
    <col min="3" max="3" width="14" customWidth="1"/>
    <col min="4" max="4" width="20.7109375" customWidth="1"/>
    <col min="5" max="5" width="25.85546875" customWidth="1"/>
    <col min="6" max="6" width="17.42578125" customWidth="1"/>
    <col min="7" max="7" width="13.85546875" customWidth="1"/>
    <col min="8" max="8" width="11.140625" customWidth="1"/>
    <col min="9" max="9" width="6.140625" bestFit="1" customWidth="1"/>
    <col min="10" max="10" width="9.28515625" bestFit="1" customWidth="1"/>
    <col min="11" max="11" width="11.28515625" bestFit="1" customWidth="1"/>
    <col min="12" max="12" width="4" bestFit="1" customWidth="1"/>
    <col min="13" max="13" width="9" customWidth="1"/>
    <col min="14" max="14" width="9" style="18" customWidth="1"/>
    <col min="15" max="15" width="177.140625" bestFit="1" customWidth="1"/>
  </cols>
  <sheetData>
    <row r="1" spans="1:15" x14ac:dyDescent="0.25">
      <c r="B1" s="14" t="s">
        <v>333</v>
      </c>
      <c r="C1" s="14" t="s">
        <v>456</v>
      </c>
      <c r="D1" s="14" t="s">
        <v>412</v>
      </c>
      <c r="E1" s="14" t="s">
        <v>406</v>
      </c>
      <c r="F1" s="14" t="s">
        <v>450</v>
      </c>
      <c r="G1" s="14" t="s">
        <v>399</v>
      </c>
      <c r="H1" s="14" t="s">
        <v>400</v>
      </c>
      <c r="I1" s="14" t="s">
        <v>401</v>
      </c>
      <c r="J1" s="14" t="s">
        <v>402</v>
      </c>
      <c r="K1" s="14" t="s">
        <v>451</v>
      </c>
      <c r="L1" s="14" t="s">
        <v>360</v>
      </c>
      <c r="M1" s="14" t="s">
        <v>337</v>
      </c>
    </row>
    <row r="2" spans="1:15" x14ac:dyDescent="0.25">
      <c r="A2" s="21">
        <v>466453</v>
      </c>
      <c r="B2" s="14">
        <v>101</v>
      </c>
      <c r="C2" s="14" t="s">
        <v>375</v>
      </c>
      <c r="D2" s="14" t="s">
        <v>413</v>
      </c>
      <c r="E2" s="14" t="s">
        <v>407</v>
      </c>
      <c r="F2" s="24" t="s">
        <v>511</v>
      </c>
      <c r="G2" s="14" t="s">
        <v>398</v>
      </c>
      <c r="H2" s="14" t="s">
        <v>404</v>
      </c>
      <c r="I2" s="14" t="s">
        <v>199</v>
      </c>
      <c r="J2" s="14" t="s">
        <v>403</v>
      </c>
      <c r="K2" s="14" t="s">
        <v>410</v>
      </c>
      <c r="L2" s="14">
        <v>55</v>
      </c>
      <c r="M2" s="14">
        <v>0</v>
      </c>
      <c r="O2" s="21" t="str">
        <f>CONCATENATE("INSERT INTO ",'create-ceb_meters'!$B$1," VALUES (",B2,", ","'",C2,"', ","'",D2,"', ","'",E2,"', ","'",F2,"', ","'",G2,"', ","'",H2,"', ","'",I2,"', ","'",J2,"', ","'",K2,"', ",L2,", ",M2,");",)</f>
        <v>INSERT INTO ceb_meters VALUES (101, '466.453-1', 'SETRAN', 'Horária - Verde', 'CT 20160134', 'Poder Público', 'Federal', 'A', 'A4', 'Trifásico', 55, 0);</v>
      </c>
    </row>
    <row r="3" spans="1:15" x14ac:dyDescent="0.25">
      <c r="A3" s="21">
        <v>471550</v>
      </c>
      <c r="B3" s="14">
        <v>102</v>
      </c>
      <c r="C3" s="14" t="s">
        <v>378</v>
      </c>
      <c r="D3" s="14" t="s">
        <v>414</v>
      </c>
      <c r="E3" s="14" t="s">
        <v>408</v>
      </c>
      <c r="F3" s="24" t="s">
        <v>512</v>
      </c>
      <c r="G3" s="14" t="s">
        <v>398</v>
      </c>
      <c r="H3" s="14" t="s">
        <v>404</v>
      </c>
      <c r="I3" s="14" t="s">
        <v>208</v>
      </c>
      <c r="J3" s="14" t="s">
        <v>405</v>
      </c>
      <c r="K3" s="14" t="s">
        <v>411</v>
      </c>
      <c r="L3" s="14">
        <v>0</v>
      </c>
      <c r="M3" s="14">
        <v>0</v>
      </c>
      <c r="O3" s="21" t="str">
        <f>CONCATENATE("INSERT INTO ",'create-ceb_meters'!$B$1," VALUES (",B3,", ","'",C3,"', ","'",D3,"', ","'",E3,"', ","'",F3,"', ","'",G3,"', ","'",H3,"', ","'",I3,"', ","'",J3,"', ","'",K3,"', ",L3,", ",M3,");",)</f>
        <v>INSERT INTO ceb_meters VALUES (102, '471.550-0', 'SQS 309 G (zelador)', 'Convencional monômia', 'CTA 20170119', 'Poder Público', 'Federal', 'B', 'B3', 'Monofásico', 0, 0);</v>
      </c>
    </row>
    <row r="4" spans="1:15" x14ac:dyDescent="0.25">
      <c r="A4" s="21">
        <v>471551</v>
      </c>
      <c r="B4" s="14">
        <v>103</v>
      </c>
      <c r="C4" s="14" t="s">
        <v>380</v>
      </c>
      <c r="D4" s="14" t="s">
        <v>415</v>
      </c>
      <c r="E4" s="14" t="s">
        <v>408</v>
      </c>
      <c r="F4" s="24" t="s">
        <v>512</v>
      </c>
      <c r="G4" s="14" t="s">
        <v>398</v>
      </c>
      <c r="H4" s="14" t="s">
        <v>404</v>
      </c>
      <c r="I4" s="14" t="s">
        <v>208</v>
      </c>
      <c r="J4" s="14" t="s">
        <v>405</v>
      </c>
      <c r="K4" s="14" t="s">
        <v>410</v>
      </c>
      <c r="L4" s="14">
        <v>0</v>
      </c>
      <c r="M4" s="14">
        <v>0</v>
      </c>
      <c r="O4" s="21" t="str">
        <f>CONCATENATE("INSERT INTO ",'create-ceb_meters'!$B$1," VALUES (",B4,", ","'",C4,"', ","'",D4,"', ","'",E4,"', ","'",F4,"', ","'",G4,"', ","'",H4,"', ","'",I4,"', ","'",J4,"', ","'",K4,"', ",L4,", ",M4,");",)</f>
        <v>INSERT INTO ceb_meters VALUES (103, '471.551-9', 'SQS 309 G (serviço)', 'Convencional monômia', 'CTA 20170119', 'Poder Público', 'Federal', 'B', 'B3', 'Trifásico', 0, 0);</v>
      </c>
    </row>
    <row r="5" spans="1:15" x14ac:dyDescent="0.25">
      <c r="A5" s="21">
        <v>471552</v>
      </c>
      <c r="B5" s="14">
        <v>104</v>
      </c>
      <c r="C5" s="14" t="s">
        <v>381</v>
      </c>
      <c r="D5" s="14" t="s">
        <v>416</v>
      </c>
      <c r="E5" s="14" t="s">
        <v>408</v>
      </c>
      <c r="F5" s="24" t="s">
        <v>512</v>
      </c>
      <c r="G5" s="14" t="s">
        <v>398</v>
      </c>
      <c r="H5" s="14" t="s">
        <v>404</v>
      </c>
      <c r="I5" s="14" t="s">
        <v>208</v>
      </c>
      <c r="J5" s="14" t="s">
        <v>405</v>
      </c>
      <c r="K5" s="14" t="s">
        <v>411</v>
      </c>
      <c r="L5" s="14">
        <v>0</v>
      </c>
      <c r="M5" s="14">
        <v>0</v>
      </c>
      <c r="O5" s="21" t="str">
        <f>CONCATENATE("INSERT INTO ",'create-ceb_meters'!$B$1," VALUES (",B5,", ","'",C5,"', ","'",D5,"', ","'",E5,"', ","'",F5,"', ","'",G5,"', ","'",H5,"', ","'",I5,"', ","'",J5,"', ","'",K5,"', ",L5,", ",M5,");",)</f>
        <v>INSERT INTO ceb_meters VALUES (104, '471.552-7', 'SQS 309 C (zelador)', 'Convencional monômia', 'CTA 20170119', 'Poder Público', 'Federal', 'B', 'B3', 'Monofásico', 0, 0);</v>
      </c>
    </row>
    <row r="6" spans="1:15" x14ac:dyDescent="0.25">
      <c r="A6" s="21">
        <v>471553</v>
      </c>
      <c r="B6" s="14">
        <v>105</v>
      </c>
      <c r="C6" s="14" t="s">
        <v>382</v>
      </c>
      <c r="D6" s="14" t="s">
        <v>424</v>
      </c>
      <c r="E6" s="14" t="s">
        <v>408</v>
      </c>
      <c r="F6" s="24" t="s">
        <v>512</v>
      </c>
      <c r="G6" s="14" t="s">
        <v>398</v>
      </c>
      <c r="H6" s="14" t="s">
        <v>404</v>
      </c>
      <c r="I6" s="14" t="s">
        <v>208</v>
      </c>
      <c r="J6" s="14" t="s">
        <v>405</v>
      </c>
      <c r="K6" s="14" t="s">
        <v>410</v>
      </c>
      <c r="L6" s="14">
        <v>0</v>
      </c>
      <c r="M6" s="14">
        <v>0</v>
      </c>
      <c r="O6" s="21" t="str">
        <f>CONCATENATE("INSERT INTO ",'create-ceb_meters'!$B$1," VALUES (",B6,", ","'",C6,"', ","'",D6,"', ","'",E6,"', ","'",F6,"', ","'",G6,"', ","'",H6,"', ","'",I6,"', ","'",J6,"', ","'",K6,"', ",L6,", ",M6,");",)</f>
        <v>INSERT INTO ceb_meters VALUES (105, '471.553-5', 'SQS 309 C (serviço)', 'Convencional monômia', 'CTA 20170119', 'Poder Público', 'Federal', 'B', 'B3', 'Trifásico', 0, 0);</v>
      </c>
    </row>
    <row r="7" spans="1:15" x14ac:dyDescent="0.25">
      <c r="A7" s="21">
        <v>471554</v>
      </c>
      <c r="B7" s="14">
        <v>106</v>
      </c>
      <c r="C7" s="14" t="s">
        <v>383</v>
      </c>
      <c r="D7" s="14" t="s">
        <v>417</v>
      </c>
      <c r="E7" s="14" t="s">
        <v>408</v>
      </c>
      <c r="F7" s="24" t="s">
        <v>512</v>
      </c>
      <c r="G7" s="14" t="s">
        <v>398</v>
      </c>
      <c r="H7" s="14" t="s">
        <v>404</v>
      </c>
      <c r="I7" s="14" t="s">
        <v>208</v>
      </c>
      <c r="J7" s="14" t="s">
        <v>405</v>
      </c>
      <c r="K7" s="14" t="s">
        <v>411</v>
      </c>
      <c r="L7" s="14">
        <v>0</v>
      </c>
      <c r="M7" s="14">
        <v>0</v>
      </c>
      <c r="O7" s="21" t="str">
        <f>CONCATENATE("INSERT INTO ",'create-ceb_meters'!$B$1," VALUES (",B7,", ","'",C7,"', ","'",D7,"', ","'",E7,"', ","'",F7,"', ","'",G7,"', ","'",H7,"', ","'",I7,"', ","'",J7,"', ","'",K7,"', ",L7,", ",M7,");",)</f>
        <v>INSERT INTO ceb_meters VALUES (106, '471.554-3', 'SQS 309 D (zelador)', 'Convencional monômia', 'CTA 20170119', 'Poder Público', 'Federal', 'B', 'B3', 'Monofásico', 0, 0);</v>
      </c>
    </row>
    <row r="8" spans="1:15" x14ac:dyDescent="0.25">
      <c r="A8" s="21">
        <v>471555</v>
      </c>
      <c r="B8" s="14">
        <v>107</v>
      </c>
      <c r="C8" s="14" t="s">
        <v>376</v>
      </c>
      <c r="D8" s="14" t="s">
        <v>418</v>
      </c>
      <c r="E8" s="14" t="s">
        <v>408</v>
      </c>
      <c r="F8" s="24" t="s">
        <v>512</v>
      </c>
      <c r="G8" s="14" t="s">
        <v>398</v>
      </c>
      <c r="H8" s="14" t="s">
        <v>404</v>
      </c>
      <c r="I8" s="14" t="s">
        <v>208</v>
      </c>
      <c r="J8" s="14" t="s">
        <v>405</v>
      </c>
      <c r="K8" s="14" t="s">
        <v>410</v>
      </c>
      <c r="L8" s="14">
        <v>0</v>
      </c>
      <c r="M8" s="14">
        <v>0</v>
      </c>
      <c r="O8" s="21" t="str">
        <f>CONCATENATE("INSERT INTO ",'create-ceb_meters'!$B$1," VALUES (",B8,", ","'",C8,"', ","'",D8,"', ","'",E8,"', ","'",F8,"', ","'",G8,"', ","'",H8,"', ","'",I8,"', ","'",J8,"', ","'",K8,"', ",L8,", ",M8,");",)</f>
        <v>INSERT INTO ceb_meters VALUES (107, '471.555-1', 'SQS 309 D (serviço)', 'Convencional monômia', 'CTA 20170119', 'Poder Público', 'Federal', 'B', 'B3', 'Trifásico', 0, 0);</v>
      </c>
    </row>
    <row r="9" spans="1:15" x14ac:dyDescent="0.25">
      <c r="A9" s="21">
        <v>472913</v>
      </c>
      <c r="B9" s="14">
        <v>108</v>
      </c>
      <c r="C9" s="14" t="s">
        <v>384</v>
      </c>
      <c r="D9" s="14" t="s">
        <v>419</v>
      </c>
      <c r="E9" s="14" t="s">
        <v>408</v>
      </c>
      <c r="F9" s="24" t="s">
        <v>512</v>
      </c>
      <c r="G9" s="14" t="s">
        <v>398</v>
      </c>
      <c r="H9" s="14" t="s">
        <v>404</v>
      </c>
      <c r="I9" s="14" t="s">
        <v>208</v>
      </c>
      <c r="J9" s="14" t="s">
        <v>405</v>
      </c>
      <c r="K9" s="14" t="s">
        <v>410</v>
      </c>
      <c r="L9" s="14">
        <v>0</v>
      </c>
      <c r="M9" s="14">
        <v>0</v>
      </c>
      <c r="O9" s="21" t="str">
        <f>CONCATENATE("INSERT INTO ",'create-ceb_meters'!$B$1," VALUES (",B9,", ","'",C9,"', ","'",D9,"', ","'",E9,"', ","'",F9,"', ","'",G9,"', ","'",H9,"', ","'",I9,"', ","'",J9,"', ","'",K9,"', ",L9,", ",M9,");",)</f>
        <v>INSERT INTO ceb_meters VALUES (108, '472.913-7', 'SHIS QL 12 cj 11 casa 11 (Residência Oficial)', 'Convencional monômia', 'CTA 20170119', 'Poder Público', 'Federal', 'B', 'B3', 'Trifásico', 0, 0);</v>
      </c>
    </row>
    <row r="10" spans="1:15" x14ac:dyDescent="0.25">
      <c r="A10" s="21">
        <v>491042</v>
      </c>
      <c r="B10" s="14">
        <v>109</v>
      </c>
      <c r="C10" s="14" t="s">
        <v>385</v>
      </c>
      <c r="D10" s="14" t="s">
        <v>420</v>
      </c>
      <c r="E10" s="14" t="s">
        <v>409</v>
      </c>
      <c r="F10" s="24" t="s">
        <v>511</v>
      </c>
      <c r="G10" s="14" t="s">
        <v>398</v>
      </c>
      <c r="H10" s="14" t="s">
        <v>404</v>
      </c>
      <c r="I10" s="14" t="s">
        <v>199</v>
      </c>
      <c r="J10" s="14" t="s">
        <v>248</v>
      </c>
      <c r="K10" s="14" t="s">
        <v>410</v>
      </c>
      <c r="L10" s="14">
        <v>680</v>
      </c>
      <c r="M10" s="14">
        <v>565</v>
      </c>
      <c r="O10" s="21" t="str">
        <f>CONCATENATE("INSERT INTO ",'create-ceb_meters'!$B$1," VALUES (",B10,", ","'",C10,"', ","'",D10,"', ","'",E10,"', ","'",F10,"', ","'",G10,"', ","'",H10,"', ","'",I10,"', ","'",J10,"', ","'",K10,"', ",L10,", ",M10,");",)</f>
        <v>INSERT INTO ceb_meters VALUES (109, '491.042-7', 'Gráfica', 'Horária - Azul', 'CT 20160134', 'Poder Público', 'Federal', 'A', 'AS', 'Trifásico', 680, 565);</v>
      </c>
    </row>
    <row r="11" spans="1:15" x14ac:dyDescent="0.25">
      <c r="A11" s="21">
        <v>491747</v>
      </c>
      <c r="B11" s="14">
        <v>110</v>
      </c>
      <c r="C11" s="14" t="s">
        <v>386</v>
      </c>
      <c r="D11" s="14" t="s">
        <v>421</v>
      </c>
      <c r="E11" s="14" t="s">
        <v>407</v>
      </c>
      <c r="F11" s="24" t="s">
        <v>511</v>
      </c>
      <c r="G11" s="14" t="s">
        <v>398</v>
      </c>
      <c r="H11" s="14" t="s">
        <v>404</v>
      </c>
      <c r="I11" s="14" t="s">
        <v>199</v>
      </c>
      <c r="J11" s="14" t="s">
        <v>248</v>
      </c>
      <c r="K11" s="14" t="s">
        <v>410</v>
      </c>
      <c r="L11" s="14">
        <v>440</v>
      </c>
      <c r="M11" s="14">
        <v>0</v>
      </c>
      <c r="O11" s="21" t="str">
        <f>CONCATENATE("INSERT INTO ",'create-ceb_meters'!$B$1," VALUES (",B11,", ","'",C11,"', ","'",D11,"', ","'",E11,"', ","'",F11,"', ","'",G11,"', ","'",H11,"', ","'",I11,"', ","'",J11,"', ","'",K11,"', ",L11,", ",M11,");",)</f>
        <v>INSERT INTO ceb_meters VALUES (110, '491.747-2', 'Anexo 2 - Medidor 2', 'Horária - Verde', 'CT 20160134', 'Poder Público', 'Federal', 'A', 'AS', 'Trifásico', 440, 0);</v>
      </c>
    </row>
    <row r="12" spans="1:15" x14ac:dyDescent="0.25">
      <c r="A12" s="21">
        <v>491750</v>
      </c>
      <c r="B12" s="14">
        <v>111</v>
      </c>
      <c r="C12" s="14" t="s">
        <v>387</v>
      </c>
      <c r="D12" s="14" t="s">
        <v>422</v>
      </c>
      <c r="E12" s="14" t="s">
        <v>409</v>
      </c>
      <c r="F12" s="24" t="s">
        <v>511</v>
      </c>
      <c r="G12" s="14" t="s">
        <v>398</v>
      </c>
      <c r="H12" s="14" t="s">
        <v>404</v>
      </c>
      <c r="I12" s="14" t="s">
        <v>199</v>
      </c>
      <c r="J12" s="14" t="s">
        <v>248</v>
      </c>
      <c r="K12" s="14" t="s">
        <v>410</v>
      </c>
      <c r="L12" s="14">
        <v>825</v>
      </c>
      <c r="M12" s="14">
        <v>740</v>
      </c>
      <c r="O12" s="21" t="str">
        <f>CONCATENATE("INSERT INTO ",'create-ceb_meters'!$B$1," VALUES (",B12,", ","'",C12,"', ","'",D12,"', ","'",E12,"', ","'",F12,"', ","'",G12,"', ","'",H12,"', ","'",I12,"', ","'",J12,"', ","'",K12,"', ",L12,", ",M12,");",)</f>
        <v>INSERT INTO ceb_meters VALUES (111, '491.750-2', 'Anexo 2 - Medidor 1', 'Horária - Azul', 'CT 20160134', 'Poder Público', 'Federal', 'A', 'AS', 'Trifásico', 825, 740);</v>
      </c>
    </row>
    <row r="13" spans="1:15" x14ac:dyDescent="0.25">
      <c r="A13" s="21">
        <v>493169</v>
      </c>
      <c r="B13" s="14">
        <v>112</v>
      </c>
      <c r="C13" s="14" t="s">
        <v>388</v>
      </c>
      <c r="D13" s="14" t="s">
        <v>423</v>
      </c>
      <c r="E13" s="14" t="s">
        <v>407</v>
      </c>
      <c r="F13" s="24" t="s">
        <v>511</v>
      </c>
      <c r="G13" s="14" t="s">
        <v>398</v>
      </c>
      <c r="H13" s="14" t="s">
        <v>404</v>
      </c>
      <c r="I13" s="14" t="s">
        <v>199</v>
      </c>
      <c r="J13" s="14" t="s">
        <v>248</v>
      </c>
      <c r="K13" s="14" t="s">
        <v>410</v>
      </c>
      <c r="L13" s="14">
        <v>460</v>
      </c>
      <c r="M13" s="14">
        <v>0</v>
      </c>
      <c r="O13" s="21" t="str">
        <f>CONCATENATE("INSERT INTO ",'create-ceb_meters'!$B$1," VALUES (",B13,", ","'",C13,"', ","'",D13,"', ","'",E13,"', ","'",F13,"', ","'",G13,"', ","'",H13,"', ","'",I13,"', ","'",J13,"', ","'",K13,"', ",L13,", ",M13,");",)</f>
        <v>INSERT INTO ceb_meters VALUES (112, '493.169-6', 'Ed. Principal e Anexo 1', 'Horária - Verde', 'CT 20160134', 'Poder Público', 'Federal', 'A', 'AS', 'Trifásico', 460, 0);</v>
      </c>
    </row>
    <row r="14" spans="1:15" x14ac:dyDescent="0.25">
      <c r="A14" s="21">
        <v>510213</v>
      </c>
      <c r="B14" s="14">
        <v>113</v>
      </c>
      <c r="C14" s="14" t="s">
        <v>389</v>
      </c>
      <c r="D14" s="14" t="s">
        <v>425</v>
      </c>
      <c r="E14" s="14" t="s">
        <v>408</v>
      </c>
      <c r="F14" s="24" t="s">
        <v>512</v>
      </c>
      <c r="G14" s="14" t="s">
        <v>398</v>
      </c>
      <c r="H14" s="14" t="s">
        <v>404</v>
      </c>
      <c r="I14" s="14" t="s">
        <v>208</v>
      </c>
      <c r="J14" s="14" t="s">
        <v>405</v>
      </c>
      <c r="K14" s="14" t="s">
        <v>410</v>
      </c>
      <c r="L14" s="14">
        <v>0</v>
      </c>
      <c r="M14" s="14">
        <v>0</v>
      </c>
      <c r="O14" s="21" t="str">
        <f>CONCATENATE("INSERT INTO ",'create-ceb_meters'!$B$1," VALUES (",B14,", ","'",C14,"', ","'",D14,"', ","'",E14,"', ","'",F14,"', ","'",G14,"', ","'",H14,"', ","'",I14,"', ","'",J14,"', ","'",K14,"', ",L14,", ",M14,");",)</f>
        <v>INSERT INTO ceb_meters VALUES (113, '510.213-8', 'Torre de TV', 'Convencional monômia', 'CTA 20170119', 'Poder Público', 'Federal', 'B', 'B3', 'Trifásico', 0, 0);</v>
      </c>
    </row>
    <row r="15" spans="1:15" x14ac:dyDescent="0.25">
      <c r="A15" s="21">
        <v>605120</v>
      </c>
      <c r="B15" s="14">
        <v>114</v>
      </c>
      <c r="C15" s="14" t="s">
        <v>379</v>
      </c>
      <c r="D15" s="14" t="s">
        <v>426</v>
      </c>
      <c r="E15" s="14" t="s">
        <v>407</v>
      </c>
      <c r="F15" s="24" t="s">
        <v>511</v>
      </c>
      <c r="G15" s="14" t="s">
        <v>398</v>
      </c>
      <c r="H15" s="14" t="s">
        <v>404</v>
      </c>
      <c r="I15" s="14" t="s">
        <v>199</v>
      </c>
      <c r="J15" s="14" t="s">
        <v>403</v>
      </c>
      <c r="K15" s="14" t="s">
        <v>410</v>
      </c>
      <c r="L15" s="14">
        <v>955</v>
      </c>
      <c r="M15" s="14">
        <v>0</v>
      </c>
      <c r="O15" s="21" t="str">
        <f>CONCATENATE("INSERT INTO ",'create-ceb_meters'!$B$1," VALUES (",B15,", ","'",C15,"', ","'",D15,"', ","'",E15,"', ","'",F15,"', ","'",G15,"', ","'",H15,"', ","'",I15,"', ","'",J15,"', ","'",K15,"', ",L15,", ",M15,");",)</f>
        <v>INSERT INTO ceb_meters VALUES (114, '605.120-0', 'Blocos de Apoio', 'Horária - Verde', 'CT 20160134', 'Poder Público', 'Federal', 'A', 'A4', 'Trifásico', 955, 0);</v>
      </c>
    </row>
    <row r="16" spans="1:15" x14ac:dyDescent="0.25">
      <c r="A16" s="21">
        <v>623849</v>
      </c>
      <c r="B16" s="14">
        <v>115</v>
      </c>
      <c r="C16" s="14" t="s">
        <v>377</v>
      </c>
      <c r="D16" s="14" t="s">
        <v>435</v>
      </c>
      <c r="E16" s="14" t="s">
        <v>407</v>
      </c>
      <c r="F16" s="24" t="s">
        <v>511</v>
      </c>
      <c r="G16" s="14" t="s">
        <v>398</v>
      </c>
      <c r="H16" s="14" t="s">
        <v>404</v>
      </c>
      <c r="I16" s="14" t="s">
        <v>199</v>
      </c>
      <c r="J16" s="14" t="s">
        <v>248</v>
      </c>
      <c r="K16" s="14" t="s">
        <v>410</v>
      </c>
      <c r="L16" s="14">
        <v>855</v>
      </c>
      <c r="M16" s="14">
        <v>0</v>
      </c>
      <c r="O16" s="21" t="str">
        <f>CONCATENATE("INSERT INTO ",'create-ceb_meters'!$B$1," VALUES (",B16,", ","'",C16,"', ","'",D16,"', ","'",E16,"', ","'",F16,"', ","'",G16,"', ","'",H16,"', ","'",I16,"', ","'",J16,"', ","'",K16,"', ",L16,", ",M16,");",)</f>
        <v>INSERT INTO ceb_meters VALUES (115, '623.849-1', 'Casa de Máquinas nº 3 (ar-condicionado)', 'Horária - Verde', 'CT 20160134', 'Poder Público', 'Federal', 'A', 'AS', 'Trifásico', 855, 0);</v>
      </c>
    </row>
    <row r="17" spans="1:15" x14ac:dyDescent="0.25">
      <c r="A17" s="21">
        <v>675051</v>
      </c>
      <c r="B17" s="14">
        <v>116</v>
      </c>
      <c r="C17" s="14" t="s">
        <v>390</v>
      </c>
      <c r="D17" s="14" t="s">
        <v>427</v>
      </c>
      <c r="E17" s="14" t="s">
        <v>409</v>
      </c>
      <c r="F17" s="24" t="s">
        <v>511</v>
      </c>
      <c r="G17" s="14" t="s">
        <v>398</v>
      </c>
      <c r="H17" s="14" t="s">
        <v>404</v>
      </c>
      <c r="I17" s="14" t="s">
        <v>199</v>
      </c>
      <c r="J17" s="14" t="s">
        <v>248</v>
      </c>
      <c r="K17" s="14" t="s">
        <v>410</v>
      </c>
      <c r="L17" s="14">
        <v>455</v>
      </c>
      <c r="M17" s="14">
        <v>435</v>
      </c>
      <c r="O17" s="21" t="str">
        <f>CONCATENATE("INSERT INTO ",'create-ceb_meters'!$B$1," VALUES (",B17,", ","'",C17,"', ","'",D17,"', ","'",E17,"', ","'",F17,"', ","'",G17,"', ","'",H17,"', ","'",I17,"', ","'",J17,"', ","'",K17,"', ",L17,", ",M17,");",)</f>
        <v>INSERT INTO ceb_meters VALUES (116, '675.051-6', 'Prodasen', 'Horária - Azul', 'CT 20160134', 'Poder Público', 'Federal', 'A', 'AS', 'Trifásico', 455, 435);</v>
      </c>
    </row>
    <row r="18" spans="1:15" x14ac:dyDescent="0.25">
      <c r="A18" s="21">
        <v>856960</v>
      </c>
      <c r="B18" s="14">
        <v>117</v>
      </c>
      <c r="C18" s="14" t="s">
        <v>391</v>
      </c>
      <c r="D18" s="14" t="s">
        <v>428</v>
      </c>
      <c r="E18" s="14" t="s">
        <v>408</v>
      </c>
      <c r="F18" s="24" t="s">
        <v>512</v>
      </c>
      <c r="G18" s="14" t="s">
        <v>398</v>
      </c>
      <c r="H18" s="14" t="s">
        <v>404</v>
      </c>
      <c r="I18" s="14" t="s">
        <v>208</v>
      </c>
      <c r="J18" s="14" t="s">
        <v>405</v>
      </c>
      <c r="K18" s="14" t="s">
        <v>410</v>
      </c>
      <c r="L18" s="14">
        <v>0</v>
      </c>
      <c r="M18" s="14">
        <v>0</v>
      </c>
      <c r="O18" s="21" t="str">
        <f>CONCATENATE("INSERT INTO ",'create-ceb_meters'!$B$1," VALUES (",B18,", ","'",C18,"', ","'",D18,"', ","'",E18,"', ","'",F18,"', ","'",G18,"', ","'",H18,"', ","'",I18,"', ","'",J18,"', ","'",K18,"', ",L18,", ",M18,");",)</f>
        <v>INSERT INTO ceb_meters VALUES (117, '856.960-6', 'SQS 309 C (bomba de incêndio)', 'Convencional monômia', 'CTA 20170119', 'Poder Público', 'Federal', 'B', 'B3', 'Trifásico', 0, 0);</v>
      </c>
    </row>
    <row r="19" spans="1:15" x14ac:dyDescent="0.25">
      <c r="A19" s="21">
        <v>856967</v>
      </c>
      <c r="B19" s="14">
        <v>118</v>
      </c>
      <c r="C19" s="14" t="s">
        <v>392</v>
      </c>
      <c r="D19" s="14" t="s">
        <v>429</v>
      </c>
      <c r="E19" s="14" t="s">
        <v>408</v>
      </c>
      <c r="F19" s="24" t="s">
        <v>512</v>
      </c>
      <c r="G19" s="14" t="s">
        <v>398</v>
      </c>
      <c r="H19" s="14" t="s">
        <v>404</v>
      </c>
      <c r="I19" s="14" t="s">
        <v>208</v>
      </c>
      <c r="J19" s="14" t="s">
        <v>405</v>
      </c>
      <c r="K19" s="14" t="s">
        <v>410</v>
      </c>
      <c r="L19" s="14">
        <v>0</v>
      </c>
      <c r="M19" s="14">
        <v>0</v>
      </c>
      <c r="O19" s="21" t="str">
        <f>CONCATENATE("INSERT INTO ",'create-ceb_meters'!$B$1," VALUES (",B19,", ","'",C19,"', ","'",D19,"', ","'",E19,"', ","'",F19,"', ","'",G19,"', ","'",H19,"', ","'",I19,"', ","'",J19,"', ","'",K19,"', ",L19,", ",M19,");",)</f>
        <v>INSERT INTO ceb_meters VALUES (118, '856.967-3', 'SQS 309 D (bomba de incêndio)', 'Convencional monômia', 'CTA 20170119', 'Poder Público', 'Federal', 'B', 'B3', 'Trifásico', 0, 0);</v>
      </c>
    </row>
    <row r="20" spans="1:15" x14ac:dyDescent="0.25">
      <c r="A20" s="21">
        <v>856969</v>
      </c>
      <c r="B20" s="14">
        <v>119</v>
      </c>
      <c r="C20" s="14" t="s">
        <v>393</v>
      </c>
      <c r="D20" s="14" t="s">
        <v>430</v>
      </c>
      <c r="E20" s="14" t="s">
        <v>408</v>
      </c>
      <c r="F20" s="24" t="s">
        <v>512</v>
      </c>
      <c r="G20" s="14" t="s">
        <v>398</v>
      </c>
      <c r="H20" s="14" t="s">
        <v>404</v>
      </c>
      <c r="I20" s="14" t="s">
        <v>208</v>
      </c>
      <c r="J20" s="14" t="s">
        <v>405</v>
      </c>
      <c r="K20" s="14" t="s">
        <v>410</v>
      </c>
      <c r="L20" s="14">
        <v>0</v>
      </c>
      <c r="M20" s="14">
        <v>0</v>
      </c>
      <c r="O20" s="21" t="str">
        <f>CONCATENATE("INSERT INTO ",'create-ceb_meters'!$B$1," VALUES (",B20,", ","'",C20,"', ","'",D20,"', ","'",E20,"', ","'",F20,"', ","'",G20,"', ","'",H20,"', ","'",I20,"', ","'",J20,"', ","'",K20,"', ",L20,", ",M20,");",)</f>
        <v>INSERT INTO ceb_meters VALUES (119, '856.969-X', 'SQS 309 G (bomba de incêndio)', 'Convencional monômia', 'CTA 20170119', 'Poder Público', 'Federal', 'B', 'B3', 'Trifásico', 0, 0);</v>
      </c>
    </row>
    <row r="21" spans="1:15" x14ac:dyDescent="0.25">
      <c r="A21" s="21">
        <v>966027</v>
      </c>
      <c r="B21" s="14">
        <v>120</v>
      </c>
      <c r="C21" s="14" t="s">
        <v>394</v>
      </c>
      <c r="D21" s="14" t="s">
        <v>431</v>
      </c>
      <c r="E21" s="14" t="s">
        <v>407</v>
      </c>
      <c r="F21" s="24" t="s">
        <v>511</v>
      </c>
      <c r="G21" s="14" t="s">
        <v>398</v>
      </c>
      <c r="H21" s="14" t="s">
        <v>404</v>
      </c>
      <c r="I21" s="14" t="s">
        <v>199</v>
      </c>
      <c r="J21" s="14" t="s">
        <v>248</v>
      </c>
      <c r="K21" s="14" t="s">
        <v>410</v>
      </c>
      <c r="L21" s="14">
        <v>250</v>
      </c>
      <c r="M21" s="14">
        <v>0</v>
      </c>
      <c r="O21" s="21" t="str">
        <f>CONCATENATE("INSERT INTO ",'create-ceb_meters'!$B$1," VALUES (",B21,", ","'",C21,"', ","'",D21,"', ","'",E21,"', ","'",F21,"', ","'",G21,"', ","'",H21,"', ","'",I21,"', ","'",J21,"', ","'",K21,"', ",L21,", ",M21,");",)</f>
        <v>INSERT INTO ceb_meters VALUES (120, '966.027-5', 'Ed. Interlegis', 'Horária - Verde', 'CT 20160134', 'Poder Público', 'Federal', 'A', 'AS', 'Trifásico', 250, 0);</v>
      </c>
    </row>
    <row r="22" spans="1:15" x14ac:dyDescent="0.25">
      <c r="A22" s="21">
        <v>1089425</v>
      </c>
      <c r="B22" s="14">
        <v>121</v>
      </c>
      <c r="C22" s="14" t="s">
        <v>395</v>
      </c>
      <c r="D22" s="14" t="s">
        <v>432</v>
      </c>
      <c r="E22" s="14" t="s">
        <v>409</v>
      </c>
      <c r="F22" s="24" t="s">
        <v>511</v>
      </c>
      <c r="G22" s="14" t="s">
        <v>398</v>
      </c>
      <c r="H22" s="14" t="s">
        <v>404</v>
      </c>
      <c r="I22" s="14" t="s">
        <v>199</v>
      </c>
      <c r="J22" s="14" t="s">
        <v>403</v>
      </c>
      <c r="K22" s="14" t="s">
        <v>410</v>
      </c>
      <c r="L22" s="14">
        <v>210</v>
      </c>
      <c r="M22" s="14">
        <v>210</v>
      </c>
      <c r="O22" s="21" t="str">
        <f>CONCATENATE("INSERT INTO ",'create-ceb_meters'!$B$1," VALUES (",B22,", ","'",C22,"', ","'",D22,"', ","'",E22,"', ","'",F22,"', ","'",G22,"', ","'",H22,"', ","'",I22,"', ","'",J22,"', ","'",K22,"', ",L22,", ",M22,");",)</f>
        <v>INSERT INTO ceb_meters VALUES (121, '1.089.425-X', 'Transmissora DF 001 (Posto Colorado/Sobradinho)', 'Horária - Azul', 'CT 20160134', 'Poder Público', 'Federal', 'A', 'A4', 'Trifásico', 210, 210);</v>
      </c>
    </row>
    <row r="23" spans="1:15" x14ac:dyDescent="0.25">
      <c r="A23" s="21">
        <v>1100496</v>
      </c>
      <c r="B23" s="14">
        <v>122</v>
      </c>
      <c r="C23" s="14" t="s">
        <v>396</v>
      </c>
      <c r="D23" s="14" t="s">
        <v>433</v>
      </c>
      <c r="E23" s="14" t="s">
        <v>408</v>
      </c>
      <c r="F23" s="24" t="s">
        <v>512</v>
      </c>
      <c r="G23" s="14" t="s">
        <v>398</v>
      </c>
      <c r="H23" s="14" t="s">
        <v>404</v>
      </c>
      <c r="I23" s="14" t="s">
        <v>208</v>
      </c>
      <c r="J23" s="14" t="s">
        <v>405</v>
      </c>
      <c r="K23" s="14" t="s">
        <v>411</v>
      </c>
      <c r="L23" s="14">
        <v>0</v>
      </c>
      <c r="M23" s="14">
        <v>0</v>
      </c>
      <c r="O23" s="21" t="str">
        <f>CONCATENATE("INSERT INTO ",'create-ceb_meters'!$B$1," VALUES (",B23,", ","'",C23,"', ","'",D23,"', ","'",E23,"', ","'",F23,"', ","'",G23,"', ","'",H23,"', ","'",I23,"', ","'",J23,"', ","'",K23,"', ",L23,", ",M23,");",)</f>
        <v>INSERT INTO ceb_meters VALUES (122, '1.100.496-7', 'Sala no Ed. Palácio do Comércio', 'Convencional monômia', 'CTA 20170119', 'Poder Público', 'Federal', 'B', 'B3', 'Monofásico', 0, 0);</v>
      </c>
    </row>
    <row r="24" spans="1:15" x14ac:dyDescent="0.25">
      <c r="A24" s="21">
        <v>1951042</v>
      </c>
      <c r="B24" s="14">
        <v>123</v>
      </c>
      <c r="C24" s="14" t="s">
        <v>397</v>
      </c>
      <c r="D24" s="14" t="s">
        <v>434</v>
      </c>
      <c r="E24" s="14" t="s">
        <v>408</v>
      </c>
      <c r="F24" s="14" t="s">
        <v>513</v>
      </c>
      <c r="G24" s="14" t="s">
        <v>398</v>
      </c>
      <c r="H24" s="14" t="s">
        <v>404</v>
      </c>
      <c r="I24" s="14" t="s">
        <v>208</v>
      </c>
      <c r="J24" s="14" t="s">
        <v>405</v>
      </c>
      <c r="K24" s="14" t="s">
        <v>410</v>
      </c>
      <c r="L24" s="14">
        <v>0</v>
      </c>
      <c r="M24" s="14">
        <v>0</v>
      </c>
      <c r="O24" s="21" t="str">
        <f>CONCATENATE("INSERT INTO ",'create-ceb_meters'!$B$1," VALUES (",B24,", ","'",C24,"', ","'",D24,"', ","'",E24,"', ","'",F24,"', ","'",G24,"', ","'",H24,"', ","'",I24,"', ","'",J24,"', ","'",K24,"', ",L24,", ",M24,");",)</f>
        <v>INSERT INTO ceb_meters VALUES (123, '1.951.042-X', 'Setor de Clubes Esportivos Norte - Trecho 3 Lote 1', 'Convencional monômia', 'TE 20170014', 'Poder Público', 'Federal', 'B', 'B3', 'Trifásico', 0, 0);</v>
      </c>
    </row>
    <row r="25" spans="1:15" s="18" customFormat="1" x14ac:dyDescent="0.25"/>
    <row r="26" spans="1:15" x14ac:dyDescent="0.25">
      <c r="C26" s="21" t="str">
        <f>B1</f>
        <v>med</v>
      </c>
      <c r="D26" s="21" t="str">
        <f>'create-ceb_meters_assets'!A3</f>
        <v>asset_id</v>
      </c>
    </row>
    <row r="27" spans="1:15" x14ac:dyDescent="0.25">
      <c r="C27" s="21">
        <f>B2</f>
        <v>101</v>
      </c>
      <c r="D27" s="14" t="s">
        <v>487</v>
      </c>
      <c r="O27" s="21" t="str">
        <f>CONCATENATE("INSERT INTO ",'create-ceb_meters_assets'!$B$1," VALUES (",C27,", '",D27,"');")</f>
        <v>INSERT INTO ceb_meters_assets VALUES (101, 'BL19-000-000');</v>
      </c>
    </row>
    <row r="28" spans="1:15" x14ac:dyDescent="0.25">
      <c r="C28" s="21">
        <f>B2</f>
        <v>101</v>
      </c>
      <c r="D28" s="14" t="s">
        <v>488</v>
      </c>
      <c r="O28" s="21" t="str">
        <f>CONCATENATE("INSERT INTO ",'create-ceb_meters_assets'!$B$1," VALUES (",C28,", '",D28,"');")</f>
        <v>INSERT INTO ceb_meters_assets VALUES (101, 'BL20-000-000');</v>
      </c>
    </row>
    <row r="29" spans="1:15" x14ac:dyDescent="0.25">
      <c r="C29" s="21">
        <f t="shared" ref="C29:C36" si="0">B3</f>
        <v>102</v>
      </c>
      <c r="D29" s="14" t="s">
        <v>482</v>
      </c>
      <c r="O29" s="21" t="str">
        <f>CONCATENATE("INSERT INTO ",'create-ceb_meters_assets'!$B$1," VALUES (",C29,", '",D29,"');")</f>
        <v>INSERT INTO ceb_meters_assets VALUES (102, '309G-000-000');</v>
      </c>
    </row>
    <row r="30" spans="1:15" x14ac:dyDescent="0.25">
      <c r="C30" s="21">
        <f t="shared" si="0"/>
        <v>103</v>
      </c>
      <c r="D30" s="14" t="s">
        <v>482</v>
      </c>
      <c r="O30" s="21" t="str">
        <f>CONCATENATE("INSERT INTO ",'create-ceb_meters_assets'!$B$1," VALUES (",C30,", '",D30,"');")</f>
        <v>INSERT INTO ceb_meters_assets VALUES (103, '309G-000-000');</v>
      </c>
    </row>
    <row r="31" spans="1:15" x14ac:dyDescent="0.25">
      <c r="C31" s="21">
        <f t="shared" si="0"/>
        <v>104</v>
      </c>
      <c r="D31" s="14" t="s">
        <v>484</v>
      </c>
      <c r="O31" s="21" t="str">
        <f>CONCATENATE("INSERT INTO ",'create-ceb_meters_assets'!$B$1," VALUES (",C31,", '",D31,"');")</f>
        <v>INSERT INTO ceb_meters_assets VALUES (104, '309C-000-000');</v>
      </c>
    </row>
    <row r="32" spans="1:15" x14ac:dyDescent="0.25">
      <c r="C32" s="21">
        <f t="shared" si="0"/>
        <v>105</v>
      </c>
      <c r="D32" s="14" t="s">
        <v>484</v>
      </c>
      <c r="O32" s="21" t="str">
        <f>CONCATENATE("INSERT INTO ",'create-ceb_meters_assets'!$B$1," VALUES (",C32,", '",D32,"');")</f>
        <v>INSERT INTO ceb_meters_assets VALUES (105, '309C-000-000');</v>
      </c>
    </row>
    <row r="33" spans="3:15" x14ac:dyDescent="0.25">
      <c r="C33" s="21">
        <f t="shared" si="0"/>
        <v>106</v>
      </c>
      <c r="D33" s="14" t="s">
        <v>483</v>
      </c>
      <c r="O33" s="21" t="str">
        <f>CONCATENATE("INSERT INTO ",'create-ceb_meters_assets'!$B$1," VALUES (",C33,", '",D33,"');")</f>
        <v>INSERT INTO ceb_meters_assets VALUES (106, '309D-000-000');</v>
      </c>
    </row>
    <row r="34" spans="3:15" x14ac:dyDescent="0.25">
      <c r="C34" s="21">
        <f t="shared" si="0"/>
        <v>107</v>
      </c>
      <c r="D34" s="14" t="s">
        <v>483</v>
      </c>
      <c r="O34" s="21" t="str">
        <f>CONCATENATE("INSERT INTO ",'create-ceb_meters_assets'!$B$1," VALUES (",C34,", '",D34,"');")</f>
        <v>INSERT INTO ceb_meters_assets VALUES (107, '309D-000-000');</v>
      </c>
    </row>
    <row r="35" spans="3:15" x14ac:dyDescent="0.25">
      <c r="C35" s="21">
        <f t="shared" si="0"/>
        <v>108</v>
      </c>
      <c r="D35" s="14" t="s">
        <v>489</v>
      </c>
      <c r="O35" s="21" t="str">
        <f>CONCATENATE("INSERT INTO ",'create-ceb_meters_assets'!$B$1," VALUES (",C35,", '",D35,"');")</f>
        <v>INSERT INTO ceb_meters_assets VALUES (108, 'SHIS-000-000');</v>
      </c>
    </row>
    <row r="36" spans="3:15" x14ac:dyDescent="0.25">
      <c r="C36" s="21">
        <f t="shared" si="0"/>
        <v>109</v>
      </c>
      <c r="D36" s="22" t="s">
        <v>490</v>
      </c>
      <c r="O36" s="21" t="str">
        <f>CONCATENATE("INSERT INTO ",'create-ceb_meters_assets'!$B$1," VALUES (",C36,", '",D36,"');")</f>
        <v>INSERT INTO ceb_meters_assets VALUES (109, 'BL03-000-000');</v>
      </c>
    </row>
    <row r="37" spans="3:15" x14ac:dyDescent="0.25">
      <c r="C37" s="21">
        <f>B10</f>
        <v>109</v>
      </c>
      <c r="D37" s="22" t="s">
        <v>491</v>
      </c>
      <c r="O37" s="21" t="str">
        <f>CONCATENATE("INSERT INTO ",'create-ceb_meters_assets'!$B$1," VALUES (",C37,", '",D37,"');")</f>
        <v>INSERT INTO ceb_meters_assets VALUES (109, 'BL04-000-000');</v>
      </c>
    </row>
    <row r="38" spans="3:15" x14ac:dyDescent="0.25">
      <c r="C38" s="21">
        <f>B10</f>
        <v>109</v>
      </c>
      <c r="D38" s="22" t="s">
        <v>492</v>
      </c>
      <c r="O38" s="21" t="str">
        <f>CONCATENATE("INSERT INTO ",'create-ceb_meters_assets'!$B$1," VALUES (",C38,", '",D38,"');")</f>
        <v>INSERT INTO ceb_meters_assets VALUES (109, 'BL05-000-000');</v>
      </c>
    </row>
    <row r="39" spans="3:15" x14ac:dyDescent="0.25">
      <c r="C39" s="21">
        <f>B10</f>
        <v>109</v>
      </c>
      <c r="D39" s="22" t="s">
        <v>493</v>
      </c>
      <c r="O39" s="21" t="str">
        <f>CONCATENATE("INSERT INTO ",'create-ceb_meters_assets'!$B$1," VALUES (",C39,", '",D39,"');")</f>
        <v>INSERT INTO ceb_meters_assets VALUES (109, 'BL06-000-000');</v>
      </c>
    </row>
    <row r="40" spans="3:15" x14ac:dyDescent="0.25">
      <c r="C40" s="21">
        <f>B10</f>
        <v>109</v>
      </c>
      <c r="D40" s="22" t="s">
        <v>494</v>
      </c>
      <c r="O40" s="21" t="str">
        <f>CONCATENATE("INSERT INTO ",'create-ceb_meters_assets'!$B$1," VALUES (",C40,", '",D40,"');")</f>
        <v>INSERT INTO ceb_meters_assets VALUES (109, 'BL07-000-000');</v>
      </c>
    </row>
    <row r="41" spans="3:15" x14ac:dyDescent="0.25">
      <c r="C41" s="21">
        <f>B10</f>
        <v>109</v>
      </c>
      <c r="D41" s="22" t="s">
        <v>495</v>
      </c>
      <c r="O41" s="21" t="str">
        <f>CONCATENATE("INSERT INTO ",'create-ceb_meters_assets'!$B$1," VALUES (",C41,", '",D41,"');")</f>
        <v>INSERT INTO ceb_meters_assets VALUES (109, 'BL08-000-000');</v>
      </c>
    </row>
    <row r="42" spans="3:15" x14ac:dyDescent="0.25">
      <c r="C42" s="21">
        <f>B10</f>
        <v>109</v>
      </c>
      <c r="D42" s="22" t="s">
        <v>496</v>
      </c>
      <c r="O42" s="21" t="str">
        <f>CONCATENATE("INSERT INTO ",'create-ceb_meters_assets'!$B$1," VALUES (",C42,", '",D42,"');")</f>
        <v>INSERT INTO ceb_meters_assets VALUES (109, 'BL09-000-000');</v>
      </c>
    </row>
    <row r="43" spans="3:15" x14ac:dyDescent="0.25">
      <c r="C43" s="21">
        <f>B10</f>
        <v>109</v>
      </c>
      <c r="D43" s="22" t="s">
        <v>497</v>
      </c>
      <c r="O43" s="21" t="str">
        <f>CONCATENATE("INSERT INTO ",'create-ceb_meters_assets'!$B$1," VALUES (",C43,", '",D43,"');")</f>
        <v>INSERT INTO ceb_meters_assets VALUES (109, 'BL10-000-000');</v>
      </c>
    </row>
    <row r="44" spans="3:15" x14ac:dyDescent="0.25">
      <c r="C44" s="21">
        <f>B11</f>
        <v>110</v>
      </c>
      <c r="D44" s="22" t="s">
        <v>486</v>
      </c>
      <c r="O44" s="21" t="str">
        <f>CONCATENATE("INSERT INTO ",'create-ceb_meters_assets'!$B$1," VALUES (",C44,", '",D44,"');")</f>
        <v>INSERT INTO ceb_meters_assets VALUES (110, 'AX02-000-000');</v>
      </c>
    </row>
    <row r="45" spans="3:15" x14ac:dyDescent="0.25">
      <c r="C45" s="21">
        <f>B12</f>
        <v>111</v>
      </c>
      <c r="D45" s="22" t="s">
        <v>486</v>
      </c>
      <c r="O45" s="21" t="str">
        <f>CONCATENATE("INSERT INTO ",'create-ceb_meters_assets'!$B$1," VALUES (",C45,", '",D45,"');")</f>
        <v>INSERT INTO ceb_meters_assets VALUES (111, 'AX02-000-000');</v>
      </c>
    </row>
    <row r="46" spans="3:15" x14ac:dyDescent="0.25">
      <c r="C46" s="21">
        <f>B13</f>
        <v>112</v>
      </c>
      <c r="D46" s="22" t="s">
        <v>498</v>
      </c>
      <c r="O46" s="21" t="str">
        <f>CONCATENATE("INSERT INTO ",'create-ceb_meters_assets'!$B$1," VALUES (",C46,", '",D46,"');")</f>
        <v>INSERT INTO ceb_meters_assets VALUES (112, 'EDPR-000-000');</v>
      </c>
    </row>
    <row r="47" spans="3:15" x14ac:dyDescent="0.25">
      <c r="C47" s="21">
        <f>B13</f>
        <v>112</v>
      </c>
      <c r="D47" s="22" t="s">
        <v>499</v>
      </c>
      <c r="O47" s="21" t="str">
        <f>CONCATENATE("INSERT INTO ",'create-ceb_meters_assets'!$B$1," VALUES (",C47,", '",D47,"');")</f>
        <v>INSERT INTO ceb_meters_assets VALUES (112, 'AX01-000-000');</v>
      </c>
    </row>
    <row r="48" spans="3:15" x14ac:dyDescent="0.25">
      <c r="C48" s="21">
        <f>B14</f>
        <v>113</v>
      </c>
      <c r="D48" s="23" t="s">
        <v>480</v>
      </c>
      <c r="O48" s="21" t="str">
        <f>CONCATENATE("INSERT INTO ",'create-ceb_meters_assets'!$B$1," VALUES (",C48,", '",D48,"');")</f>
        <v>INSERT INTO ceb_meters_assets VALUES (113, 'CASF-000-000');</v>
      </c>
    </row>
    <row r="49" spans="3:15" x14ac:dyDescent="0.25">
      <c r="C49" s="21">
        <f>B15</f>
        <v>114</v>
      </c>
      <c r="D49" s="23" t="s">
        <v>500</v>
      </c>
      <c r="O49" s="21" t="str">
        <f>CONCATENATE("INSERT INTO ",'create-ceb_meters_assets'!$B$1," VALUES (",C49,", '",D49,"');")</f>
        <v>INSERT INTO ceb_meters_assets VALUES (114, 'BL11-000-000');</v>
      </c>
    </row>
    <row r="50" spans="3:15" x14ac:dyDescent="0.25">
      <c r="C50" s="21">
        <f>B15</f>
        <v>114</v>
      </c>
      <c r="D50" s="23" t="s">
        <v>501</v>
      </c>
      <c r="O50" s="21" t="str">
        <f>CONCATENATE("INSERT INTO ",'create-ceb_meters_assets'!$B$1," VALUES (",C50,", '",D50,"');")</f>
        <v>INSERT INTO ceb_meters_assets VALUES (114, 'BL12-000-000');</v>
      </c>
    </row>
    <row r="51" spans="3:15" x14ac:dyDescent="0.25">
      <c r="C51" s="21">
        <f>B15</f>
        <v>114</v>
      </c>
      <c r="D51" s="23" t="s">
        <v>502</v>
      </c>
      <c r="O51" s="21" t="str">
        <f>CONCATENATE("INSERT INTO ",'create-ceb_meters_assets'!$B$1," VALUES (",C51,", '",D51,"');")</f>
        <v>INSERT INTO ceb_meters_assets VALUES (114, 'BL13-000-000');</v>
      </c>
    </row>
    <row r="52" spans="3:15" x14ac:dyDescent="0.25">
      <c r="C52" s="21">
        <f>B15</f>
        <v>114</v>
      </c>
      <c r="D52" s="23" t="s">
        <v>503</v>
      </c>
      <c r="O52" s="21" t="str">
        <f>CONCATENATE("INSERT INTO ",'create-ceb_meters_assets'!$B$1," VALUES (",C52,", '",D52,"');")</f>
        <v>INSERT INTO ceb_meters_assets VALUES (114, 'BL14-000-000');</v>
      </c>
    </row>
    <row r="53" spans="3:15" x14ac:dyDescent="0.25">
      <c r="C53" s="21">
        <f>B15</f>
        <v>114</v>
      </c>
      <c r="D53" s="23" t="s">
        <v>504</v>
      </c>
      <c r="O53" s="21" t="str">
        <f>CONCATENATE("INSERT INTO ",'create-ceb_meters_assets'!$B$1," VALUES (",C53,", '",D53,"');")</f>
        <v>INSERT INTO ceb_meters_assets VALUES (114, 'BL15-000-000');</v>
      </c>
    </row>
    <row r="54" spans="3:15" x14ac:dyDescent="0.25">
      <c r="C54" s="21">
        <f>B15</f>
        <v>114</v>
      </c>
      <c r="D54" s="23" t="s">
        <v>505</v>
      </c>
      <c r="O54" s="21" t="str">
        <f>CONCATENATE("INSERT INTO ",'create-ceb_meters_assets'!$B$1," VALUES (",C54,", '",D54,"');")</f>
        <v>INSERT INTO ceb_meters_assets VALUES (114, 'BL16-000-000');</v>
      </c>
    </row>
    <row r="55" spans="3:15" x14ac:dyDescent="0.25">
      <c r="C55" s="21">
        <f>B15</f>
        <v>114</v>
      </c>
      <c r="D55" s="23" t="s">
        <v>506</v>
      </c>
      <c r="O55" s="21" t="str">
        <f>CONCATENATE("INSERT INTO ",'create-ceb_meters_assets'!$B$1," VALUES (",C55,", '",D55,"');")</f>
        <v>INSERT INTO ceb_meters_assets VALUES (114, 'BL17-000-000');</v>
      </c>
    </row>
    <row r="56" spans="3:15" x14ac:dyDescent="0.25">
      <c r="C56" s="21">
        <f t="shared" ref="C56:C65" si="1">B15</f>
        <v>114</v>
      </c>
      <c r="D56" s="23" t="s">
        <v>507</v>
      </c>
      <c r="O56" s="21" t="str">
        <f>CONCATENATE("INSERT INTO ",'create-ceb_meters_assets'!$B$1," VALUES (",C56,", '",D56,"');")</f>
        <v>INSERT INTO ceb_meters_assets VALUES (114, 'BL18-000-000');</v>
      </c>
    </row>
    <row r="57" spans="3:15" x14ac:dyDescent="0.25">
      <c r="C57" s="21">
        <f t="shared" si="1"/>
        <v>115</v>
      </c>
      <c r="D57" s="23" t="s">
        <v>486</v>
      </c>
      <c r="O57" s="21" t="str">
        <f>CONCATENATE("INSERT INTO ",'create-ceb_meters_assets'!$B$1," VALUES (",C57,", '",D57,"');")</f>
        <v>INSERT INTO ceb_meters_assets VALUES (115, 'AX02-000-000');</v>
      </c>
    </row>
    <row r="58" spans="3:15" x14ac:dyDescent="0.25">
      <c r="C58" s="21">
        <f t="shared" si="1"/>
        <v>116</v>
      </c>
      <c r="D58" s="23" t="s">
        <v>485</v>
      </c>
      <c r="O58" s="21" t="str">
        <f>CONCATENATE("INSERT INTO ",'create-ceb_meters_assets'!$B$1," VALUES (",C58,", '",D58,"');")</f>
        <v>INSERT INTO ceb_meters_assets VALUES (116, 'BL01-000-000');</v>
      </c>
    </row>
    <row r="59" spans="3:15" x14ac:dyDescent="0.25">
      <c r="C59" s="21">
        <f t="shared" si="1"/>
        <v>117</v>
      </c>
      <c r="D59" s="23" t="s">
        <v>484</v>
      </c>
      <c r="O59" s="21" t="str">
        <f>CONCATENATE("INSERT INTO ",'create-ceb_meters_assets'!$B$1," VALUES (",C59,", '",D59,"');")</f>
        <v>INSERT INTO ceb_meters_assets VALUES (117, '309C-000-000');</v>
      </c>
    </row>
    <row r="60" spans="3:15" x14ac:dyDescent="0.25">
      <c r="C60" s="21">
        <f t="shared" si="1"/>
        <v>118</v>
      </c>
      <c r="D60" s="23" t="s">
        <v>483</v>
      </c>
      <c r="O60" s="21" t="str">
        <f>CONCATENATE("INSERT INTO ",'create-ceb_meters_assets'!$B$1," VALUES (",C60,", '",D60,"');")</f>
        <v>INSERT INTO ceb_meters_assets VALUES (118, '309D-000-000');</v>
      </c>
    </row>
    <row r="61" spans="3:15" x14ac:dyDescent="0.25">
      <c r="C61" s="21">
        <f t="shared" si="1"/>
        <v>119</v>
      </c>
      <c r="D61" s="23" t="s">
        <v>482</v>
      </c>
      <c r="O61" s="21" t="str">
        <f>CONCATENATE("INSERT INTO ",'create-ceb_meters_assets'!$B$1," VALUES (",C61,", '",D61,"');")</f>
        <v>INSERT INTO ceb_meters_assets VALUES (119, '309G-000-000');</v>
      </c>
    </row>
    <row r="62" spans="3:15" x14ac:dyDescent="0.25">
      <c r="C62" s="21">
        <f t="shared" si="1"/>
        <v>120</v>
      </c>
      <c r="D62" s="23" t="s">
        <v>481</v>
      </c>
      <c r="O62" s="21" t="str">
        <f>CONCATENATE("INSERT INTO ",'create-ceb_meters_assets'!$B$1," VALUES (",C62,", '",D62,"');")</f>
        <v>INSERT INTO ceb_meters_assets VALUES (120, 'BL02-000-000');</v>
      </c>
    </row>
    <row r="63" spans="3:15" x14ac:dyDescent="0.25">
      <c r="C63" s="21">
        <f t="shared" si="1"/>
        <v>121</v>
      </c>
      <c r="D63" s="23" t="s">
        <v>480</v>
      </c>
      <c r="O63" s="21" t="str">
        <f>CONCATENATE("INSERT INTO ",'create-ceb_meters_assets'!$B$1," VALUES (",C63,", '",D63,"');")</f>
        <v>INSERT INTO ceb_meters_assets VALUES (121, 'CASF-000-000');</v>
      </c>
    </row>
    <row r="64" spans="3:15" x14ac:dyDescent="0.25">
      <c r="C64" s="21">
        <f t="shared" si="1"/>
        <v>122</v>
      </c>
      <c r="D64" s="23" t="s">
        <v>480</v>
      </c>
      <c r="O64" s="21" t="str">
        <f>CONCATENATE("INSERT INTO ",'create-ceb_meters_assets'!$B$1," VALUES (",C64,", '",D64,"');")</f>
        <v>INSERT INTO ceb_meters_assets VALUES (122, 'CASF-000-000');</v>
      </c>
    </row>
    <row r="65" spans="3:15" x14ac:dyDescent="0.25">
      <c r="C65" s="21">
        <f t="shared" si="1"/>
        <v>123</v>
      </c>
      <c r="D65" s="23" t="s">
        <v>480</v>
      </c>
      <c r="O65" s="21" t="str">
        <f>CONCATENATE("INSERT INTO ",'create-ceb_meters_assets'!$B$1," VALUES (",C65,", '",D65,"');")</f>
        <v>INSERT INTO ceb_meters_assets VALUES (123, 'CASF-000-000');</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67"/>
  <sheetViews>
    <sheetView workbookViewId="0">
      <selection activeCell="A3" sqref="A3"/>
    </sheetView>
  </sheetViews>
  <sheetFormatPr defaultRowHeight="15" x14ac:dyDescent="0.25"/>
  <cols>
    <col min="1" max="1" width="198.140625" style="21" bestFit="1" customWidth="1"/>
  </cols>
  <sheetData>
    <row r="2" spans="1:1" x14ac:dyDescent="0.25">
      <c r="A2" s="21" t="str">
        <f>CONCATENATE("INSERT INTO ",create_ceb_data!$B$1," VALUES (",calculos!C2,", ",calculos!D2,", ",calculos!E2,", ",calculos!F2,", ",calculos!G2,", ",calculos!H2,", ",calculos!I2,", ",calculos!J2,", ",calculos!K2,", ",calculos!L2,", ",calculos!M2,", ",calculos!N2,", ",calculos!O2,", ",calculos!P2,", ",calculos!Q2,", ",calculos!R2,", ",calculos!S2,", ",calculos!T2,", ",calculos!U2,", ",calculos!V2,", ",calculos!W2,", ",calculos!X2,", ",calculos!Y2,", ",calculos!Z2,", ",calculos!AA2,", ",calculos!AB2,", ",calculos!AC2,", ",calculos!AD2,", ",calculos!AE2,", ",calculos!AF2,");")</f>
        <v>INSERT INTO ceb_data VALUES (101, 1701, 1, 20170218, 13040, 0, 1577.13, 654.27, 369.03, 233.83, 5424.43, 6308.54, 1403.18, 1772.21, 0, 13040, 0, 0, 0, 55, 0, 0, 0, 0, 0, 441.94, 0, 0, 0, 55);</v>
      </c>
    </row>
    <row r="3" spans="1:1" x14ac:dyDescent="0.25">
      <c r="A3" s="21" t="str">
        <f>CONCATENATE("INSERT INTO ",create_ceb_data!$B$1," VALUES (",calculos!C3,", ",calculos!D3,", ",calculos!E3,", ",calculos!F3,", ",calculos!G3,", ",calculos!H3,", ",calculos!I3,", ",calculos!J3,", ",calculos!K3,", ",calculos!L3,", ",calculos!M3,", ",calculos!N3,", ",calculos!O3,", ",calculos!P3,", ",calculos!Q3,", ",calculos!R3,", ",calculos!S3,", ",calculos!T3,", ",calculos!U3,", ",calculos!V3,", ",calculos!W3,", ",calculos!X3,", ",calculos!Y3,", ",calculos!Z3,", ",calculos!AA3,", ",calculos!AB3,", ",calculos!AC3,", ",calculos!AD3,", ",calculos!AE3,", ",calculos!AF3,");")</f>
        <v>INSERT INTO ceb_data VALUES (102, 1701, 0, 20170218, 548, 548, 89.19, 44.9, 20.85, 4.81, 0, 356.78, 385.64, 406.49, 0, 548, 0, 0, 0, 0, 0, 0, 0, 0, 0, 0, 0, 0, 0, 0);</v>
      </c>
    </row>
    <row r="4" spans="1:1" x14ac:dyDescent="0.25">
      <c r="A4" s="21" t="str">
        <f>CONCATENATE("INSERT INTO ",create_ceb_data!$B$1," VALUES (",calculos!C4,", ",calculos!D4,", ",calculos!E4,", ",calculos!F4,", ",calculos!G4,", ",calculos!H4,", ",calculos!I4,", ",calculos!J4,", ",calculos!K4,", ",calculos!L4,", ",calculos!M4,", ",calculos!N4,", ",calculos!O4,", ",calculos!P4,", ",calculos!Q4,", ",calculos!R4,", ",calculos!S4,", ",calculos!T4,", ",calculos!U4,", ",calculos!V4,", ",calculos!W4,", ",calculos!X4,", ",calculos!Y4,", ",calculos!Z4,", ",calculos!AA4,", ",calculos!AB4,", ",calculos!AC4,", ",calculos!AD4,", ",calculos!AE4,", ",calculos!AF4,");")</f>
        <v>INSERT INTO ceb_data VALUES (103, 1701, 0, 20170218, 6440, 6440, 1048.23, 645.47, 245.26, 143.79, 0, 4192.92, 4736.92, 4982.18, 0, 6440, 0, 0, 0, 0, 0, 0, 0, 0, 0, 0, 0, 0, 0, 0);</v>
      </c>
    </row>
    <row r="5" spans="1:1" x14ac:dyDescent="0.25">
      <c r="A5" s="21" t="str">
        <f>CONCATENATE("INSERT INTO ",create_ceb_data!$B$1," VALUES (",calculos!C5,", ",calculos!D5,", ",calculos!E5,", ",calculos!F5,", ",calculos!G5,", ",calculos!H5,", ",calculos!I5,", ",calculos!J5,", ",calculos!K5,", ",calculos!L5,", ",calculos!M5,", ",calculos!N5,", ",calculos!O5,", ",calculos!P5,", ",calculos!Q5,", ",calculos!R5,", ",calculos!S5,", ",calculos!T5,", ",calculos!U5,", ",calculos!V5,", ",calculos!W5,", ",calculos!X5,", ",calculos!Y5,", ",calculos!Z5,", ",calculos!AA5,", ",calculos!AB5,", ",calculos!AC5,", ",calculos!AD5,", ",calculos!AE5,", ",calculos!AF5,");")</f>
        <v>INSERT INTO ceb_data VALUES (104, 1701, 0, 20170218, 507, 507, 82.52, 44.9, 19.3, 11.66, 0, 330.09, 367.35, 386.65, 0, 507, 0, 0, 0, 0, 0, 0, 0, 0, 0, 0, 0, 0, 0, 0);</v>
      </c>
    </row>
    <row r="6" spans="1:1" x14ac:dyDescent="0.25">
      <c r="A6" s="21" t="str">
        <f>CONCATENATE("INSERT INTO ",create_ceb_data!$B$1," VALUES (",calculos!C6,", ",calculos!D6,", ",calculos!E6,", ",calculos!F6,", ",calculos!G6,", ",calculos!H6,", ",calculos!I6,", ",calculos!J6,", ",calculos!K6,", ",calculos!L6,", ",calculos!M6,", ",calculos!N6,", ",calculos!O6,", ",calculos!P6,", ",calculos!Q6,", ",calculos!R6,", ",calculos!S6,", ",calculos!T6,", ",calculos!U6,", ",calculos!V6,", ",calculos!W6,", ",calculos!X6,", ",calculos!Y6,", ",calculos!Z6,", ",calculos!AA6,", ",calculos!AB6,", ",calculos!AC6,", ",calculos!AD6,", ",calculos!AE6,", ",calculos!AF6,");")</f>
        <v>INSERT INTO ceb_data VALUES (105, 1701, 0, 20170218, 7480, 7480, 1217.51, 645.47, 284.89, 143.79, 0, 4870.04, 5374.41, 5659.3, 0, 7480, 0, 0, 0, 0, 0, 0, 0, 0, 0, 0, 0, 0, 0, 0);</v>
      </c>
    </row>
    <row r="7" spans="1:1" x14ac:dyDescent="0.25">
      <c r="A7" s="21" t="str">
        <f>CONCATENATE("INSERT INTO ",create_ceb_data!$B$1," VALUES (",calculos!C7,", ",calculos!D7,", ",calculos!E7,", ",calculos!F7,", ",calculos!G7,", ",calculos!H7,", ",calculos!I7,", ",calculos!J7,", ",calculos!K7,", ",calculos!L7,", ",calculos!M7,", ",calculos!N7,", ",calculos!O7,", ",calculos!P7,", ",calculos!Q7,", ",calculos!R7,", ",calculos!S7,", ",calculos!T7,", ",calculos!U7,", ",calculos!V7,", ",calculos!W7,", ",calculos!X7,", ",calculos!Y7,", ",calculos!Z7,", ",calculos!AA7,", ",calculos!AB7,", ",calculos!AC7,", ",calculos!AD7,", ",calculos!AE7,", ",calculos!AF7,");")</f>
        <v>INSERT INTO ceb_data VALUES (106, 1701, 0, 20170218, 712, 712, 115.89, 53.29, 27.1, 14.69, 0, 463.56, 504.44, 531.54, 0, 712, 0, 0, 0, 0, 0, 0, 0, 0, 0, 0, 0, 0, 0, 0);</v>
      </c>
    </row>
    <row r="8" spans="1:1" x14ac:dyDescent="0.25">
      <c r="A8" s="21" t="str">
        <f>CONCATENATE("INSERT INTO ",create_ceb_data!$B$1," VALUES (",calculos!C8,", ",calculos!D8,", ",calculos!E8,", ",calculos!F8,", ",calculos!G8,", ",calculos!H8,", ",calculos!I8,", ",calculos!J8,", ",calculos!K8,", ",calculos!L8,", ",calculos!M8,", ",calculos!N8,", ",calculos!O8,", ",calculos!P8,", ",calculos!Q8,", ",calculos!R8,", ",calculos!S8,", ",calculos!T8,", ",calculos!U8,", ",calculos!V8,", ",calculos!W8,", ",calculos!X8,", ",calculos!Y8,", ",calculos!Z8,", ",calculos!AA8,", ",calculos!AB8,", ",calculos!AC8,", ",calculos!AD8,", ",calculos!AE8,", ",calculos!AF8,");")</f>
        <v>INSERT INTO ceb_data VALUES (107, 1701, 0, 20170218, 5820, 5820, 947.31, 645.47, 221.66, 125.41, 0, 3789.25, 4338.47, 4560.13, 0, 5820, 0, 0, 0, 0, 0, 0, 0, 0, 0, 0, 0, 0, 0, 0);</v>
      </c>
    </row>
    <row r="9" spans="1:1" x14ac:dyDescent="0.25">
      <c r="A9" s="21" t="str">
        <f>CONCATENATE("INSERT INTO ",create_ceb_data!$B$1," VALUES (",calculos!C9,", ",calculos!D9,", ",calculos!E9,", ",calculos!F9,", ",calculos!G9,", ",calculos!H9,", ",calculos!I9,", ",calculos!J9,", ",calculos!K9,", ",calculos!L9,", ",calculos!M9,", ",calculos!N9,", ",calculos!O9,", ",calculos!P9,", ",calculos!Q9,", ",calculos!R9,", ",calculos!S9,", ",calculos!T9,", ",calculos!U9,", ",calculos!V9,", ",calculos!W9,", ",calculos!X9,", ",calculos!Y9,", ",calculos!Z9,", ",calculos!AA9,", ",calculos!AB9,", ",calculos!AC9,", ",calculos!AD9,", ",calculos!AE9,", ",calculos!AF9,");")</f>
        <v>INSERT INTO ceb_data VALUES (108, 1701, 0, 20170218, 6760, 6760, 1100.31, 654.27, 257.45, 0, 67.5, 4401.27, 4730.59, 4988.04, 0, 6760, 0, 0, 0, 0, 0, 0, 0, 0, 0, 0, 0, 0, 0, 0);</v>
      </c>
    </row>
    <row r="10" spans="1:1" x14ac:dyDescent="0.25">
      <c r="A10" s="21" t="str">
        <f>CONCATENATE("INSERT INTO ",create_ceb_data!$B$1," VALUES (",calculos!C10,", ",calculos!D10,", ",calculos!E10,", ",calculos!F10,", ",calculos!G10,", ",calculos!H10,", ",calculos!I10,", ",calculos!J10,", ",calculos!K10,", ",calculos!L10,", ",calculos!M10,", ",calculos!N10,", ",calculos!O10,", ",calculos!P10,", ",calculos!Q10,", ",calculos!R10,", ",calculos!S10,", ",calculos!T10,", ",calculos!U10,", ",calculos!V10,", ",calculos!W10,", ",calculos!X10,", ",calculos!Y10,", ",calculos!Z10,", ",calculos!AA10,", ",calculos!AB10,", ",calculos!AC10,", ",calculos!AD10,", ",calculos!AE10,", ",calculos!AF10,");")</f>
        <v>INSERT INTO ceb_data VALUES (109, 1701, 1, 20170218, 125165, 0, 19720.05, 654.27, 4614.48, 0, 0, 78880.3, 74920.09, 79534.57, 7471, 117694, 0, 0, 0, 755, 19, 17, 7.28, 6.52, 0, 8304.04, 0, 0, 0, 755);</v>
      </c>
    </row>
    <row r="11" spans="1:1" x14ac:dyDescent="0.25">
      <c r="A11" s="21" t="str">
        <f>CONCATENATE("INSERT INTO ",create_ceb_data!$B$1," VALUES (",calculos!C11,", ",calculos!D11,", ",calculos!E11,", ",calculos!F11,", ",calculos!G11,", ",calculos!H11,", ",calculos!I11,", ",calculos!J11,", ",calculos!K11,", ",calculos!L11,", ",calculos!M11,", ",calculos!N11,", ",calculos!O11,", ",calculos!P11,", ",calculos!Q11,", ",calculos!R11,", ",calculos!S11,", ",calculos!T11,", ",calculos!U11,", ",calculos!V11,", ",calculos!W11,", ",calculos!X11,", ",calculos!Y11,", ",calculos!Z11,", ",calculos!AA11,", ",calculos!AB11,", ",calculos!AC11,", ",calculos!AD11,", ",calculos!AE11,", ",calculos!AF11,");")</f>
        <v>INSERT INTO ceb_data VALUES (110, 1701, 1, 20170218, 51549, 0, 9752.41, 654.27, 2282.05, 0, 0, 39009.69, 37381.91, 39663.96, 6051, 45498, 0, 0, 0, 490, 0, 16, 0, 6.13, 0, 5389.37, 0, 0, 0, 490);</v>
      </c>
    </row>
    <row r="12" spans="1:1" x14ac:dyDescent="0.25">
      <c r="A12" s="21" t="str">
        <f>CONCATENATE("INSERT INTO ",create_ceb_data!$B$1," VALUES (",calculos!C12,", ",calculos!D12,", ",calculos!E12,", ",calculos!F12,", ",calculos!G12,", ",calculos!H12,", ",calculos!I12,", ",calculos!J12,", ",calculos!K12,", ",calculos!L12,", ",calculos!M12,", ",calculos!N12,", ",calculos!O12,", ",calculos!P12,", ",calculos!Q12,", ",calculos!R12,", ",calculos!S12,", ",calculos!T12,", ",calculos!U12,", ",calculos!V12,", ",calculos!W12,", ",calculos!X12,", ",calculos!Y12,", ",calculos!Z12,", ",calculos!AA12,", ",calculos!AB12,", ",calculos!AC12,", ",calculos!AD12,", ",calculos!AE12,", ",calculos!AF12,");")</f>
        <v>INSERT INTO ceb_data VALUES (111, 1701, 2, 20170218, 140334, 0, 30250.16, 654.27, 7078.52, 0, 0, 121000.68, 114576.43, 121654.95, 10978, 129356, 742, 857, 785, 857, 0, 0, 0, 0, 43125.22, 9425.9, 0, 0, 785, 845);</v>
      </c>
    </row>
    <row r="13" spans="1:1" x14ac:dyDescent="0.25">
      <c r="A13" s="21" t="str">
        <f>CONCATENATE("INSERT INTO ",create_ceb_data!$B$1," VALUES (",calculos!C13,", ",calculos!D13,", ",calculos!E13,", ",calculos!F13,", ",calculos!G13,", ",calculos!H13,", ",calculos!I13,", ",calculos!J13,", ",calculos!K13,", ",calculos!L13,", ",calculos!M13,", ",calculos!N13,", ",calculos!O13,", ",calculos!P13,", ",calculos!Q13,", ",calculos!R13,", ",calculos!S13,", ",calculos!T13,", ",calculos!U13,", ",calculos!V13,", ",calculos!W13,", ",calculos!X13,", ",calculos!Y13,", ",calculos!Z13,", ",calculos!AA13,", ",calculos!AB13,", ",calculos!AC13,", ",calculos!AD13,", ",calculos!AE13,", ",calculos!AF13,");")</f>
        <v>INSERT INTO ceb_data VALUES (112, 1701, 1, 20170218, 63774, 0, 10582.49, 654.27, 2476.3, 0, 0, 42330.03, 40508, 42984.3, 4538, 59236, 0, 0, 0, 478, 0, 0, 0, 0, 0, 5257.38, 0, 0, 0, 460);</v>
      </c>
    </row>
    <row r="14" spans="1:1" x14ac:dyDescent="0.25">
      <c r="A14" s="21" t="str">
        <f>CONCATENATE("INSERT INTO ",create_ceb_data!$B$1," VALUES (",calculos!C14,", ",calculos!D14,", ",calculos!E14,", ",calculos!F14,", ",calculos!G14,", ",calculos!H14,", ",calculos!I14,", ",calculos!J14,", ",calculos!K14,", ",calculos!L14,", ",calculos!M14,", ",calculos!N14,", ",calculos!O14,", ",calculos!P14,", ",calculos!Q14,", ",calculos!R14,", ",calculos!S14,", ",calculos!T14,", ",calculos!U14,", ",calculos!V14,", ",calculos!W14,", ",calculos!X14,", ",calculos!Y14,", ",calculos!Z14,", ",calculos!AA14,", ",calculos!AB14,", ",calculos!AC14,", ",calculos!AD14,", ",calculos!AE14,", ",calculos!AF14,");")</f>
        <v>INSERT INTO ceb_data VALUES (113, 1701, 0, 20170218, 17435, 17435, 2837.87, 654.27, 664.04, 1385.29, 0, 11351.5, 12727.02, 13391.06, 0, 17435, 0, 0, 0, 0, 0, 0, 0, 0, 0, 0, 0, 0, 0, 0);</v>
      </c>
    </row>
    <row r="15" spans="1:1" x14ac:dyDescent="0.25">
      <c r="A15" s="21" t="str">
        <f>CONCATENATE("INSERT INTO ",create_ceb_data!$B$1," VALUES (",calculos!C15,", ",calculos!D15,", ",calculos!E15,", ",calculos!F15,", ",calculos!G15,", ",calculos!H15,", ",calculos!I15,", ",calculos!J15,", ",calculos!K15,", ",calculos!L15,", ",calculos!M15,", ",calculos!N15,", ",calculos!O15,", ",calculos!P15,", ",calculos!Q15,", ",calculos!R15,", ",calculos!S15,", ",calculos!T15,", ",calculos!U15,", ",calculos!V15,", ",calculos!W15,", ",calculos!X15,", ",calculos!Y15,", ",calculos!Z15,", ",calculos!AA15,", ",calculos!AB15,", ",calculos!AC15,", ",calculos!AD15,", ",calculos!AE15,", ",calculos!AF15,");")</f>
        <v>INSERT INTO ceb_data VALUES (114, 1701, 1, 20170218, 144825, 0, 20545.08, 654.27, 4807.54, 0, 0, 82180.36, 78027.09, 82834.63, 11407, 133418, 0, 0, 0, 945, 0, 2, 0, 0.76, 0, 7593.38, 0, 0, 0, 945);</v>
      </c>
    </row>
    <row r="16" spans="1:1" x14ac:dyDescent="0.25">
      <c r="A16" s="21" t="str">
        <f>CONCATENATE("INSERT INTO ",create_ceb_data!$B$1," VALUES (",calculos!C16,", ",calculos!D16,", ",calculos!E16,", ",calculos!F16,", ",calculos!G16,", ",calculos!H16,", ",calculos!I16,", ",calculos!J16,", ",calculos!K16,", ",calculos!L16,", ",calculos!M16,", ",calculos!N16,", ",calculos!O16,", ",calculos!P16,", ",calculos!Q16,", ",calculos!R16,", ",calculos!S16,", ",calculos!T16,", ",calculos!U16,", ",calculos!V16,", ",calculos!W16,", ",calculos!X16,", ",calculos!Y16,", ",calculos!Z16,", ",calculos!AA16,", ",calculos!AB16,", ",calculos!AC16,", ",calculos!AD16,", ",calculos!AE16,", ",calculos!AF16,");")</f>
        <v>INSERT INTO ceb_data VALUES (115, 1701, 1, 20170218, 113004, 0, 20154.83, 654.27, 4716.22, 0, 0, 80619.45, 76557.5, 81273.72, 11303, 101701, 0, 0, 0, 856, 268, 1089, 102.7, 417.36, 0, 9414.9, 0, 0, 0, 855);</v>
      </c>
    </row>
    <row r="17" spans="1:1" x14ac:dyDescent="0.25">
      <c r="A17" s="21" t="str">
        <f>CONCATENATE("INSERT INTO ",create_ceb_data!$B$1," VALUES (",calculos!C17,", ",calculos!D17,", ",calculos!E17,", ",calculos!F17,", ",calculos!G17,", ",calculos!H17,", ",calculos!I17,", ",calculos!J17,", ",calculos!K17,", ",calculos!L17,", ",calculos!M17,", ",calculos!N17,", ",calculos!O17,", ",calculos!P17,", ",calculos!Q17,", ",calculos!R17,", ",calculos!S17,", ",calculos!T17,", ",calculos!U17,", ",calculos!V17,", ",calculos!W17,", ",calculos!X17,", ",calculos!Y17,", ",calculos!Z17,", ",calculos!AA17,", ",calculos!AB17,", ",calculos!AC17,", ",calculos!AD17,", ",calculos!AE17,", ",calculos!AF17,");")</f>
        <v>INSERT INTO ceb_data VALUES (116, 1701, 2, 20170218, 125811, 0, 23343.38, 654.27, 5462.33, 0, 0, 93373.61, 88565.55, 94027.88, 12442, 113369, 427, 477, 455, 477, 0, 0, 0, 0, 24996.16, 5246.38, 0, 0, 455, 420);</v>
      </c>
    </row>
    <row r="18" spans="1:1" x14ac:dyDescent="0.25">
      <c r="A18" s="21" t="str">
        <f>CONCATENATE("INSERT INTO ",create_ceb_data!$B$1," VALUES (",calculos!C18,", ",calculos!D18,", ",calculos!E18,", ",calculos!F18,", ",calculos!G18,", ",calculos!H18,", ",calculos!I18,", ",calculos!J18,", ",calculos!K18,", ",calculos!L18,", ",calculos!M18,", ",calculos!N18,", ",calculos!O18,", ",calculos!P18,", ",calculos!Q18,", ",calculos!R18,", ",calculos!S18,", ",calculos!T18,", ",calculos!U18,", ",calculos!V18,", ",calculos!W18,", ",calculos!X18,", ",calculos!Y18,", ",calculos!Z18,", ",calculos!AA18,", ",calculos!AB18,", ",calculos!AC18,", ",calculos!AD18,", ",calculos!AE18,", ",calculos!AF18,");")</f>
        <v>INSERT INTO ceb_data VALUES (117, 1701, 0, 20170218, 0, 100, 6.59, 2.19, 3.18, 0.43, 0, 54.93, 54.37, 57.55, 0, 0, 0, 0, 0, 0, 0, 0, 0, 0, 0, 0, 0, 0, 0, 0);</v>
      </c>
    </row>
    <row r="19" spans="1:1" x14ac:dyDescent="0.25">
      <c r="A19" s="21" t="str">
        <f>CONCATENATE("INSERT INTO ",create_ceb_data!$B$1," VALUES (",calculos!C19,", ",calculos!D19,", ",calculos!E19,", ",calculos!F19,", ",calculos!G19,", ",calculos!H19,", ",calculos!I19,", ",calculos!J19,", ",calculos!K19,", ",calculos!L19,", ",calculos!M19,", ",calculos!N19,", ",calculos!O19,", ",calculos!P19,", ",calculos!Q19,", ",calculos!R19,", ",calculos!S19,", ",calculos!T19,", ",calculos!U19,", ",calculos!V19,", ",calculos!W19,", ",calculos!X19,", ",calculos!Y19,", ",calculos!Z19,", ",calculos!AA19,", ",calculos!AB19,", ",calculos!AC19,", ",calculos!AD19,", ",calculos!AE19,", ",calculos!AF19,");")</f>
        <v>INSERT INTO ceb_data VALUES (118, 1701, 0, 20170218, 1, 100, 6.59, 2.19, 3.18, 0.43, 0, 54.93, 54.37, 57.55, 0, 1, 0, 0, 0, 0, 0, 0, 0, 0, 0, 0, 0, 0, 0, 0);</v>
      </c>
    </row>
    <row r="20" spans="1:1" x14ac:dyDescent="0.25">
      <c r="A20" s="21" t="str">
        <f>CONCATENATE("INSERT INTO ",create_ceb_data!$B$1," VALUES (",calculos!C20,", ",calculos!D20,", ",calculos!E20,", ",calculos!F20,", ",calculos!G20,", ",calculos!H20,", ",calculos!I20,", ",calculos!J20,", ",calculos!K20,", ",calculos!L20,", ",calculos!M20,", ",calculos!N20,", ",calculos!O20,", ",calculos!P20,", ",calculos!Q20,", ",calculos!R20,", ",calculos!S20,", ",calculos!T20,", ",calculos!U20,", ",calculos!V20,", ",calculos!W20,", ",calculos!X20,", ",calculos!Y20,", ",calculos!Z20,", ",calculos!AA20,", ",calculos!AB20,", ",calculos!AC20,", ",calculos!AD20,", ",calculos!AE20,", ",calculos!AF20,");")</f>
        <v>INSERT INTO ceb_data VALUES (119, 1701, 0, 20170218, 0, 100, 6.59, 2.19, 3.18, 0.43, 0, 54.93, 54.37, 57.55, 0, 0, 0, 0, 0, 0, 0, 0, 0, 0, 0, 0, 0, 0, 0, 0);</v>
      </c>
    </row>
    <row r="21" spans="1:1" x14ac:dyDescent="0.25">
      <c r="A21" s="21" t="str">
        <f>CONCATENATE("INSERT INTO ",create_ceb_data!$B$1," VALUES (",calculos!C21,", ",calculos!D21,", ",calculos!E21,", ",calculos!F21,", ",calculos!G21,", ",calculos!H21,", ",calculos!I21,", ",calculos!J21,", ",calculos!K21,", ",calculos!L21,", ",calculos!M21,", ",calculos!N21,", ",calculos!O21,", ",calculos!P21,", ",calculos!Q21,", ",calculos!R21,", ",calculos!S21,", ",calculos!T21,", ",calculos!U21,", ",calculos!V21,", ",calculos!W21,", ",calculos!X21,", ",calculos!Y21,", ",calculos!Z21,", ",calculos!AA21,", ",calculos!AB21,", ",calculos!AC21,", ",calculos!AD21,", ",calculos!AE21,", ",calculos!AF21,");")</f>
        <v>INSERT INTO ceb_data VALUES (120, 1701, 2, 20170218, 40884, 0, 9023.58, 654.27, 2111.51, 0, 0, 36094.41, 34637.17, 36748.68, 4030, 36854, 179, 210, 245, 230, 0, 0, 0, 0, 13459.46, 2529.7, 0, 0, 245, 230);</v>
      </c>
    </row>
    <row r="22" spans="1:1" x14ac:dyDescent="0.25">
      <c r="A22" s="21" t="str">
        <f>CONCATENATE("INSERT INTO ",create_ceb_data!$B$1," VALUES (",calculos!C22,", ",calculos!D22,", ",calculos!E22,", ",calculos!F22,", ",calculos!G22,", ",calculos!H22,", ",calculos!I22,", ",calculos!J22,", ",calculos!K22,", ",calculos!L22,", ",calculos!M22,", ",calculos!N22,", ",calculos!O22,", ",calculos!P22,", ",calculos!Q22,", ",calculos!R22,", ",calculos!S22,", ",calculos!T22,", ",calculos!U22,", ",calculos!V22,", ",calculos!W22,", ",calculos!X22,", ",calculos!Y22,", ",calculos!Z22,", ",calculos!AA22,", ",calculos!AB22,", ",calculos!AC22,", ",calculos!AD22,", ",calculos!AE22,", ",calculos!AF22,");")</f>
        <v>INSERT INTO ceb_data VALUES (121, 1701, 2, 20170218, 153800, 0, 20990.41, 654.27, 4911.75, 0, 0, 83961.72, 79704.24, 84615.99, 14619, 139181, 234, 264, 350, 350, 0, 0, 0, 0, 9080.36, 2812.36, 0, 0, 350, 350);</v>
      </c>
    </row>
    <row r="23" spans="1:1" x14ac:dyDescent="0.25">
      <c r="A23" s="21" t="str">
        <f>CONCATENATE("INSERT INTO ",create_ceb_data!$B$1," VALUES (",calculos!C23,", ",calculos!D23,", ",calculos!E23,", ",calculos!F23,", ",calculos!G23,", ",calculos!H23,", ",calculos!I23,", ",calculos!J23,", ",calculos!K23,", ",calculos!L23,", ",calculos!M23,", ",calculos!N23,", ",calculos!O23,", ",calculos!P23,", ",calculos!Q23,", ",calculos!R23,", ",calculos!S23,", ",calculos!T23,", ",calculos!U23,", ",calculos!V23,", ",calculos!W23,", ",calculos!X23,", ",calculos!Y23,", ",calculos!Z23,", ",calculos!AA23,", ",calculos!AB23,", ",calculos!AC23,", ",calculos!AD23,", ",calculos!AE23,", ",calculos!AF23,");")</f>
        <v>INSERT INTO ceb_data VALUES (122, 1701, 0, 20170218, 0, 30, 1.97, 2.19, 0.94, 0.84, 0, 16.47, 18.56, 19.5, 0, 0, 0, 0, 0, 0, 0, 0, 0, 0, 0, 0, 0, 0, 0, 0);</v>
      </c>
    </row>
    <row r="24" spans="1:1" x14ac:dyDescent="0.25">
      <c r="A24" s="21" t="str">
        <f>CONCATENATE("INSERT INTO ",create_ceb_data!$B$1," VALUES (",calculos!C24,", ",calculos!D24,", ",calculos!E24,", ",calculos!F24,", ",calculos!G24,", ",calculos!H24,", ",calculos!I24,", ",calculos!J24,", ",calculos!K24,", ",calculos!L24,", ",calculos!M24,", ",calculos!N24,", ",calculos!O24,", ",calculos!P24,", ",calculos!Q24,", ",calculos!R24,", ",calculos!S24,", ",calculos!T24,", ",calculos!U24,", ",calculos!V24,", ",calculos!W24,", ",calculos!X24,", ",calculos!Y24,", ",calculos!Z24,", ",calculos!AA24,", ",calculos!AB24,", ",calculos!AC24,", ",calculos!AD24,", ",calculos!AE24,", ",calculos!AF24,");")</f>
        <v>INSERT INTO ceb_data VALUES (101, 1702, 1, 20170318, 15960, 0, 2158.83, 702.62, 505.15, 0, 0, 8635.37, 8832.84, 9337.99, 1288, 14672, 0, 0, 0, 55, 0, 0, 0, 0, 0, 439.32, 0, 0, 0, 55);</v>
      </c>
    </row>
    <row r="25" spans="1:1" x14ac:dyDescent="0.25">
      <c r="A25" s="21" t="str">
        <f>CONCATENATE("INSERT INTO ",create_ceb_data!$B$1," VALUES (",calculos!C25,", ",calculos!D25,", ",calculos!E25,", ",calculos!F25,", ",calculos!G25,", ",calculos!H25,", ",calculos!I25,", ",calculos!J25,", ",calculos!K25,", ",calculos!L25,", ",calculos!M25,", ",calculos!N25,", ",calculos!O25,", ",calculos!P25,", ",calculos!Q25,", ",calculos!R25,", ",calculos!S25,", ",calculos!T25,", ",calculos!U25,", ",calculos!V25,", ",calculos!W25,", ",calculos!X25,", ",calculos!Y25,", ",calculos!Z25,", ",calculos!AA25,", ",calculos!AB25,", ",calculos!AC25,", ",calculos!AD25,", ",calculos!AE25,", ",calculos!AF25,");")</f>
        <v>INSERT INTO ceb_data VALUES (102, 1702, 0, 20170318, 568, 568, 91.9, 48.22, 21.48, 0, 0, 367.61, 394.35, 415.83, 0, 568, 0, 0, 0, 0, 0, 0, 0, 0, 0, 0, 0, 0, 0, 0);</v>
      </c>
    </row>
    <row r="26" spans="1:1" x14ac:dyDescent="0.25">
      <c r="A26" s="21" t="str">
        <f>CONCATENATE("INSERT INTO ",create_ceb_data!$B$1," VALUES (",calculos!C26,", ",calculos!D26,", ",calculos!E26,", ",calculos!F26,", ",calculos!G26,", ",calculos!H26,", ",calculos!I26,", ",calculos!J26,", ",calculos!K26,", ",calculos!L26,", ",calculos!M26,", ",calculos!N26,", ",calculos!O26,", ",calculos!P26,", ",calculos!Q26,", ",calculos!R26,", ",calculos!S26,", ",calculos!T26,", ",calculos!U26,", ",calculos!V26,", ",calculos!W26,", ",calculos!X26,", ",calculos!Y26,", ",calculos!Z26,", ",calculos!AA26,", ",calculos!AB26,", ",calculos!AC26,", ",calculos!AD26,", ",calculos!AE26,", ",calculos!AF26,");")</f>
        <v>INSERT INTO ceb_data VALUES (103, 1702, 0, 20170318, 6480, 6480, 1048.46, 693.17, 245.32, 0, 0, 4193.87, 4641.72, 4887.04, 0, 6480, 0, 0, 0, 0, 0, 0, 0, 0, 0, 0, 0, 0, 0, 0);</v>
      </c>
    </row>
    <row r="27" spans="1:1" x14ac:dyDescent="0.25">
      <c r="A27" s="21" t="str">
        <f>CONCATENATE("INSERT INTO ",create_ceb_data!$B$1," VALUES (",calculos!C27,", ",calculos!D27,", ",calculos!E27,", ",calculos!F27,", ",calculos!G27,", ",calculos!H27,", ",calculos!I27,", ",calculos!J27,", ",calculos!K27,", ",calculos!L27,", ",calculos!M27,", ",calculos!N27,", ",calculos!O27,", ",calculos!P27,", ",calculos!Q27,", ",calculos!R27,", ",calculos!S27,", ",calculos!T27,", ",calculos!U27,", ",calculos!V27,", ",calculos!W27,", ",calculos!X27,", ",calculos!Y27,", ",calculos!Z27,", ",calculos!AA27,", ",calculos!AB27,", ",calculos!AC27,", ",calculos!AD27,", ",calculos!AE27,", ",calculos!AF27,");")</f>
        <v>INSERT INTO ceb_data VALUES (104, 1702, 0, 20170318, 565, 565, 91.41, 40.19, 21.36, 0, 0, 365.66, 384.49, 405.85, 0, 565, 0, 0, 0, 0, 0, 0, 0, 0, 0, 0, 0, 0, 0, 0);</v>
      </c>
    </row>
    <row r="28" spans="1:1" x14ac:dyDescent="0.25">
      <c r="A28" s="21" t="str">
        <f>CONCATENATE("INSERT INTO ",create_ceb_data!$B$1," VALUES (",calculos!C28,", ",calculos!D28,", ",calculos!E28,", ",calculos!F28,", ",calculos!G28,", ",calculos!H28,", ",calculos!I28,", ",calculos!J28,", ",calculos!K28,", ",calculos!L28,", ",calculos!M28,", ",calculos!N28,", ",calculos!O28,", ",calculos!P28,", ",calculos!Q28,", ",calculos!R28,", ",calculos!S28,", ",calculos!T28,", ",calculos!U28,", ",calculos!V28,", ",calculos!W28,", ",calculos!X28,", ",calculos!Y28,", ",calculos!Z28,", ",calculos!AA28,", ",calculos!AB28,", ",calculos!AC28,", ",calculos!AD28,", ",calculos!AE28,", ",calculos!AF28,");")</f>
        <v>INSERT INTO ceb_data VALUES (105, 1702, 0, 20170318, 7920, 7920, 1281.46, 693.17, 299.84, 0, 0, 5125.84, 5519.17, 5819.01, 0, 7920, 0, 0, 0, 0, 0, 0, 0, 0, 0, 0, 0, 0, 0, 0);</v>
      </c>
    </row>
    <row r="29" spans="1:1" x14ac:dyDescent="0.25">
      <c r="A29" s="21" t="str">
        <f>CONCATENATE("INSERT INTO ",create_ceb_data!$B$1," VALUES (",calculos!C29,", ",calculos!D29,", ",calculos!E29,", ",calculos!F29,", ",calculos!G29,", ",calculos!H29,", ",calculos!I29,", ",calculos!J29,", ",calculos!K29,", ",calculos!L29,", ",calculos!M29,", ",calculos!N29,", ",calculos!O29,", ",calculos!P29,", ",calculos!Q29,", ",calculos!R29,", ",calculos!S29,", ",calculos!T29,", ",calculos!U29,", ",calculos!V29,", ",calculos!W29,", ",calculos!X29,", ",calculos!Y29,", ",calculos!Z29,", ",calculos!AA29,", ",calculos!AB29,", ",calculos!AC29,", ",calculos!AD29,", ",calculos!AE29,", ",calculos!AF29,");")</f>
        <v>INSERT INTO ceb_data VALUES (106, 1702, 0, 20170318, 747, 747, 120.86, 57.23, 28.27, 0, 0, 483.46, 512.42, 540.69, 0, 747, 0, 0, 0, 0, 0, 0, 0, 0, 0, 0, 0, 0, 0, 0);</v>
      </c>
    </row>
    <row r="30" spans="1:1" x14ac:dyDescent="0.25">
      <c r="A30" s="21" t="str">
        <f>CONCATENATE("INSERT INTO ",create_ceb_data!$B$1," VALUES (",calculos!C30,", ",calculos!D30,", ",calculos!E30,", ",calculos!F30,", ",calculos!G30,", ",calculos!H30,", ",calculos!I30,", ",calculos!J30,", ",calculos!K30,", ",calculos!L30,", ",calculos!M30,", ",calculos!N30,", ",calculos!O30,", ",calculos!P30,", ",calculos!Q30,", ",calculos!R30,", ",calculos!S30,", ",calculos!T30,", ",calculos!U30,", ",calculos!V30,", ",calculos!W30,", ",calculos!X30,", ",calculos!Y30,", ",calculos!Z30,", ",calculos!AA30,", ",calculos!AB30,", ",calculos!AC30,", ",calculos!AD30,", ",calculos!AE30,", ",calculos!AF30,");")</f>
        <v>INSERT INTO ceb_data VALUES (107, 1702, 0, 20170318, 5820, 5820, 941.67, 589.81, 220.34, 0, 0, 3766.71, 4136.18, 4356.52, 0, 5820, 0, 0, 0, 0, 0, 0, 0, 0, 0, 0, 0, 0, 0, 0);</v>
      </c>
    </row>
    <row r="31" spans="1:1" x14ac:dyDescent="0.25">
      <c r="A31" s="21" t="str">
        <f>CONCATENATE("INSERT INTO ",create_ceb_data!$B$1," VALUES (",calculos!C31,", ",calculos!D31,", ",calculos!E31,", ",calculos!F31,", ",calculos!G31,", ",calculos!H31,", ",calculos!I31,", ",calculos!J31,", ",calculos!K31,", ",calculos!L31,", ",calculos!M31,", ",calculos!N31,", ",calculos!O31,", ",calculos!P31,", ",calculos!Q31,", ",calculos!R31,", ",calculos!S31,", ",calculos!T31,", ",calculos!U31,", ",calculos!V31,", ",calculos!W31,", ",calculos!X31,", ",calculos!Y31,", ",calculos!Z31,", ",calculos!AA31,", ",calculos!AB31,", ",calculos!AC31,", ",calculos!AD31,", ",calculos!AE31,", ",calculos!AF31,");")</f>
        <v>INSERT INTO ceb_data VALUES (108, 1702, 0, 20170318, 6710, 6710, 1085.68, 693.17, 254.03, 0, 178.66, 4342.73, 4603.21, 4857.24, 0, 6710, 0, 0, 0, 0, 0, 0, 0, 0, 0, 0, 0, 0, 0, 0);</v>
      </c>
    </row>
    <row r="32" spans="1:1" x14ac:dyDescent="0.25">
      <c r="A32" s="21" t="str">
        <f>CONCATENATE("INSERT INTO ",create_ceb_data!$B$1," VALUES (",calculos!C32,", ",calculos!D32,", ",calculos!E32,", ",calculos!F32,", ",calculos!G32,", ",calculos!H32,", ",calculos!I32,", ",calculos!J32,", ",calculos!K32,", ",calculos!L32,", ",calculos!M32,", ",calculos!N32,", ",calculos!O32,", ",calculos!P32,", ",calculos!Q32,", ",calculos!R32,", ",calculos!S32,", ",calculos!T32,", ",calculos!U32,", ",calculos!V32,", ",calculos!W32,", ",calculos!X32,", ",calculos!Y32,", ",calculos!Z32,", ",calculos!AA32,", ",calculos!AB32,", ",calculos!AC32,", ",calculos!AD32,", ",calculos!AE32,", ",calculos!AF32,");")</f>
        <v>INSERT INTO ceb_data VALUES (109, 1702, 1, 20170318, 225759, 0, 36427.21, 702.62, 8523.94, 0, 0, 145708.89, 137887.57, 146411.51, 20663, 205096, 0, 0, 0, 755, 0, 0, 0, 0, 0, 8254.64, 0, 0, 0, 755);</v>
      </c>
    </row>
    <row r="33" spans="1:1" x14ac:dyDescent="0.25">
      <c r="A33" s="21" t="str">
        <f>CONCATENATE("INSERT INTO ",create_ceb_data!$B$1," VALUES (",calculos!C33,", ",calculos!D33,", ",calculos!E33,", ",calculos!F33,", ",calculos!G33,", ",calculos!H33,", ",calculos!I33,", ",calculos!J33,", ",calculos!K33,", ",calculos!L33,", ",calculos!M33,", ",calculos!N33,", ",calculos!O33,", ",calculos!P33,", ",calculos!Q33,", ",calculos!R33,", ",calculos!S33,", ",calculos!T33,", ",calculos!U33,", ",calculos!V33,", ",calculos!W33,", ",calculos!X33,", ",calculos!Y33,", ",calculos!Z33,", ",calculos!AA33,", ",calculos!AB33,", ",calculos!AC33,", ",calculos!AD33,", ",calculos!AE33,", ",calculos!AF33,");")</f>
        <v>INSERT INTO ceb_data VALUES (110, 1702, 1, 20170318, 114140, 0, 20290.3, 702.62, 4747.91, 0, 0, 81161.28, 77115.99, 81863.9, 14577, 99563, 0, 0, 0, 490, 1, 62, 0.38, 23.61, 0, 5357.32, 0, 0, 0, 490);</v>
      </c>
    </row>
    <row r="34" spans="1:1" x14ac:dyDescent="0.25">
      <c r="A34" s="21" t="str">
        <f>CONCATENATE("INSERT INTO ",create_ceb_data!$B$1," VALUES (",calculos!C34,", ",calculos!D34,", ",calculos!E34,", ",calculos!F34,", ",calculos!G34,", ",calculos!H34,", ",calculos!I34,", ",calculos!J34,", ",calculos!K34,", ",calculos!L34,", ",calculos!M34,", ",calculos!N34,", ",calculos!O34,", ",calculos!P34,", ",calculos!Q34,", ",calculos!R34,", ",calculos!S34,", ",calculos!T34,", ",calculos!U34,", ",calculos!V34,", ",calculos!W34,", ",calculos!X34,", ",calculos!Y34,", ",calculos!Z34,", ",calculos!AA34,", ",calculos!AB34,", ",calculos!AC34,", ",calculos!AD34,", ",calculos!AE34,", ",calculos!AF34,");")</f>
        <v>INSERT INTO ceb_data VALUES (111, 1702, 2, 20170318, 335706, 0, 53946.44, 702.62, 12623.44, 0, 0, 215785.82, 203865, 216488.44, 30905, 304801, 698, 828, 785, 845, 0, 0, 0, 0, 42868.72, 9238.64, 0, 0, 785, 845);</v>
      </c>
    </row>
    <row r="35" spans="1:1" x14ac:dyDescent="0.25">
      <c r="A35" s="21" t="str">
        <f>CONCATENATE("INSERT INTO ",create_ceb_data!$B$1," VALUES (",calculos!C35,", ",calculos!D35,", ",calculos!E35,", ",calculos!F35,", ",calculos!G35,", ",calculos!H35,", ",calculos!I35,", ",calculos!J35,", ",calculos!K35,", ",calculos!L35,", ",calculos!M35,", ",calculos!N35,", ",calculos!O35,", ",calculos!P35,", ",calculos!Q35,", ",calculos!R35,", ",calculos!S35,", ",calculos!T35,", ",calculos!U35,", ",calculos!V35,", ",calculos!W35,", ",calculos!X35,", ",calculos!Y35,", ",calculos!Z35,", ",calculos!AA35,", ",calculos!AB35,", ",calculos!AC35,", ",calculos!AD35,", ",calculos!AE35,", ",calculos!AF35,");")</f>
        <v>INSERT INTO ceb_data VALUES (112, 1702, 1, 20170318, 161550, 0, 25691.19, 702.62, 6011.72, 0, 0, 102764.83, 97455.73, 103467.45, 14275, 147275, 0, 0, 0, 474, 0, 0, 0, 0, 0, 5182.38, 0, 0, 0, 460);</v>
      </c>
    </row>
    <row r="36" spans="1:1" x14ac:dyDescent="0.25">
      <c r="A36" s="21" t="str">
        <f>CONCATENATE("INSERT INTO ",create_ceb_data!$B$1," VALUES (",calculos!C36,", ",calculos!D36,", ",calculos!E36,", ",calculos!F36,", ",calculos!G36,", ",calculos!H36,", ",calculos!I36,", ",calculos!J36,", ",calculos!K36,", ",calculos!L36,", ",calculos!M36,", ",calculos!N36,", ",calculos!O36,", ",calculos!P36,", ",calculos!Q36,", ",calculos!R36,", ",calculos!S36,", ",calculos!T36,", ",calculos!U36,", ",calculos!V36,", ",calculos!W36,", ",calculos!X36,", ",calculos!Y36,", ",calculos!Z36,", ",calculos!AA36,", ",calculos!AB36,", ",calculos!AC36,", ",calculos!AD36,", ",calculos!AE36,", ",calculos!AF36,");")</f>
        <v>INSERT INTO ceb_data VALUES (113, 1702, 0, 20170318, 18128, 18128, 2933.12, 702.62, 686.33, 0, 0, 11732.49, 11748.78, 12435.11, 0, 18128, 0, 0, 0, 0, 0, 0, 0, 0, 0, 0, 0, 0, 0, 0);</v>
      </c>
    </row>
    <row r="37" spans="1:1" x14ac:dyDescent="0.25">
      <c r="A37" s="21" t="str">
        <f>CONCATENATE("INSERT INTO ",create_ceb_data!$B$1," VALUES (",calculos!C37,", ",calculos!D37,", ",calculos!E37,", ",calculos!F37,", ",calculos!G37,", ",calculos!H37,", ",calculos!I37,", ",calculos!J37,", ",calculos!K37,", ",calculos!L37,", ",calculos!M37,", ",calculos!N37,", ",calculos!O37,", ",calculos!P37,", ",calculos!Q37,", ",calculos!R37,", ",calculos!S37,", ",calculos!T37,", ",calculos!U37,", ",calculos!V37,", ",calculos!W37,", ",calculos!X37,", ",calculos!Y37,", ",calculos!Z37,", ",calculos!AA37,", ",calculos!AB37,", ",calculos!AC37,", ",calculos!AD37,", ",calculos!AE37,", ",calculos!AF37,");")</f>
        <v>INSERT INTO ceb_data VALUES (114, 1702, 1, 20170318, 304620, 0, 41291.14, 702.62, 9662.1, 0, 0, 165164.61, 156205.13, 165867.23, 26016, 278604, 0, 0, 0, 945, 0, 13, 0, 4.96, 0, 7548.22, 0, 0, 0, 945);</v>
      </c>
    </row>
    <row r="38" spans="1:1" x14ac:dyDescent="0.25">
      <c r="A38" s="21" t="str">
        <f>CONCATENATE("INSERT INTO ",create_ceb_data!$B$1," VALUES (",calculos!C38,", ",calculos!D38,", ",calculos!E38,", ",calculos!F38,", ",calculos!G38,", ",calculos!H38,", ",calculos!I38,", ",calculos!J38,", ",calculos!K38,", ",calculos!L38,", ",calculos!M38,", ",calculos!N38,", ",calculos!O38,", ",calculos!P38,", ",calculos!Q38,", ",calculos!R38,", ",calculos!S38,", ",calculos!T38,", ",calculos!U38,", ",calculos!V38,", ",calculos!W38,", ",calculos!X38,", ",calculos!Y38,", ",calculos!Z38,", ",calculos!AA38,", ",calculos!AB38,", ",calculos!AC38,", ",calculos!AD38,", ",calculos!AE38,", ",calculos!AF38,");")</f>
        <v>INSERT INTO ceb_data VALUES (115, 1702, 1, 20170318, 242534, 0, 41473.22, 702.62, 9704.71, 0, 0, 165892.97, 156890.88, 166595.59, 26080, 216454, 0, 0, 0, 855, 1255, 6541, 478.12, 2491.89, 0, 9347.96, 0, 0, 0, 855);</v>
      </c>
    </row>
    <row r="39" spans="1:1" x14ac:dyDescent="0.25">
      <c r="A39" s="21" t="str">
        <f>CONCATENATE("INSERT INTO ",create_ceb_data!$B$1," VALUES (",calculos!C39,", ",calculos!D39,", ",calculos!E39,", ",calculos!F39,", ",calculos!G39,", ",calculos!H39,", ",calculos!I39,", ",calculos!J39,", ",calculos!K39,", ",calculos!L39,", ",calculos!M39,", ",calculos!N39,", ",calculos!O39,", ",calculos!P39,", ",calculos!Q39,", ",calculos!R39,", ",calculos!S39,", ",calculos!T39,", ",calculos!U39,", ",calculos!V39,", ",calculos!W39,", ",calculos!X39,", ",calculos!Y39,", ",calculos!Z39,", ",calculos!AA39,", ",calculos!AB39,", ",calculos!AC39,", ",calculos!AD39,", ",calculos!AE39,", ",calculos!AF39,");")</f>
        <v>INSERT INTO ceb_data VALUES (116, 1702, 2, 20170318, 238011, 0, 36778.52, 702.62, 8606.17, 0, 0, 147114.19, 139210.64, 147816.81, 25713, 212298, 418, 447, 455, 447, 0, 0, 0, 0, 24847.46, 4887.18, 0, 590.4, 455, 420);</v>
      </c>
    </row>
    <row r="40" spans="1:1" x14ac:dyDescent="0.25">
      <c r="A40" s="21" t="str">
        <f>CONCATENATE("INSERT INTO ",create_ceb_data!$B$1," VALUES (",calculos!C40,", ",calculos!D40,", ",calculos!E40,", ",calculos!F40,", ",calculos!G40,", ",calculos!H40,", ",calculos!I40,", ",calculos!J40,", ",calculos!K40,", ",calculos!L40,", ",calculos!M40,", ",calculos!N40,", ",calculos!O40,", ",calculos!P40,", ",calculos!Q40,", ",calculos!R40,", ",calculos!S40,", ",calculos!T40,", ",calculos!U40,", ",calculos!V40,", ",calculos!W40,", ",calculos!X40,", ",calculos!Y40,", ",calculos!Z40,", ",calculos!AA40,", ",calculos!AB40,", ",calculos!AC40,", ",calculos!AD40,", ",calculos!AE40,", ",calculos!AF40,");")</f>
        <v>INSERT INTO ceb_data VALUES (117, 1702, 0, 20170318, 0, 100, 6.55, 2.35, 3.17, 0, 0, 54.65, 53.83, 57, 0, 0, 0, 0, 0, 0, 0, 0, 0, 0, 0, 0, 0, 0, 0, 0);</v>
      </c>
    </row>
    <row r="41" spans="1:1" x14ac:dyDescent="0.25">
      <c r="A41" s="21" t="str">
        <f>CONCATENATE("INSERT INTO ",create_ceb_data!$B$1," VALUES (",calculos!C41,", ",calculos!D41,", ",calculos!E41,", ",calculos!F41,", ",calculos!G41,", ",calculos!H41,", ",calculos!I41,", ",calculos!J41,", ",calculos!K41,", ",calculos!L41,", ",calculos!M41,", ",calculos!N41,", ",calculos!O41,", ",calculos!P41,", ",calculos!Q41,", ",calculos!R41,", ",calculos!S41,", ",calculos!T41,", ",calculos!U41,", ",calculos!V41,", ",calculos!W41,", ",calculos!X41,", ",calculos!Y41,", ",calculos!Z41,", ",calculos!AA41,", ",calculos!AB41,", ",calculos!AC41,", ",calculos!AD41,", ",calculos!AE41,", ",calculos!AF41,");")</f>
        <v>INSERT INTO ceb_data VALUES (118, 1702, 0, 20170318, 1, 100, 6.55, 2.35, 3.17, 0, 0, 54.65, 53.83, 57, 0, 1, 0, 0, 0, 0, 0, 0, 0, 0, 0, 0, 0, 0, 0, 0);</v>
      </c>
    </row>
    <row r="42" spans="1:1" x14ac:dyDescent="0.25">
      <c r="A42" s="21" t="str">
        <f>CONCATENATE("INSERT INTO ",create_ceb_data!$B$1," VALUES (",calculos!C42,", ",calculos!D42,", ",calculos!E42,", ",calculos!F42,", ",calculos!G42,", ",calculos!H42,", ",calculos!I42,", ",calculos!J42,", ",calculos!K42,", ",calculos!L42,", ",calculos!M42,", ",calculos!N42,", ",calculos!O42,", ",calculos!P42,", ",calculos!Q42,", ",calculos!R42,", ",calculos!S42,", ",calculos!T42,", ",calculos!U42,", ",calculos!V42,", ",calculos!W42,", ",calculos!X42,", ",calculos!Y42,", ",calculos!Z42,", ",calculos!AA42,", ",calculos!AB42,", ",calculos!AC42,", ",calculos!AD42,", ",calculos!AE42,", ",calculos!AF42,");")</f>
        <v>INSERT INTO ceb_data VALUES (119, 1702, 0, 20170318, 0, 100, 6.55, 2.35, 3.17, 0, 0, 54.65, 53.83, 57, 0, 0, 0, 0, 0, 0, 0, 0, 0, 0, 0, 0, 0, 0, 0, 0);</v>
      </c>
    </row>
    <row r="43" spans="1:1" x14ac:dyDescent="0.25">
      <c r="A43" s="21" t="str">
        <f>CONCATENATE("INSERT INTO ",create_ceb_data!$B$1," VALUES (",calculos!C43,", ",calculos!D43,", ",calculos!E43,", ",calculos!F43,", ",calculos!G43,", ",calculos!H43,", ",calculos!I43,", ",calculos!J43,", ",calculos!K43,", ",calculos!L43,", ",calculos!M43,", ",calculos!N43,", ",calculos!O43,", ",calculos!P43,", ",calculos!Q43,", ",calculos!R43,", ",calculos!S43,", ",calculos!T43,", ",calculos!U43,", ",calculos!V43,", ",calculos!W43,", ",calculos!X43,", ",calculos!Y43,", ",calculos!Z43,", ",calculos!AA43,", ",calculos!AB43,", ",calculos!AC43,", ",calculos!AD43,", ",calculos!AE43,", ",calculos!AF43,");")</f>
        <v>INSERT INTO ceb_data VALUES (120, 1702, 2, 20170318, 78245, 0, 13570.51, 702.62, 3175.49, 0, 0, 54282.06, 51809.19, 54984.68, 8423, 69822, 155, 204, 245, 230, 0, 0, 0, 0, 13379.4, 2514.65, 0, 0, 245, 230);</v>
      </c>
    </row>
    <row r="44" spans="1:1" x14ac:dyDescent="0.25">
      <c r="A44" s="21" t="str">
        <f>CONCATENATE("INSERT INTO ",create_ceb_data!$B$1," VALUES (",calculos!C44,", ",calculos!D44,", ",calculos!E44,", ",calculos!F44,", ",calculos!G44,", ",calculos!H44,", ",calculos!I44,", ",calculos!J44,", ",calculos!K44,", ",calculos!L44,", ",calculos!M44,", ",calculos!N44,", ",calculos!O44,", ",calculos!P44,", ",calculos!Q44,", ",calculos!R44,", ",calculos!S44,", ",calculos!T44,", ",calculos!U44,", ",calculos!V44,", ",calculos!W44,", ",calculos!X44,", ",calculos!Y44,", ",calculos!Z44,", ",calculos!AA44,", ",calculos!AB44,", ",calculos!AC44,", ",calculos!AD44,", ",calculos!AE44,", ",calculos!AF44,");")</f>
        <v>INSERT INTO ceb_data VALUES (121, 1702, 2, 20170318, 150433, 0, 20412.91, 702.62, 4776.61, 0, 0, 81651.71, 77577.72, 82354.33, 13060, 137373, 219, 220, 350, 350, 0, 0, 0, 0, 9026.34, 2795.64, 0, 0, 350, 350);</v>
      </c>
    </row>
    <row r="45" spans="1:1" x14ac:dyDescent="0.25">
      <c r="A45" s="21" t="str">
        <f>CONCATENATE("INSERT INTO ",create_ceb_data!$B$1," VALUES (",calculos!C45,", ",calculos!D45,", ",calculos!E45,", ",calculos!F45,", ",calculos!G45,", ",calculos!H45,", ",calculos!I45,", ",calculos!J45,", ",calculos!K45,", ",calculos!L45,", ",calculos!M45,", ",calculos!N45,", ",calculos!O45,", ",calculos!P45,", ",calculos!Q45,", ",calculos!R45,", ",calculos!S45,", ",calculos!T45,", ",calculos!U45,", ",calculos!V45,", ",calculos!W45,", ",calculos!X45,", ",calculos!Y45,", ",calculos!Z45,", ",calculos!AA45,", ",calculos!AB45,", ",calculos!AC45,", ",calculos!AD45,", ",calculos!AE45,", ",calculos!AF45,");")</f>
        <v>INSERT INTO ceb_data VALUES (122, 1702, 0, 20170318, 1, 30, 1.96, 2.35, 0.94, 0, 0, 16.39, 17.8, 18.74, 0, 1, 0, 0, 0, 0, 0, 0, 0, 0, 0, 0, 0, 0, 0, 0);</v>
      </c>
    </row>
    <row r="46" spans="1:1" x14ac:dyDescent="0.25">
      <c r="A46" s="21" t="str">
        <f>CONCATENATE("INSERT INTO ",create_ceb_data!$B$1," VALUES (",calculos!C46,", ",calculos!D46,", ",calculos!E46,", ",calculos!F46,", ",calculos!G46,", ",calculos!H46,", ",calculos!I46,", ",calculos!J46,", ",calculos!K46,", ",calculos!L46,", ",calculos!M46,", ",calculos!N46,", ",calculos!O46,", ",calculos!P46,", ",calculos!Q46,", ",calculos!R46,", ",calculos!S46,", ",calculos!T46,", ",calculos!U46,", ",calculos!V46,", ",calculos!W46,", ",calculos!X46,", ",calculos!Y46,", ",calculos!Z46,", ",calculos!AA46,", ",calculos!AB46,", ",calculos!AC46,", ",calculos!AD46,", ",calculos!AE46,", ",calculos!AF46,");")</f>
        <v>INSERT INTO ceb_data VALUES (101, 1703, 1, 20170418, 14205, 0, 2049.07, 702.62, 479.47, 0, 0, 8196.36, 8419.51, 8898.98, 1448, 12757, 0, 0, 0, 56, 0, 0, 0, 0, 0, 450.74, 0, 0, 0, 55);</v>
      </c>
    </row>
    <row r="47" spans="1:1" x14ac:dyDescent="0.25">
      <c r="A47" s="21" t="str">
        <f>CONCATENATE("INSERT INTO ",create_ceb_data!$B$1," VALUES (",calculos!C47,", ",calculos!D47,", ",calculos!E47,", ",calculos!F47,", ",calculos!G47,", ",calculos!H47,", ",calculos!I47,", ",calculos!J47,", ",calculos!K47,", ",calculos!L47,", ",calculos!M47,", ",calculos!N47,", ",calculos!O47,", ",calculos!P47,", ",calculos!Q47,", ",calculos!R47,", ",calculos!S47,", ",calculos!T47,", ",calculos!U47,", ",calculos!V47,", ",calculos!W47,", ",calculos!X47,", ",calculos!Y47,", ",calculos!Z47,", ",calculos!AA47,", ",calculos!AB47,", ",calculos!AC47,", ",calculos!AD47,", ",calculos!AE47,", ",calculos!AF47,");")</f>
        <v>INSERT INTO ceb_data VALUES (102, 1703, 0, 20170418, 546, 546, 89.77, 48.22, 20.99, 0, 4.81, 359.11, 381.53, 402.52, 0, 546, 0, 0, 0, 0, 0, 0, 0, 0, 0, 0, 0, 0, 0, 0);</v>
      </c>
    </row>
    <row r="48" spans="1:1" x14ac:dyDescent="0.25">
      <c r="A48" s="21" t="str">
        <f>CONCATENATE("INSERT INTO ",create_ceb_data!$B$1," VALUES (",calculos!C48,", ",calculos!D48,", ",calculos!E48,", ",calculos!F48,", ",calculos!G48,", ",calculos!H48,", ",calculos!I48,", ",calculos!J48,", ",calculos!K48,", ",calculos!L48,", ",calculos!M48,", ",calculos!N48,", ",calculos!O48,", ",calculos!P48,", ",calculos!Q48,", ",calculos!R48,", ",calculos!S48,", ",calculos!T48,", ",calculos!U48,", ",calculos!V48,", ",calculos!W48,", ",calculos!X48,", ",calculos!Y48,", ",calculos!Z48,", ",calculos!AA48,", ",calculos!AB48,", ",calculos!AC48,", ",calculos!AD48,", ",calculos!AE48,", ",calculos!AF48,");")</f>
        <v>INSERT INTO ceb_data VALUES (103, 1703, 0, 20170418, 6760, 6760, 1111.53, 693.17, 260.08, 0, 143.79, 4446.15, 4735.45, 4995.53, 0, 6760, 0, 0, 0, 0, 0, 0, 0, 0, 0, 0, 0, 0, 0, 0);</v>
      </c>
    </row>
    <row r="49" spans="1:1" x14ac:dyDescent="0.25">
      <c r="A49" s="21" t="str">
        <f>CONCATENATE("INSERT INTO ",create_ceb_data!$B$1," VALUES (",calculos!C49,", ",calculos!D49,", ",calculos!E49,", ",calculos!F49,", ",calculos!G49,", ",calculos!H49,", ",calculos!I49,", ",calculos!J49,", ",calculos!K49,", ",calculos!L49,", ",calculos!M49,", ",calculos!N49,", ",calculos!O49,", ",calculos!P49,", ",calculos!Q49,", ",calculos!R49,", ",calculos!S49,", ",calculos!T49,", ",calculos!U49,", ",calculos!V49,", ",calculos!W49,", ",calculos!X49,", ",calculos!Y49,", ",calculos!Z49,", ",calculos!AA49,", ",calculos!AB49,", ",calculos!AC49,", ",calculos!AD49,", ",calculos!AE49,", ",calculos!AF49,");")</f>
        <v>INSERT INTO ceb_data VALUES (104, 1703, 0, 20170418, 509, 509, 83.69, 40.19, 19.56, 0, 11.66, 334.77, 343.74, 363.3, 0, 509, 0, 0, 0, 0, 0, 0, 0, 0, 0, 0, 0, 0, 0, 0);</v>
      </c>
    </row>
    <row r="50" spans="1:1" x14ac:dyDescent="0.25">
      <c r="A50" s="21" t="str">
        <f>CONCATENATE("INSERT INTO ",create_ceb_data!$B$1," VALUES (",calculos!C50,", ",calculos!D50,", ",calculos!E50,", ",calculos!F50,", ",calculos!G50,", ",calculos!H50,", ",calculos!I50,", ",calculos!J50,", ",calculos!K50,", ",calculos!L50,", ",calculos!M50,", ",calculos!N50,", ",calculos!O50,", ",calculos!P50,", ",calculos!Q50,", ",calculos!R50,", ",calculos!S50,", ",calculos!T50,", ",calculos!U50,", ",calculos!V50,", ",calculos!W50,", ",calculos!X50,", ",calculos!Y50,", ",calculos!Z50,", ",calculos!AA50,", ",calculos!AB50,", ",calculos!AC50,", ",calculos!AD50,", ",calculos!AE50,", ",calculos!AF50,");")</f>
        <v>INSERT INTO ceb_data VALUES (105, 1703, 0, 20170418, 8240, 8240, 1354.89, 693.17, 317.02, 0, 143.79, 5419.57, 5651.93, 5968.95, 0, 8240, 0, 0, 0, 0, 0, 0, 0, 0, 0, 0, 0, 0, 0, 0);</v>
      </c>
    </row>
    <row r="51" spans="1:1" x14ac:dyDescent="0.25">
      <c r="A51" s="21" t="str">
        <f>CONCATENATE("INSERT INTO ",create_ceb_data!$B$1," VALUES (",calculos!C51,", ",calculos!D51,", ",calculos!E51,", ",calculos!F51,", ",calculos!G51,", ",calculos!H51,", ",calculos!I51,", ",calculos!J51,", ",calculos!K51,", ",calculos!L51,", ",calculos!M51,", ",calculos!N51,", ",calculos!O51,", ",calculos!P51,", ",calculos!Q51,", ",calculos!R51,", ",calculos!S51,", ",calculos!T51,", ",calculos!U51,", ",calculos!V51,", ",calculos!W51,", ",calculos!X51,", ",calculos!Y51,", ",calculos!Z51,", ",calculos!AA51,", ",calculos!AB51,", ",calculos!AC51,", ",calculos!AD51,", ",calculos!AE51,", ",calculos!AF51,");")</f>
        <v>INSERT INTO ceb_data VALUES (106, 1703, 0, 20170418, 702, 702, 115.42, 57.23, 27, 0, 14.69, 461.71, 477.25, 504.25, 0, 702, 0, 0, 0, 0, 0, 0, 0, 0, 0, 0, 0, 0, 0, 0);</v>
      </c>
    </row>
    <row r="52" spans="1:1" x14ac:dyDescent="0.25">
      <c r="A52" s="21" t="str">
        <f>CONCATENATE("INSERT INTO ",create_ceb_data!$B$1," VALUES (",calculos!C52,", ",calculos!D52,", ",calculos!E52,", ",calculos!F52,", ",calculos!G52,", ",calculos!H52,", ",calculos!I52,", ",calculos!J52,", ",calculos!K52,", ",calculos!L52,", ",calculos!M52,", ",calculos!N52,", ",calculos!O52,", ",calculos!P52,", ",calculos!Q52,", ",calculos!R52,", ",calculos!S52,", ",calculos!T52,", ",calculos!U52,", ",calculos!V52,", ",calculos!W52,", ",calculos!X52,", ",calculos!Y52,", ",calculos!Z52,", ",calculos!AA52,", ",calculos!AB52,", ",calculos!AC52,", ",calculos!AD52,", ",calculos!AE52,", ",calculos!AF52,");")</f>
        <v>INSERT INTO ceb_data VALUES (107, 1703, 0, 20170418, 6180, 6180, 1016.16, 589.81, 237.77, 0, 125.41, 4064.67, 4291.3, 4529.07, 0, 6180, 0, 0, 0, 0, 0, 0, 0, 0, 0, 0, 0, 0, 0, 0);</v>
      </c>
    </row>
    <row r="53" spans="1:1" x14ac:dyDescent="0.25">
      <c r="A53" s="21" t="str">
        <f>CONCATENATE("INSERT INTO ",create_ceb_data!$B$1," VALUES (",calculos!C53,", ",calculos!D53,", ",calculos!E53,", ",calculos!F53,", ",calculos!G53,", ",calculos!H53,", ",calculos!I53,", ",calculos!J53,", ",calculos!K53,", ",calculos!L53,", ",calculos!M53,", ",calculos!N53,", ",calculos!O53,", ",calculos!P53,", ",calculos!Q53,", ",calculos!R53,", ",calculos!S53,", ",calculos!T53,", ",calculos!U53,", ",calculos!V53,", ",calculos!W53,", ",calculos!X53,", ",calculos!Y53,", ",calculos!Z53,", ",calculos!AA53,", ",calculos!AB53,", ",calculos!AC53,", ",calculos!AD53,", ",calculos!AE53,", ",calculos!AF53,");")</f>
        <v>INSERT INTO ceb_data VALUES (108, 1703, 0, 20170418, 5330, 5330, 895.19, 693.17, 209.45, 0, 0, 3580.76, 4064.48, 4273.93, 0, 5330, 0, 0, 0, 0, 0, 0, 0, 0, 0, 0, 0, 0, 0, 0);</v>
      </c>
    </row>
    <row r="54" spans="1:1" x14ac:dyDescent="0.25">
      <c r="A54" s="21" t="str">
        <f>CONCATENATE("INSERT INTO ",create_ceb_data!$B$1," VALUES (",calculos!C54,", ",calculos!D54,", ",calculos!E54,", ",calculos!F54,", ",calculos!G54,", ",calculos!H54,", ",calculos!I54,", ",calculos!J54,", ",calculos!K54,", ",calculos!L54,", ",calculos!M54,", ",calculos!N54,", ",calculos!O54,", ",calculos!P54,", ",calculos!Q54,", ",calculos!R54,", ",calculos!S54,", ",calculos!T54,", ",calculos!U54,", ",calculos!V54,", ",calculos!W54,", ",calculos!X54,", ",calculos!Y54,", ",calculos!Z54,", ",calculos!AA54,", ",calculos!AB54,", ",calculos!AC54,", ",calculos!AD54,", ",calculos!AE54,", ",calculos!AF54,");")</f>
        <v>INSERT INTO ceb_data VALUES (109, 1703, 1, 20170418, 199869, 0, 34873.85, 702.62, 8160.47, 0, 0, 139495.5, 132037.65, 140198.12, 22537, 177332, 0, 0, 0, 755, 5, 3, 1.92, 1.16, 0, 8318.25, 0, 0, 0, 755);</v>
      </c>
    </row>
    <row r="55" spans="1:1" x14ac:dyDescent="0.25">
      <c r="A55" s="21" t="str">
        <f>CONCATENATE("INSERT INTO ",create_ceb_data!$B$1," VALUES (",calculos!C55,", ",calculos!D55,", ",calculos!E55,", ",calculos!F55,", ",calculos!G55,", ",calculos!H55,", ",calculos!I55,", ",calculos!J55,", ",calculos!K55,", ",calculos!L55,", ",calculos!M55,", ",calculos!N55,", ",calculos!O55,", ",calculos!P55,", ",calculos!Q55,", ",calculos!R55,", ",calculos!S55,", ",calculos!T55,", ",calculos!U55,", ",calculos!V55,", ",calculos!W55,", ",calculos!X55,", ",calculos!Y55,", ",calculos!Z55,", ",calculos!AA55,", ",calculos!AB55,", ",calculos!AC55,", ",calculos!AD55,", ",calculos!AE55,", ",calculos!AF55,");")</f>
        <v>INSERT INTO ceb_data VALUES (110, 1703, 1, 20170418, 105594, 0, 17902.12, 702.62, 4189.08, 0, 0, 71608.53, 68122.07, 72311.15, 9872, 95722, 0, 0, 0, 490, 4, 71, 1.53, 27.25, 0, 5398.6, 0, 0, 0, 490);</v>
      </c>
    </row>
    <row r="56" spans="1:1" x14ac:dyDescent="0.25">
      <c r="A56" s="21" t="str">
        <f>CONCATENATE("INSERT INTO ",create_ceb_data!$B$1," VALUES (",calculos!C56,", ",calculos!D56,", ",calculos!E56,", ",calculos!F56,", ",calculos!G56,", ",calculos!H56,", ",calculos!I56,", ",calculos!J56,", ",calculos!K56,", ",calculos!L56,", ",calculos!M56,", ",calculos!N56,", ",calculos!O56,", ",calculos!P56,", ",calculos!Q56,", ",calculos!R56,", ",calculos!S56,", ",calculos!T56,", ",calculos!U56,", ",calculos!V56,", ",calculos!W56,", ",calculos!X56,", ",calculos!Y56,", ",calculos!Z56,", ",calculos!AA56,", ",calculos!AB56,", ",calculos!AC56,", ",calculos!AD56,", ",calculos!AE56,", ",calculos!AF56,");")</f>
        <v>INSERT INTO ceb_data VALUES (111, 1703, 2, 20170418, 316175, 0, 52864.88, 702.62, 12370.36, 0, 0, 211459.53, 199791.79, 212162.15, 30607, 285568, 776, 853, 785, 853, 0, 0, 0, 0, 43199.08, 9397.97, 0, 0, 785, 845);</v>
      </c>
    </row>
    <row r="57" spans="1:1" x14ac:dyDescent="0.25">
      <c r="A57" s="21" t="str">
        <f>CONCATENATE("INSERT INTO ",create_ceb_data!$B$1," VALUES (",calculos!C57,", ",calculos!D57,", ",calculos!E57,", ",calculos!F57,", ",calculos!G57,", ",calculos!H57,", ",calculos!I57,", ",calculos!J57,", ",calculos!K57,", ",calculos!L57,", ",calculos!M57,", ",calculos!N57,", ",calculos!O57,", ",calculos!P57,", ",calculos!Q57,", ",calculos!R57,", ",calculos!S57,", ",calculos!T57,", ",calculos!U57,", ",calculos!V57,", ",calculos!W57,", ",calculos!X57,", ",calculos!Y57,", ",calculos!Z57,", ",calculos!AA57,", ",calculos!AB57,", ",calculos!AC57,", ",calculos!AD57,", ",calculos!AE57,", ",calculos!AF57,");")</f>
        <v>INSERT INTO ceb_data VALUES (112, 1703, 1, 20170418, 154752, 0, 25785.08, 702.62, 6033.69, 0, 0, 103140.33, 97809.26, 103842.95, 15022, 139730, 0, 0, 0, 481, 0, 0, 0, 0, 0, 5299.44, 0, 0, 0, 460);</v>
      </c>
    </row>
    <row r="58" spans="1:1" x14ac:dyDescent="0.25">
      <c r="A58" s="21" t="str">
        <f>CONCATENATE("INSERT INTO ",create_ceb_data!$B$1," VALUES (",calculos!C58,", ",calculos!D58,", ",calculos!E58,", ",calculos!F58,", ",calculos!G58,", ",calculos!H58,", ",calculos!I58,", ",calculos!J58,", ",calculos!K58,", ",calculos!L58,", ",calculos!M58,", ",calculos!N58,", ",calculos!O58,", ",calculos!P58,", ",calculos!Q58,", ",calculos!R58,", ",calculos!S58,", ",calculos!T58,", ",calculos!U58,", ",calculos!V58,", ",calculos!W58,", ",calculos!X58,", ",calculos!Y58,", ",calculos!Z58,", ",calculos!AA58,", ",calculos!AB58,", ",calculos!AC58,", ",calculos!AD58,", ",calculos!AE58,", ",calculos!AF58,");")</f>
        <v>INSERT INTO ceb_data VALUES (113, 1703, 0, 20170418, 19206, 19206, 3158.01, 702.62, 738.96, 0, 96.45, 12632.07, 12499.28, 13238.24, 0, 19206, 0, 0, 0, 0, 0, 0, 0, 0, 0, 0, 0, 0, 0, 0);</v>
      </c>
    </row>
    <row r="59" spans="1:1" x14ac:dyDescent="0.25">
      <c r="A59" s="21" t="str">
        <f>CONCATENATE("INSERT INTO ",create_ceb_data!$B$1," VALUES (",calculos!C59,", ",calculos!D59,", ",calculos!E59,", ",calculos!F59,", ",calculos!G59,", ",calculos!H59,", ",calculos!I59,", ",calculos!J59,", ",calculos!K59,", ",calculos!L59,", ",calculos!M59,", ",calculos!N59,", ",calculos!O59,", ",calculos!P59,", ",calculos!Q59,", ",calculos!R59,", ",calculos!S59,", ",calculos!T59,", ",calculos!U59,", ",calculos!V59,", ",calculos!W59,", ",calculos!X59,", ",calculos!Y59,", ",calculos!Z59,", ",calculos!AA59,", ",calculos!AB59,", ",calculos!AC59,", ",calculos!AD59,", ",calculos!AE59,", ",calculos!AF59,");")</f>
        <v>INSERT INTO ceb_data VALUES (114, 1703, 1, 20170418, 252461, 0, 36132.42, 702.62, 8454.97, 0, 0, 144529.76, 136777.41, 145232.38, 22212, 230249, 0, 0, 0, 1035, 0, 18, 0, 6.92, 0, 8330.81, 0, 1448.84, 0, 945);</v>
      </c>
    </row>
    <row r="60" spans="1:1" x14ac:dyDescent="0.25">
      <c r="A60" s="21" t="str">
        <f>CONCATENATE("INSERT INTO ",create_ceb_data!$B$1," VALUES (",calculos!C60,", ",calculos!D60,", ",calculos!E60,", ",calculos!F60,", ",calculos!G60,", ",calculos!H60,", ",calculos!I60,", ",calculos!J60,", ",calculos!K60,", ",calculos!L60,", ",calculos!M60,", ",calculos!N60,", ",calculos!O60,", ",calculos!P60,", ",calculos!Q60,", ",calculos!R60,", ",calculos!S60,", ",calculos!T60,", ",calculos!U60,", ",calculos!V60,", ",calculos!W60,", ",calculos!X60,", ",calculos!Y60,", ",calculos!Z60,", ",calculos!AA60,", ",calculos!AB60,", ",calculos!AC60,", ",calculos!AD60,", ",calculos!AE60,", ",calculos!AF60,");")</f>
        <v>INSERT INTO ceb_data VALUES (115, 1703, 1, 20170418, 156313, 0, 26287.29, 702.62, 6151.21, 0, 0, 105149.22, 99700.63, 105851.84, 11596, 144717, 0, 0, 0, 874, 474, 4770, 181.96, 1831.21, 0, 9629.34, 0, 0, 0, 855);</v>
      </c>
    </row>
    <row r="61" spans="1:1" x14ac:dyDescent="0.25">
      <c r="A61" s="21" t="str">
        <f>CONCATENATE("INSERT INTO ",create_ceb_data!$B$1," VALUES (",calculos!C61,", ",calculos!D61,", ",calculos!E61,", ",calculos!F61,", ",calculos!G61,", ",calculos!H61,", ",calculos!I61,", ",calculos!J61,", ",calculos!K61,", ",calculos!L61,", ",calculos!M61,", ",calculos!N61,", ",calculos!O61,", ",calculos!P61,", ",calculos!Q61,", ",calculos!R61,", ",calculos!S61,", ",calculos!T61,", ",calculos!U61,", ",calculos!V61,", ",calculos!W61,", ",calculos!X61,", ",calculos!Y61,", ",calculos!Z61,", ",calculos!AA61,", ",calculos!AB61,", ",calculos!AC61,", ",calculos!AD61,", ",calculos!AE61,", ",calculos!AF61,");")</f>
        <v>INSERT INTO ceb_data VALUES (116, 1703, 2, 20170418, 211950, 0, 34238.27, 702.62, 8011.74, 0, 0, 136953.14, 129644.02, 137655.76, 20345, 191605, 432, 445, 455, 445, 0, 0, 0, 0, 25038.96, 4902.81, 0, 550.88, 455, 420);</v>
      </c>
    </row>
    <row r="62" spans="1:1" x14ac:dyDescent="0.25">
      <c r="A62" s="21" t="str">
        <f>CONCATENATE("INSERT INTO ",create_ceb_data!$B$1," VALUES (",calculos!C62,", ",calculos!D62,", ",calculos!E62,", ",calculos!F62,", ",calculos!G62,", ",calculos!H62,", ",calculos!I62,", ",calculos!J62,", ",calculos!K62,", ",calculos!L62,", ",calculos!M62,", ",calculos!N62,", ",calculos!O62,", ",calculos!P62,", ",calculos!Q62,", ",calculos!R62,", ",calculos!S62,", ",calculos!T62,", ",calculos!U62,", ",calculos!V62,", ",calculos!W62,", ",calculos!X62,", ",calculos!Y62,", ",calculos!Z62,", ",calculos!AA62,", ",calculos!AB62,", ",calculos!AC62,", ",calculos!AD62,", ",calculos!AE62,", ",calculos!AF62,");")</f>
        <v>INSERT INTO ceb_data VALUES (117, 1703, 0, 20170418, 1, 100, 6.65, 2.35, 3.23, 0, 0.43, 55.47, 54.16, 57.39, 0, 1, 0, 0, 0, 0, 0, 0, 0, 0, 0, 0, 0, 0, 0, 0);</v>
      </c>
    </row>
    <row r="63" spans="1:1" x14ac:dyDescent="0.25">
      <c r="A63" s="21" t="str">
        <f>CONCATENATE("INSERT INTO ",create_ceb_data!$B$1," VALUES (",calculos!C63,", ",calculos!D63,", ",calculos!E63,", ",calculos!F63,", ",calculos!G63,", ",calculos!H63,", ",calculos!I63,", ",calculos!J63,", ",calculos!K63,", ",calculos!L63,", ",calculos!M63,", ",calculos!N63,", ",calculos!O63,", ",calculos!P63,", ",calculos!Q63,", ",calculos!R63,", ",calculos!S63,", ",calculos!T63,", ",calculos!U63,", ",calculos!V63,", ",calculos!W63,", ",calculos!X63,", ",calculos!Y63,", ",calculos!Z63,", ",calculos!AA63,", ",calculos!AB63,", ",calculos!AC63,", ",calculos!AD63,", ",calculos!AE63,", ",calculos!AF63,");")</f>
        <v>INSERT INTO ceb_data VALUES (118, 1703, 0, 20170418, 0, 100, 6.65, 2.35, 3.23, 0, 0.43, 55.47, 54.16, 57.39, 0, 0, 0, 0, 0, 0, 0, 0, 0, 0, 0, 0, 0, 0, 0, 0);</v>
      </c>
    </row>
    <row r="64" spans="1:1" x14ac:dyDescent="0.25">
      <c r="A64" s="21" t="str">
        <f>CONCATENATE("INSERT INTO ",create_ceb_data!$B$1," VALUES (",calculos!C64,", ",calculos!D64,", ",calculos!E64,", ",calculos!F64,", ",calculos!G64,", ",calculos!H64,", ",calculos!I64,", ",calculos!J64,", ",calculos!K64,", ",calculos!L64,", ",calculos!M64,", ",calculos!N64,", ",calculos!O64,", ",calculos!P64,", ",calculos!Q64,", ",calculos!R64,", ",calculos!S64,", ",calculos!T64,", ",calculos!U64,", ",calculos!V64,", ",calculos!W64,", ",calculos!X64,", ",calculos!Y64,", ",calculos!Z64,", ",calculos!AA64,", ",calculos!AB64,", ",calculos!AC64,", ",calculos!AD64,", ",calculos!AE64,", ",calculos!AF64,");")</f>
        <v>INSERT INTO ceb_data VALUES (119, 1703, 0, 20170418, 0, 100, 6.65, 2.35, 3.23, 0, 0.43, 55.47, 54.16, 57.39, 0, 0, 0, 0, 0, 0, 0, 0, 0, 0, 0, 0, 0, 0, 0, 0);</v>
      </c>
    </row>
    <row r="65" spans="1:1" x14ac:dyDescent="0.25">
      <c r="A65" s="21" t="str">
        <f>CONCATENATE("INSERT INTO ",create_ceb_data!$B$1," VALUES (",calculos!C65,", ",calculos!D65,", ",calculos!E65,", ",calculos!F65,", ",calculos!G65,", ",calculos!H65,", ",calculos!I65,", ",calculos!J65,", ",calculos!K65,", ",calculos!L65,", ",calculos!M65,", ",calculos!N65,", ",calculos!O65,", ",calculos!P65,", ",calculos!Q65,", ",calculos!R65,", ",calculos!S65,", ",calculos!T65,", ",calculos!U65,", ",calculos!V65,", ",calculos!W65,", ",calculos!X65,", ",calculos!Y65,", ",calculos!Z65,", ",calculos!AA65,", ",calculos!AB65,", ",calculos!AC65,", ",calculos!AD65,", ",calculos!AE65,", ",calculos!AF65,");")</f>
        <v>INSERT INTO ceb_data VALUES (120, 1703, 2, 20170418, 72629, 0, 13145.97, 702.62, 3076.13, 0, 0, 52583.97, 50210.46, 53286.59, 7411, 65218, 185, 216, 245, 230, 0, 0, 0, 0, 13482.52, 2534.04, 0, 0, 245, 230);</v>
      </c>
    </row>
    <row r="66" spans="1:1" x14ac:dyDescent="0.25">
      <c r="A66" s="21" t="str">
        <f>CONCATENATE("INSERT INTO ",create_ceb_data!$B$1," VALUES (",calculos!C66,", ",calculos!D66,", ",calculos!E66,", ",calculos!F66,", ",calculos!G66,", ",calculos!H66,", ",calculos!I66,", ",calculos!J66,", ",calculos!K66,", ",calculos!L66,", ",calculos!M66,", ",calculos!N66,", ",calculos!O66,", ",calculos!P66,", ",calculos!Q66,", ",calculos!R66,", ",calculos!S66,", ",calculos!T66,", ",calculos!U66,", ",calculos!V66,", ",calculos!W66,", ",calculos!X66,", ",calculos!Y66,", ",calculos!Z66,", ",calculos!AA66,", ",calculos!AB66,", ",calculos!AC66,", ",calculos!AD66,", ",calculos!AE66,", ",calculos!AF66,");")</f>
        <v>INSERT INTO ceb_data VALUES (121, 1703, 2, 20170418, 139231, 0, 19762.73, 702.62, 4624.46, 0, 0, 79050.99, 75129.15, 79753.61, 12204, 127027, 230, 233, 350, 350, 0, 0, 0, 0, 9095.9, 2817.18, 0, 0, 350, 350);</v>
      </c>
    </row>
    <row r="67" spans="1:1" x14ac:dyDescent="0.25">
      <c r="A67" s="21" t="str">
        <f>CONCATENATE("INSERT INTO ",create_ceb_data!$B$1," VALUES (",calculos!C67,", ",calculos!D67,", ",calculos!E67,", ",calculos!F67,", ",calculos!G67,", ",calculos!H67,", ",calculos!I67,", ",calculos!J67,", ",calculos!K67,", ",calculos!L67,", ",calculos!M67,", ",calculos!N67,", ",calculos!O67,", ",calculos!P67,", ",calculos!Q67,", ",calculos!R67,", ",calculos!S67,", ",calculos!T67,", ",calculos!U67,", ",calculos!V67,", ",calculos!W67,", ",calculos!X67,", ",calculos!Y67,", ",calculos!Z67,", ",calculos!AA67,", ",calculos!AB67,", ",calculos!AC67,", ",calculos!AD67,", ",calculos!AE67,", ",calculos!AF67,");")</f>
        <v>INSERT INTO ceb_data VALUES (122, 1703, 0, 20170418, 0, 30, 2, 2.35, 0.96, 0, 0, 16.74, 18.13, 19.09, 0, 0, 0, 0, 0, 0, 0, 0, 0, 0, 0, 0, 0, 0, 0, 0);</v>
      </c>
    </row>
    <row r="68" spans="1:1" x14ac:dyDescent="0.25">
      <c r="A68" s="21" t="str">
        <f>CONCATENATE("INSERT INTO ",create_ceb_data!$B$1," VALUES (",calculos!C68,", ",calculos!D68,", ",calculos!E68,", ",calculos!F68,", ",calculos!G68,", ",calculos!H68,", ",calculos!I68,", ",calculos!J68,", ",calculos!K68,", ",calculos!L68,", ",calculos!M68,", ",calculos!N68,", ",calculos!O68,", ",calculos!P68,", ",calculos!Q68,", ",calculos!R68,", ",calculos!S68,", ",calculos!T68,", ",calculos!U68,", ",calculos!V68,", ",calculos!W68,", ",calculos!X68,", ",calculos!Y68,", ",calculos!Z68,", ",calculos!AA68,", ",calculos!AB68,", ",calculos!AC68,", ",calculos!AD68,", ",calculos!AE68,", ",calculos!AF68,");")</f>
        <v>INSERT INTO ceb_data VALUES (101, 1704, 1, 20170518, 16094, 0, 2359.38, 702.62, 552.08, 0, 0, 9437.56, 9588.1, 10140.18, 1737, 14357, 0, 55, 0, 55, 0, 0, 0, 0, 0, 441.32, 0, 0, 0, 55);</v>
      </c>
    </row>
    <row r="69" spans="1:1" x14ac:dyDescent="0.25">
      <c r="A69" s="21" t="str">
        <f>CONCATENATE("INSERT INTO ",create_ceb_data!$B$1," VALUES (",calculos!C69,", ",calculos!D69,", ",calculos!E69,", ",calculos!F69,", ",calculos!G69,", ",calculos!H69,", ",calculos!I69,", ",calculos!J69,", ",calculos!K69,", ",calculos!L69,", ",calculos!M69,", ",calculos!N69,", ",calculos!O69,", ",calculos!P69,", ",calculos!Q69,", ",calculos!R69,", ",calculos!S69,", ",calculos!T69,", ",calculos!U69,", ",calculos!V69,", ",calculos!W69,", ",calculos!X69,", ",calculos!Y69,", ",calculos!Z69,", ",calculos!AA69,", ",calculos!AB69,", ",calculos!AC69,", ",calculos!AD69,", ",calculos!AE69,", ",calculos!AF69,");")</f>
        <v>INSERT INTO ceb_data VALUES (102, 1704, 0, 20170518, 602, 602, 101.62, 48.22, 23.76, 0, 0, 406.5, 430.96, 454.72, 0, 602, 0, 0, 0, 0, 0, 0, 0, 0, 0, 0, 0, 0, 0, 0);</v>
      </c>
    </row>
    <row r="70" spans="1:1" x14ac:dyDescent="0.25">
      <c r="A70" s="21" t="str">
        <f>CONCATENATE("INSERT INTO ",create_ceb_data!$B$1," VALUES (",calculos!C70,", ",calculos!D70,", ",calculos!E70,", ",calculos!F70,", ",calculos!G70,", ",calculos!H70,", ",calculos!I70,", ",calculos!J70,", ",calculos!K70,", ",calculos!L70,", ",calculos!M70,", ",calculos!N70,", ",calculos!O70,", ",calculos!P70,", ",calculos!Q70,", ",calculos!R70,", ",calculos!S70,", ",calculos!T70,", ",calculos!U70,", ",calculos!V70,", ",calculos!W70,", ",calculos!X70,", ",calculos!Y70,", ",calculos!Z70,", ",calculos!AA70,", ",calculos!AB70,", ",calculos!AC70,", ",calculos!AD70,", ",calculos!AE70,", ",calculos!AF70,");")</f>
        <v>INSERT INTO ceb_data VALUES (103, 1704, 0, 20170518, 7120, 7120, 1201.95, 693.17, 281.24, 0, 0, 4807.82, 5219.75, 5500.99, 0, 7120, 0, 0, 0, 0, 0, 0, 0, 0, 0, 0, 0, 0, 0, 0);</v>
      </c>
    </row>
    <row r="71" spans="1:1" x14ac:dyDescent="0.25">
      <c r="A71" s="21" t="str">
        <f>CONCATENATE("INSERT INTO ",create_ceb_data!$B$1," VALUES (",calculos!C71,", ",calculos!D71,", ",calculos!E71,", ",calculos!F71,", ",calculos!G71,", ",calculos!H71,", ",calculos!I71,", ",calculos!J71,", ",calculos!K71,", ",calculos!L71,", ",calculos!M71,", ",calculos!N71,", ",calculos!O71,", ",calculos!P71,", ",calculos!Q71,", ",calculos!R71,", ",calculos!S71,", ",calculos!T71,", ",calculos!U71,", ",calculos!V71,", ",calculos!W71,", ",calculos!X71,", ",calculos!Y71,", ",calculos!Z71,", ",calculos!AA71,", ",calculos!AB71,", ",calculos!AC71,", ",calculos!AD71,", ",calculos!AE71,", ",calculos!AF71,");")</f>
        <v>INSERT INTO ceb_data VALUES (104, 1704, 0, 20170518, 574, 574, 96.89, 40.19, 22.65, 0, 0, 387.59, 405.13, 427.78, 0, 574, 0, 0, 0, 0, 0, 0, 0, 0, 0, 0, 0, 0, 0, 0);</v>
      </c>
    </row>
    <row r="72" spans="1:1" x14ac:dyDescent="0.25">
      <c r="A72" s="21" t="str">
        <f>CONCATENATE("INSERT INTO ",create_ceb_data!$B$1," VALUES (",calculos!C72,", ",calculos!D72,", ",calculos!E72,", ",calculos!F72,", ",calculos!G72,", ",calculos!H72,", ",calculos!I72,", ",calculos!J72,", ",calculos!K72,", ",calculos!L72,", ",calculos!M72,", ",calculos!N72,", ",calculos!O72,", ",calculos!P72,", ",calculos!Q72,", ",calculos!R72,", ",calculos!S72,", ",calculos!T72,", ",calculos!U72,", ",calculos!V72,", ",calculos!W72,", ",calculos!X72,", ",calculos!Y72,", ",calculos!Z72,", ",calculos!AA72,", ",calculos!AB72,", ",calculos!AC72,", ",calculos!AD72,", ",calculos!AE72,", ",calculos!AF72,");")</f>
        <v>INSERT INTO ceb_data VALUES (105, 1704, 0, 20170518, 8440, 8440, 1424.79, 693.17, 333.38, 0, 0, 5699.16, 6058.95, 6392.33, 0, 8440, 0, 0, 0, 0, 0, 0, 0, 0, 0, 0, 0, 0, 0, 0);</v>
      </c>
    </row>
    <row r="73" spans="1:1" x14ac:dyDescent="0.25">
      <c r="A73" s="21" t="str">
        <f>CONCATENATE("INSERT INTO ",create_ceb_data!$B$1," VALUES (",calculos!C73,", ",calculos!D73,", ",calculos!E73,", ",calculos!F73,", ",calculos!G73,", ",calculos!H73,", ",calculos!I73,", ",calculos!J73,", ",calculos!K73,", ",calculos!L73,", ",calculos!M73,", ",calculos!N73,", ",calculos!O73,", ",calculos!P73,", ",calculos!Q73,", ",calculos!R73,", ",calculos!S73,", ",calculos!T73,", ",calculos!U73,", ",calculos!V73,", ",calculos!W73,", ",calculos!X73,", ",calculos!Y73,", ",calculos!Z73,", ",calculos!AA73,", ",calculos!AB73,", ",calculos!AC73,", ",calculos!AD73,", ",calculos!AE73,", ",calculos!AF73,");")</f>
        <v>INSERT INTO ceb_data VALUES (106, 1704, 0, 20170518, 786, 786, 132.68, 57.23, 31.02, 0, 0, 530.75, 556.96, 587.98, 0, 786, 0, 0, 0, 0, 0, 0, 0, 0, 0, 0, 0, 0, 0, 0);</v>
      </c>
    </row>
    <row r="74" spans="1:1" x14ac:dyDescent="0.25">
      <c r="A74" s="21" t="str">
        <f>CONCATENATE("INSERT INTO ",create_ceb_data!$B$1," VALUES (",calculos!C74,", ",calculos!D74,", ",calculos!E74,", ",calculos!F74,", ",calculos!G74,", ",calculos!H74,", ",calculos!I74,", ",calculos!J74,", ",calculos!K74,", ",calculos!L74,", ",calculos!M74,", ",calculos!N74,", ",calculos!O74,", ",calculos!P74,", ",calculos!Q74,", ",calculos!R74,", ",calculos!S74,", ",calculos!T74,", ",calculos!U74,", ",calculos!V74,", ",calculos!W74,", ",calculos!X74,", ",calculos!Y74,", ",calculos!Z74,", ",calculos!AA74,", ",calculos!AB74,", ",calculos!AC74,", ",calculos!AD74,", ",calculos!AE74,", ",calculos!AF74,");")</f>
        <v>INSERT INTO ceb_data VALUES (107, 1704, 0, 20170518, 6360, 6360, 1073.65, 589.81, 251.21, 0, 0, 4294.63, 4633.23, 4884.44, 0, 6360, 0, 0, 0, 0, 0, 0, 0, 0, 0, 0, 0, 0, 0, 0);</v>
      </c>
    </row>
    <row r="75" spans="1:1" x14ac:dyDescent="0.25">
      <c r="A75" s="21" t="str">
        <f>CONCATENATE("INSERT INTO ",create_ceb_data!$B$1," VALUES (",calculos!C75,", ",calculos!D75,", ",calculos!E75,", ",calculos!F75,", ",calculos!G75,", ",calculos!H75,", ",calculos!I75,", ",calculos!J75,", ",calculos!K75,", ",calculos!L75,", ",calculos!M75,", ",calculos!N75,", ",calculos!O75,", ",calculos!P75,", ",calculos!Q75,", ",calculos!R75,", ",calculos!S75,", ",calculos!T75,", ",calculos!U75,", ",calculos!V75,", ",calculos!W75,", ",calculos!X75,", ",calculos!Y75,", ",calculos!Z75,", ",calculos!AA75,", ",calculos!AB75,", ",calculos!AC75,", ",calculos!AD75,", ",calculos!AE75,", ",calculos!AF75,");")</f>
        <v>INSERT INTO ceb_data VALUES (108, 1704, 0, 20170518, 7900, 7900, 1307.2, 693.17, 305.86, 0, 0, 5228.8, 5616.11, 5921.97, 0, 7900, 0, 0, 0, 0, 0, 0, 0, 0, 0, 0, 0, 0, 0, 0);</v>
      </c>
    </row>
    <row r="76" spans="1:1" x14ac:dyDescent="0.25">
      <c r="A76" s="21" t="str">
        <f>CONCATENATE("INSERT INTO ",create_ceb_data!$B$1," VALUES (",calculos!C76,", ",calculos!D76,", ",calculos!E76,", ",calculos!F76,", ",calculos!G76,", ",calculos!H76,", ",calculos!I76,", ",calculos!J76,", ",calculos!K76,", ",calculos!L76,", ",calculos!M76,", ",calculos!N76,", ",calculos!O76,", ",calculos!P76,", ",calculos!Q76,", ",calculos!R76,", ",calculos!S76,", ",calculos!T76,", ",calculos!U76,", ",calculos!V76,", ",calculos!W76,", ",calculos!X76,", ",calculos!Y76,", ",calculos!Z76,", ",calculos!AA76,", ",calculos!AB76,", ",calculos!AC76,", ",calculos!AD76,", ",calculos!AE76,", ",calculos!AF76,");")</f>
        <v>INSERT INTO ceb_data VALUES (109, 1704, 1, 20170518, 234716, 0, 40769.14, 702.62, 9539.95, 0, 0, 163076.63, 154239.3, 163779.25, 25638, 209078, 0, 711, 0, 755, 23, 63, 8.52, 23.32, 0, 8292.21, 0, 0, 0, 755);</v>
      </c>
    </row>
    <row r="77" spans="1:1" x14ac:dyDescent="0.25">
      <c r="A77" s="21" t="str">
        <f>CONCATENATE("INSERT INTO ",create_ceb_data!$B$1," VALUES (",calculos!C77,", ",calculos!D77,", ",calculos!E77,", ",calculos!F77,", ",calculos!G77,", ",calculos!H77,", ",calculos!I77,", ",calculos!J77,", ",calculos!K77,", ",calculos!L77,", ",calculos!M77,", ",calculos!N77,", ",calculos!O77,", ",calculos!P77,", ",calculos!Q77,", ",calculos!R77,", ",calculos!S77,", ",calculos!T77,", ",calculos!U77,", ",calculos!V77,", ",calculos!W77,", ",calculos!X77,", ",calculos!Y77,", ",calculos!Z77,", ",calculos!AA77,", ",calculos!AB77,", ",calculos!AC77,", ",calculos!AD77,", ",calculos!AE77,", ",calculos!AF77,");")</f>
        <v>INSERT INTO ceb_data VALUES (110, 1704, 1, 20170518, 133468, 0, 22256.29, 702.62, 5207.96, 0, 0, 89025.27, 84519.93, 89727.89, 11005, 122463, 0, 490, 0, 490, 333, 2662, 123.3, 985.7, 0, 5381.7, 0, 0, 0, 490);</v>
      </c>
    </row>
    <row r="78" spans="1:1" x14ac:dyDescent="0.25">
      <c r="A78" s="21" t="str">
        <f>CONCATENATE("INSERT INTO ",create_ceb_data!$B$1," VALUES (",calculos!C78,", ",calculos!D78,", ",calculos!E78,", ",calculos!F78,", ",calculos!G78,", ",calculos!H78,", ",calculos!I78,", ",calculos!J78,", ",calculos!K78,", ",calculos!L78,", ",calculos!M78,", ",calculos!N78,", ",calculos!O78,", ",calculos!P78,", ",calculos!Q78,", ",calculos!R78,", ",calculos!S78,", ",calculos!T78,", ",calculos!U78,", ",calculos!V78,", ",calculos!W78,", ",calculos!X78,", ",calculos!Y78,", ",calculos!Z78,", ",calculos!AA78,", ",calculos!AB78,", ",calculos!AC78,", ",calculos!AD78,", ",calculos!AE78,", ",calculos!AF78,");")</f>
        <v>INSERT INTO ceb_data VALUES (111, 1704, 2, 20170518, 372178, 0, 60620.64, 702.62, 14185.21, 0, 0, 242482.64, 229000.05, 243185.26, 37872, 334306, 785, 874, 785, 874, 0, 0, 0, 0, 43063.88, 9599.2, 0, 0, 785, 845);</v>
      </c>
    </row>
    <row r="79" spans="1:1" x14ac:dyDescent="0.25">
      <c r="A79" s="21" t="str">
        <f>CONCATENATE("INSERT INTO ",create_ceb_data!$B$1," VALUES (",calculos!C79,", ",calculos!D79,", ",calculos!E79,", ",calculos!F79,", ",calculos!G79,", ",calculos!H79,", ",calculos!I79,", ",calculos!J79,", ",calculos!K79,", ",calculos!L79,", ",calculos!M79,", ",calculos!N79,", ",calculos!O79,", ",calculos!P79,", ",calculos!Q79,", ",calculos!R79,", ",calculos!S79,", ",calculos!T79,", ",calculos!U79,", ",calculos!V79,", ",calculos!W79,", ",calculos!X79,", ",calculos!Y79,", ",calculos!Z79,", ",calculos!AA79,", ",calculos!AB79,", ",calculos!AC79,", ",calculos!AD79,", ",calculos!AE79,", ",calculos!AF79,");")</f>
        <v>INSERT INTO ceb_data VALUES (112, 1704, 1, 20170518, 182635, 0, 31085.34, 702.62, 7273.95, 0, 0, 124341.43, 117770.1, 125044.05, 19055, 163580, 0, 482, 0, 482, 0, 0, 0, 0, 0, 5293.84, 0, 0, 0, 460);</v>
      </c>
    </row>
    <row r="80" spans="1:1" x14ac:dyDescent="0.25">
      <c r="A80" s="21" t="str">
        <f>CONCATENATE("INSERT INTO ",create_ceb_data!$B$1," VALUES (",calculos!C80,", ",calculos!D80,", ",calculos!E80,", ",calculos!F80,", ",calculos!G80,", ",calculos!H80,", ",calculos!I80,", ",calculos!J80,", ",calculos!K80,", ",calculos!L80,", ",calculos!M80,", ",calculos!N80,", ",calculos!O80,", ",calculos!P80,", ",calculos!Q80,", ",calculos!R80,", ",calculos!S80,", ",calculos!T80,", ",calculos!U80,", ",calculos!V80,", ",calculos!W80,", ",calculos!X80,", ",calculos!Y80,", ",calculos!Z80,", ",calculos!AA80,", ",calculos!AB80,", ",calculos!AC80,", ",calculos!AD80,", ",calculos!AE80,", ",calculos!AF80,");")</f>
        <v>INSERT INTO ceb_data VALUES (113, 1704, 0, 20170518, 17628, 17628, 2975.85, 702.62, 696.34, 0, 0, 11903.43, 11909.71, 12606.05, 0, 17628, 0, 0, 0, 0, 0, 0, 0, 0, 0, 0, 0, 0, 0, 0);</v>
      </c>
    </row>
    <row r="81" spans="1:1" x14ac:dyDescent="0.25">
      <c r="A81" s="21" t="str">
        <f>CONCATENATE("INSERT INTO ",create_ceb_data!$B$1," VALUES (",calculos!C81,", ",calculos!D81,", ",calculos!E81,", ",calculos!F81,", ",calculos!G81,", ",calculos!H81,", ",calculos!I81,", ",calculos!J81,", ",calculos!K81,", ",calculos!L81,", ",calculos!M81,", ",calculos!N81,", ",calculos!O81,", ",calculos!P81,", ",calculos!Q81,", ",calculos!R81,", ",calculos!S81,", ",calculos!T81,", ",calculos!U81,", ",calculos!V81,", ",calculos!W81,", ",calculos!X81,", ",calculos!Y81,", ",calculos!Z81,", ",calculos!AA81,", ",calculos!AB81,", ",calculos!AC81,", ",calculos!AD81,", ",calculos!AE81,", ",calculos!AF81,");")</f>
        <v>INSERT INTO ceb_data VALUES (114, 1704, 1, 20170518, 316771, 0, 45476.02, 702.62, 10641.38, 0, 0, 181904.2, 171965.44, 182606.82, 29279, 287492, 0, 999, 0, 999, 0, 15, 0, 5.56, 0, 8015.88, 0, 866.58, 0, 945);</v>
      </c>
    </row>
    <row r="82" spans="1:1" x14ac:dyDescent="0.25">
      <c r="A82" s="21" t="str">
        <f>CONCATENATE("INSERT INTO ",create_ceb_data!$B$1," VALUES (",calculos!C82,", ",calculos!D82,", ",calculos!E82,", ",calculos!F82,", ",calculos!G82,", ",calculos!H82,", ",calculos!I82,", ",calculos!J82,", ",calculos!K82,", ",calculos!L82,", ",calculos!M82,", ",calculos!N82,", ",calculos!O82,", ",calculos!P82,", ",calculos!Q82,", ",calculos!R82,", ",calculos!S82,", ",calculos!T82,", ",calculos!U82,", ",calculos!V82,", ",calculos!W82,", ",calculos!X82,", ",calculos!Y82,", ",calculos!Z82,", ",calculos!AA82,", ",calculos!AB82,", ",calculos!AC82,", ",calculos!AD82,", ",calculos!AE82,", ",calculos!AF82,");")</f>
        <v>INSERT INTO ceb_data VALUES (115, 1704, 1, 20170518, 186490, 0, 34456.59, 702.62, 8062.83, 0, 0, 137826.45, 130466.24, 138529.07, 22855, 163635, 0, 893, 0, 893, 467, 2145, 172.92, 794.26, 0, 9807.88, 0, 0, 0, 855);</v>
      </c>
    </row>
    <row r="83" spans="1:1" x14ac:dyDescent="0.25">
      <c r="A83" s="21" t="str">
        <f>CONCATENATE("INSERT INTO ",create_ceb_data!$B$1," VALUES (",calculos!C83,", ",calculos!D83,", ",calculos!E83,", ",calculos!F83,", ",calculos!G83,", ",calculos!H83,", ",calculos!I83,", ",calculos!J83,", ",calculos!K83,", ",calculos!L83,", ",calculos!M83,", ",calculos!N83,", ",calculos!O83,", ",calculos!P83,", ",calculos!Q83,", ",calculos!R83,", ",calculos!S83,", ",calculos!T83,", ",calculos!U83,", ",calculos!V83,", ",calculos!W83,", ",calculos!X83,", ",calculos!Y83,", ",calculos!Z83,", ",calculos!AA83,", ",calculos!AB83,", ",calculos!AC83,", ",calculos!AD83,", ",calculos!AE83,", ",calculos!AF83,");")</f>
        <v>INSERT INTO ceb_data VALUES (116, 1704, 2, 20170518, 241729, 0, 38572.9, 702.62, 9026.05, 0, 0, 154291.72, 145968.29, 154994.34, 23830, 217899, 430, 468, 455, 468, 0, 0, 0, 0, 24960.6, 5140.08, 0, 1054.37, 455, 420);</v>
      </c>
    </row>
    <row r="84" spans="1:1" x14ac:dyDescent="0.25">
      <c r="A84" s="21" t="str">
        <f>CONCATENATE("INSERT INTO ",create_ceb_data!$B$1," VALUES (",calculos!C84,", ",calculos!D84,", ",calculos!E84,", ",calculos!F84,", ",calculos!G84,", ",calculos!H84,", ",calculos!I84,", ",calculos!J84,", ",calculos!K84,", ",calculos!L84,", ",calculos!M84,", ",calculos!N84,", ",calculos!O84,", ",calculos!P84,", ",calculos!Q84,", ",calculos!R84,", ",calculos!S84,", ",calculos!T84,", ",calculos!U84,", ",calculos!V84,", ",calculos!W84,", ",calculos!X84,", ",calculos!Y84,", ",calculos!Z84,", ",calculos!AA84,", ",calculos!AB84,", ",calculos!AC84,", ",calculos!AD84,", ",calculos!AE84,", ",calculos!AF84,");")</f>
        <v>INSERT INTO ceb_data VALUES (117, 1704, 0, 20170518, 0, 100, 6.83, 2.35, 3.31, 0, 0, 56.98, 56.02, 59.33, 0, 0, 0, 0, 0, 0, 0, 0, 0, 0, 0, 0, 0, 0, 0, 0);</v>
      </c>
    </row>
    <row r="85" spans="1:1" x14ac:dyDescent="0.25">
      <c r="A85" s="21" t="str">
        <f>CONCATENATE("INSERT INTO ",create_ceb_data!$B$1," VALUES (",calculos!C85,", ",calculos!D85,", ",calculos!E85,", ",calculos!F85,", ",calculos!G85,", ",calculos!H85,", ",calculos!I85,", ",calculos!J85,", ",calculos!K85,", ",calculos!L85,", ",calculos!M85,", ",calculos!N85,", ",calculos!O85,", ",calculos!P85,", ",calculos!Q85,", ",calculos!R85,", ",calculos!S85,", ",calculos!T85,", ",calculos!U85,", ",calculos!V85,", ",calculos!W85,", ",calculos!X85,", ",calculos!Y85,", ",calculos!Z85,", ",calculos!AA85,", ",calculos!AB85,", ",calculos!AC85,", ",calculos!AD85,", ",calculos!AE85,", ",calculos!AF85,");")</f>
        <v>INSERT INTO ceb_data VALUES (118, 1704, 0, 20170518, 1, 100, 6.83, 2.35, 3.31, 0, 0, 56.98, 56.02, 59.33, 0, 1, 0, 0, 0, 0, 0, 0, 0, 0, 0, 0, 0, 0, 0, 0);</v>
      </c>
    </row>
    <row r="86" spans="1:1" x14ac:dyDescent="0.25">
      <c r="A86" s="21" t="str">
        <f>CONCATENATE("INSERT INTO ",create_ceb_data!$B$1," VALUES (",calculos!C86,", ",calculos!D86,", ",calculos!E86,", ",calculos!F86,", ",calculos!G86,", ",calculos!H86,", ",calculos!I86,", ",calculos!J86,", ",calculos!K86,", ",calculos!L86,", ",calculos!M86,", ",calculos!N86,", ",calculos!O86,", ",calculos!P86,", ",calculos!Q86,", ",calculos!R86,", ",calculos!S86,", ",calculos!T86,", ",calculos!U86,", ",calculos!V86,", ",calculos!W86,", ",calculos!X86,", ",calculos!Y86,", ",calculos!Z86,", ",calculos!AA86,", ",calculos!AB86,", ",calculos!AC86,", ",calculos!AD86,", ",calculos!AE86,", ",calculos!AF86,");")</f>
        <v>INSERT INTO ceb_data VALUES (119, 1704, 0, 20170518, 0, 100, 6.83, 2.35, 3.31, 0, 0, 56.98, 56.02, 59.33, 0, 0, 0, 0, 0, 0, 0, 0, 0, 0, 0, 0, 0, 0, 0, 0);</v>
      </c>
    </row>
    <row r="87" spans="1:1" x14ac:dyDescent="0.25">
      <c r="A87" s="21" t="str">
        <f>CONCATENATE("INSERT INTO ",create_ceb_data!$B$1," VALUES (",calculos!C87,", ",calculos!D87,", ",calculos!E87,", ",calculos!F87,", ",calculos!G87,", ",calculos!H87,", ",calculos!I87,", ",calculos!J87,", ",calculos!K87,", ",calculos!L87,", ",calculos!M87,", ",calculos!N87,", ",calculos!O87,", ",calculos!P87,", ",calculos!Q87,", ",calculos!R87,", ",calculos!S87,", ",calculos!T87,", ",calculos!U87,", ",calculos!V87,", ",calculos!W87,", ",calculos!X87,", ",calculos!Y87,", ",calculos!Z87,", ",calculos!AA87,", ",calculos!AB87,", ",calculos!AC87,", ",calculos!AD87,", ",calculos!AE87,", ",calculos!AF87,");")</f>
        <v>INSERT INTO ceb_data VALUES (120, 1704, 2, 20170518, 78580, 0, 14043.64, 702.62, 3286.19, 0, 0, 56174.65, 53591.08, 56877.27, 8661, 69919, 194, 199, 245, 230, 0, 0, 0, 0, 13440.32, 2526.1, 0, 0, 245, 230);</v>
      </c>
    </row>
    <row r="88" spans="1:1" x14ac:dyDescent="0.25">
      <c r="A88" s="21" t="str">
        <f>CONCATENATE("INSERT INTO ",create_ceb_data!$B$1," VALUES (",calculos!C88,", ",calculos!D88,", ",calculos!E88,", ",calculos!F88,", ",calculos!G88,", ",calculos!H88,", ",calculos!I88,", ",calculos!J88,", ",calculos!K88,", ",calculos!L88,", ",calculos!M88,", ",calculos!N88,", ",calculos!O88,", ",calculos!P88,", ",calculos!Q88,", ",calculos!R88,", ",calculos!S88,", ",calculos!T88,", ",calculos!U88,", ",calculos!V88,", ",calculos!W88,", ",calculos!X88,", ",calculos!Y88,", ",calculos!Z88,", ",calculos!AA88,", ",calculos!AB88,", ",calculos!AC88,", ",calculos!AD88,", ",calculos!AE88,", ",calculos!AF88,");")</f>
        <v>INSERT INTO ceb_data VALUES (121, 1704, 2, 20170518, 147212, 0, 20724.52, 702.62, 4849.52, 0, 0, 82898.12, 78751.22, 83600.74, 14173, 133039, 225, 228, 350, 350, 0, 0, 0, 0, 9067.44, 2808.36, 0, 0, 350, 350);</v>
      </c>
    </row>
    <row r="89" spans="1:1" x14ac:dyDescent="0.25">
      <c r="A89" s="21" t="str">
        <f>CONCATENATE("INSERT INTO ",create_ceb_data!$B$1," VALUES (",calculos!C89,", ",calculos!D89,", ",calculos!E89,", ",calculos!F89,", ",calculos!G89,", ",calculos!H89,", ",calculos!I89,", ",calculos!J89,", ",calculos!K89,", ",calculos!L89,", ",calculos!M89,", ",calculos!N89,", ",calculos!O89,", ",calculos!P89,", ",calculos!Q89,", ",calculos!R89,", ",calculos!S89,", ",calculos!T89,", ",calculos!U89,", ",calculos!V89,", ",calculos!W89,", ",calculos!X89,", ",calculos!Y89,", ",calculos!Z89,", ",calculos!AA89,", ",calculos!AB89,", ",calculos!AC89,", ",calculos!AD89,", ",calculos!AE89,", ",calculos!AF89,");")</f>
        <v>INSERT INTO ceb_data VALUES (122, 1704, 0, 20170518, 0, 30, 2.04, 2.35, 0.99, 0, 0, 17.01, 18.37, 19.36, 0, 0, 0, 0, 0, 0, 0, 0, 0, 0, 0, 0, 0, 0, 0, 0);</v>
      </c>
    </row>
    <row r="90" spans="1:1" x14ac:dyDescent="0.25">
      <c r="A90" s="21" t="str">
        <f>CONCATENATE("INSERT INTO ",create_ceb_data!$B$1," VALUES (",calculos!C90,", ",calculos!D90,", ",calculos!E90,", ",calculos!F90,", ",calculos!G90,", ",calculos!H90,", ",calculos!I90,", ",calculos!J90,", ",calculos!K90,", ",calculos!L90,", ",calculos!M90,", ",calculos!N90,", ",calculos!O90,", ",calculos!P90,", ",calculos!Q90,", ",calculos!R90,", ",calculos!S90,", ",calculos!T90,", ",calculos!U90,", ",calculos!V90,", ",calculos!W90,", ",calculos!X90,", ",calculos!Y90,", ",calculos!Z90,", ",calculos!AA90,", ",calculos!AB90,", ",calculos!AC90,", ",calculos!AD90,", ",calculos!AE90,", ",calculos!AF90,");")</f>
        <v>INSERT INTO ceb_data VALUES (101, 1705, 1, 20170618, 13885, 0, 2030.07, 702.62, 475.02, 0, 0, 8120.32, 8347.92, 8822.94, 1503, 12382, 0, 53, 0, 55, 0, 0, 0, 0, 0, 441.25, 0, 0, 0, 55);</v>
      </c>
    </row>
    <row r="91" spans="1:1" x14ac:dyDescent="0.25">
      <c r="A91" s="21" t="str">
        <f>CONCATENATE("INSERT INTO ",create_ceb_data!$B$1," VALUES (",calculos!C91,", ",calculos!D91,", ",calculos!E91,", ",calculos!F91,", ",calculos!G91,", ",calculos!H91,", ",calculos!I91,", ",calculos!J91,", ",calculos!K91,", ",calculos!L91,", ",calculos!M91,", ",calculos!N91,", ",calculos!O91,", ",calculos!P91,", ",calculos!Q91,", ",calculos!R91,", ",calculos!S91,", ",calculos!T91,", ",calculos!U91,", ",calculos!V91,", ",calculos!W91,", ",calculos!X91,", ",calculos!Y91,", ",calculos!Z91,", ",calculos!AA91,", ",calculos!AB91,", ",calculos!AC91,", ",calculos!AD91,", ",calculos!AE91,", ",calculos!AF91,");")</f>
        <v>INSERT INTO ceb_data VALUES (102, 1705, 0, 20170618, 605, 605, 99.57, 48.22, 23.27, 0, 0, 398.31, 423.26, 446.53, 0, 605, 0, 0, 0, 0, 0, 0, 0, 0, 0, 0, 0, 0, 0, 0);</v>
      </c>
    </row>
    <row r="92" spans="1:1" x14ac:dyDescent="0.25">
      <c r="A92" s="21" t="str">
        <f>CONCATENATE("INSERT INTO ",create_ceb_data!$B$1," VALUES (",calculos!C92,", ",calculos!D92,", ",calculos!E92,", ",calculos!F92,", ",calculos!G92,", ",calculos!H92,", ",calculos!I92,", ",calculos!J92,", ",calculos!K92,", ",calculos!L92,", ",calculos!M92,", ",calculos!N92,", ",calculos!O92,", ",calculos!P92,", ",calculos!Q92,", ",calculos!R92,", ",calculos!S92,", ",calculos!T92,", ",calculos!U92,", ",calculos!V92,", ",calculos!W92,", ",calculos!X92,", ",calculos!Y92,", ",calculos!Z92,", ",calculos!AA92,", ",calculos!AB92,", ",calculos!AC92,", ",calculos!AD92,", ",calculos!AE92,", ",calculos!AF92,");")</f>
        <v>INSERT INTO ceb_data VALUES (103, 1705, 0, 20170618, 6920, 6920, 1138.99, 693.17, 266.5, 0, 0, 4555.97, 4982.64, 5249.14, 0, 6920, 0, 0, 0, 0, 0, 0, 0, 0, 0, 0, 0, 0, 0, 0);</v>
      </c>
    </row>
    <row r="93" spans="1:1" x14ac:dyDescent="0.25">
      <c r="A93" s="21" t="str">
        <f>CONCATENATE("INSERT INTO ",create_ceb_data!$B$1," VALUES (",calculos!C93,", ",calculos!D93,", ",calculos!E93,", ",calculos!F93,", ",calculos!G93,", ",calculos!H93,", ",calculos!I93,", ",calculos!J93,", ",calculos!K93,", ",calculos!L93,", ",calculos!M93,", ",calculos!N93,", ",calculos!O93,", ",calculos!P93,", ",calculos!Q93,", ",calculos!R93,", ",calculos!S93,", ",calculos!T93,", ",calculos!U93,", ",calculos!V93,", ",calculos!W93,", ",calculos!X93,", ",calculos!Y93,", ",calculos!Z93,", ",calculos!AA93,", ",calculos!AB93,", ",calculos!AC93,", ",calculos!AD93,", ",calculos!AE93,", ",calculos!AF93,");")</f>
        <v>INSERT INTO ceb_data VALUES (104, 1705, 0, 20170618, 551, 551, 90.69, 40.19, 21.2, 0, 0, 362.76, 381.75, 402.95, 0, 551, 0, 0, 0, 0, 0, 0, 0, 0, 0, 0, 0, 0, 0, 0);</v>
      </c>
    </row>
    <row r="94" spans="1:1" x14ac:dyDescent="0.25">
      <c r="A94" s="21" t="str">
        <f>CONCATENATE("INSERT INTO ",create_ceb_data!$B$1," VALUES (",calculos!C94,", ",calculos!D94,", ",calculos!E94,", ",calculos!F94,", ",calculos!G94,", ",calculos!H94,", ",calculos!I94,", ",calculos!J94,", ",calculos!K94,", ",calculos!L94,", ",calculos!M94,", ",calculos!N94,", ",calculos!O94,", ",calculos!P94,", ",calculos!Q94,", ",calculos!R94,", ",calculos!S94,", ",calculos!T94,", ",calculos!U94,", ",calculos!V94,", ",calculos!W94,", ",calculos!X94,", ",calculos!Y94,", ",calculos!Z94,", ",calculos!AA94,", ",calculos!AB94,", ",calculos!AC94,", ",calculos!AD94,", ",calculos!AE94,", ",calculos!AF94,");")</f>
        <v>INSERT INTO ceb_data VALUES (105, 1705, 0, 20170618, 8200, 8200, 1349.67, 693.17, 315.81, 0, 0, 5398.7, 5776.06, 6091.87, 0, 8200, 0, 0, 0, 0, 0, 0, 0, 0, 0, 0, 0, 0, 0, 0);</v>
      </c>
    </row>
    <row r="95" spans="1:1" x14ac:dyDescent="0.25">
      <c r="A95" s="21" t="str">
        <f>CONCATENATE("INSERT INTO ",create_ceb_data!$B$1," VALUES (",calculos!C95,", ",calculos!D95,", ",calculos!E95,", ",calculos!F95,", ",calculos!G95,", ",calculos!H95,", ",calculos!I95,", ",calculos!J95,", ",calculos!K95,", ",calculos!L95,", ",calculos!M95,", ",calculos!N95,", ",calculos!O95,", ",calculos!P95,", ",calculos!Q95,", ",calculos!R95,", ",calculos!S95,", ",calculos!T95,", ",calculos!U95,", ",calculos!V95,", ",calculos!W95,", ",calculos!X95,", ",calculos!Y95,", ",calculos!Z95,", ",calculos!AA95,", ",calculos!AB95,", ",calculos!AC95,", ",calculos!AD95,", ",calculos!AE95,", ",calculos!AF95,");")</f>
        <v>INSERT INTO ceb_data VALUES (106, 1705, 0, 20170618, 797, 797, 131.18, 57.23, 30.68, 0, 0, 524.72, 551.27, 581.95, 0, 797, 0, 0, 0, 0, 0, 0, 0, 0, 0, 0, 0, 0, 0, 0);</v>
      </c>
    </row>
    <row r="96" spans="1:1" x14ac:dyDescent="0.25">
      <c r="A96" s="21" t="str">
        <f>CONCATENATE("INSERT INTO ",create_ceb_data!$B$1," VALUES (",calculos!C96,", ",calculos!D96,", ",calculos!E96,", ",calculos!F96,", ",calculos!G96,", ",calculos!H96,", ",calculos!I96,", ",calculos!J96,", ",calculos!K96,", ",calculos!L96,", ",calculos!M96,", ",calculos!N96,", ",calculos!O96,", ",calculos!P96,", ",calculos!Q96,", ",calculos!R96,", ",calculos!S96,", ",calculos!T96,", ",calculos!U96,", ",calculos!V96,", ",calculos!W96,", ",calculos!X96,", ",calculos!Y96,", ",calculos!Z96,", ",calculos!AA96,", ",calculos!AB96,", ",calculos!AC96,", ",calculos!AD96,", ",calculos!AE96,", ",calculos!AF96,");")</f>
        <v>INSERT INTO ceb_data VALUES (107, 1705, 0, 20170618, 6300, 6300, 1036.94, 589.81, 242.63, 0, 0, 4147.78, 4494.96, 4737.59, 0, 6300, 0, 0, 0, 0, 0, 0, 0, 0, 0, 0, 0, 0, 0, 0);</v>
      </c>
    </row>
    <row r="97" spans="1:1" x14ac:dyDescent="0.25">
      <c r="A97" s="21" t="str">
        <f>CONCATENATE("INSERT INTO ",create_ceb_data!$B$1," VALUES (",calculos!C97,", ",calculos!D97,", ",calculos!E97,", ",calculos!F97,", ",calculos!G97,", ",calculos!H97,", ",calculos!I97,", ",calculos!J97,", ",calculos!K97,", ",calculos!L97,", ",calculos!M97,", ",calculos!N97,", ",calculos!O97,", ",calculos!P97,", ",calculos!Q97,", ",calculos!R97,", ",calculos!S97,", ",calculos!T97,", ",calculos!U97,", ",calculos!V97,", ",calculos!W97,", ",calculos!X97,", ",calculos!Y97,", ",calculos!Z97,", ",calculos!AA97,", ",calculos!AB97,", ",calculos!AC97,", ",calculos!AD97,", ",calculos!AE97,", ",calculos!AF97,");")</f>
        <v>INSERT INTO ceb_data VALUES (108, 1705, 0, 20170618, 7520, 7520, 1269.98, 693.17, 297.14, 0, 0, 5079.93, 5475.96, 5773.1, 0, 7520, 0, 0, 0, 0, 0, 0, 0, 0, 0, 0, 0, 0, 0, 0);</v>
      </c>
    </row>
    <row r="98" spans="1:1" x14ac:dyDescent="0.25">
      <c r="A98" s="21" t="str">
        <f>CONCATENATE("INSERT INTO ",create_ceb_data!$B$1," VALUES (",calculos!C98,", ",calculos!D98,", ",calculos!E98,", ",calculos!F98,", ",calculos!G98,", ",calculos!H98,", ",calculos!I98,", ",calculos!J98,", ",calculos!K98,", ",calculos!L98,", ",calculos!M98,", ",calculos!N98,", ",calculos!O98,", ",calculos!P98,", ",calculos!Q98,", ",calculos!R98,", ",calculos!S98,", ",calculos!T98,", ",calculos!U98,", ",calculos!V98,", ",calculos!W98,", ",calculos!X98,", ",calculos!Y98,", ",calculos!Z98,", ",calculos!AA98,", ",calculos!AB98,", ",calculos!AC98,", ",calculos!AD98,", ",calculos!AE98,", ",calculos!AF98,");")</f>
        <v>INSERT INTO ceb_data VALUES (109, 1705, 1, 20170618, 231094, 0, 39777.08, 702.62, 9307.83, 0, 0, 159108.41, 150503.2, 159811.03, 25148, 205946, 0, 711, 0, 755, 24, 67, 8.5, 23.76, 0, 8291.04, 0, 0, 0, 755);</v>
      </c>
    </row>
    <row r="99" spans="1:1" x14ac:dyDescent="0.25">
      <c r="A99" s="21" t="str">
        <f>CONCATENATE("INSERT INTO ",create_ceb_data!$B$1," VALUES (",calculos!C99,", ",calculos!D99,", ",calculos!E99,", ",calculos!F99,", ",calculos!G99,", ",calculos!H99,", ",calculos!I99,", ",calculos!J99,", ",calculos!K99,", ",calculos!L99,", ",calculos!M99,", ",calculos!N99,", ",calculos!O99,", ",calculos!P99,", ",calculos!Q99,", ",calculos!R99,", ",calculos!S99,", ",calculos!T99,", ",calculos!U99,", ",calculos!V99,", ",calculos!W99,", ",calculos!X99,", ",calculos!Y99,", ",calculos!Z99,", ",calculos!AA99,", ",calculos!AB99,", ",calculos!AC99,", ",calculos!AD99,", ",calculos!AE99,", ",calculos!AF99,");")</f>
        <v>INSERT INTO ceb_data VALUES (110, 1705, 1, 20170618, 111432, 0, 18669.69, 702.62, 4368.69, 0, 0, 74678.83, 71012.76, 75381.45, 8704, 102728, 0, 453, 0, 490, 470, 4668, 166.6, 1654.72, 0, 5380.93, 0, 0, 0, 490);</v>
      </c>
    </row>
    <row r="100" spans="1:1" x14ac:dyDescent="0.25">
      <c r="A100" s="21" t="str">
        <f>CONCATENATE("INSERT INTO ",create_ceb_data!$B$1," VALUES (",calculos!C100,", ",calculos!D100,", ",calculos!E100,", ",calculos!F100,", ",calculos!G100,", ",calculos!H100,", ",calculos!I100,", ",calculos!J100,", ",calculos!K100,", ",calculos!L100,", ",calculos!M100,", ",calculos!N100,", ",calculos!O100,", ",calculos!P100,", ",calculos!Q100,", ",calculos!R100,", ",calculos!S100,", ",calculos!T100,", ",calculos!U100,", ",calculos!V100,", ",calculos!W100,", ",calculos!X100,", ",calculos!Y100,", ",calculos!Z100,", ",calculos!AA100,", ",calculos!AB100,", ",calculos!AC100,", ",calculos!AD100,", ",calculos!AE100,", ",calculos!AF100,");")</f>
        <v>INSERT INTO ceb_data VALUES (111, 1705, 2, 20170618, 335582, 0, 55085.65, 702.62, 12890.02, 0, 0, 220342.66, 208155.26, 221045.28, 32870, 302712, 765, 845, 785, 845, 0, 0, 0, 0, 43057.76, 9279.37, 0, 0, 785, 845);</v>
      </c>
    </row>
    <row r="101" spans="1:1" x14ac:dyDescent="0.25">
      <c r="A101" s="21" t="str">
        <f>CONCATENATE("INSERT INTO ",create_ceb_data!$B$1," VALUES (",calculos!C101,", ",calculos!D101,", ",calculos!E101,", ",calculos!F101,", ",calculos!G101,", ",calculos!H101,", ",calculos!I101,", ",calculos!J101,", ",calculos!K101,", ",calculos!L101,", ",calculos!M101,", ",calculos!N101,", ",calculos!O101,", ",calculos!P101,", ",calculos!Q101,", ",calculos!R101,", ",calculos!S101,", ",calculos!T101,", ",calculos!U101,", ",calculos!V101,", ",calculos!W101,", ",calculos!X101,", ",calculos!Y101,", ",calculos!Z101,", ",calculos!AA101,", ",calculos!AB101,", ",calculos!AC101,", ",calculos!AD101,", ",calculos!AE101,", ",calculos!AF101,");")</f>
        <v>INSERT INTO ceb_data VALUES (112, 1705, 1, 20170618, 158046, 0, 26608.58, 702.62, 6226.4, 0, 0, 106434.37, 100910.59, 107136.99, 16032, 142014, 0, 464, 0, 464, 0, 0, 0, 0, 0, 5095.41, 0, 0, 0, 460);</v>
      </c>
    </row>
    <row r="102" spans="1:1" x14ac:dyDescent="0.25">
      <c r="A102" s="21" t="str">
        <f>CONCATENATE("INSERT INTO ",create_ceb_data!$B$1," VALUES (",calculos!C102,", ",calculos!D102,", ",calculos!E102,", ",calculos!F102,", ",calculos!G102,", ",calculos!H102,", ",calculos!I102,", ",calculos!J102,", ",calculos!K102,", ",calculos!L102,", ",calculos!M102,", ",calculos!N102,", ",calculos!O102,", ",calculos!P102,", ",calculos!Q102,", ",calculos!R102,", ",calculos!S102,", ",calculos!T102,", ",calculos!U102,", ",calculos!V102,", ",calculos!W102,", ",calculos!X102,", ",calculos!Y102,", ",calculos!Z102,", ",calculos!AA102,", ",calculos!AB102,", ",calculos!AC102,", ",calculos!AD102,", ",calculos!AE102,", ",calculos!AF102,");")</f>
        <v>INSERT INTO ceb_data VALUES (113, 1705, 0, 20170618, 18006, 18006, 2963.68, 702.62, 693.48, 0, 0, 11854.75, 11863.89, 12557.37, 0, 18006, 0, 0, 0, 0, 0, 0, 0, 0, 0, 0, 0, 0, 0, 0);</v>
      </c>
    </row>
    <row r="103" spans="1:1" x14ac:dyDescent="0.25">
      <c r="A103" s="21" t="str">
        <f>CONCATENATE("INSERT INTO ",create_ceb_data!$B$1," VALUES (",calculos!C103,", ",calculos!D103,", ",calculos!E103,", ",calculos!F103,", ",calculos!G103,", ",calculos!H103,", ",calculos!I103,", ",calculos!J103,", ",calculos!K103,", ",calculos!L103,", ",calculos!M103,", ",calculos!N103,", ",calculos!O103,", ",calculos!P103,", ",calculos!Q103,", ",calculos!R103,", ",calculos!S103,", ",calculos!T103,", ",calculos!U103,", ",calculos!V103,", ",calculos!W103,", ",calculos!X103,", ",calculos!Y103,", ",calculos!Z103,", ",calculos!AA103,", ",calculos!AB103,", ",calculos!AC103,", ",calculos!AD103,", ",calculos!AE103,", ",calculos!AF103,");")</f>
        <v>INSERT INTO ceb_data VALUES (114, 1705, 1, 20170618, 268923, 0, 38305.4, 702.62, 8963.46, 0, 0, 153221.69, 144960.85, 153924.31, 25331, 243592, 0, 947, 0, 947, 0, 45, 0, 15.96, 0, 7597.56, 0, 0, 0, 945);</v>
      </c>
    </row>
    <row r="104" spans="1:1" x14ac:dyDescent="0.25">
      <c r="A104" s="21" t="str">
        <f>CONCATENATE("INSERT INTO ",create_ceb_data!$B$1," VALUES (",calculos!C104,", ",calculos!D104,", ",calculos!E104,", ",calculos!F104,", ",calculos!G104,", ",calculos!H104,", ",calculos!I104,", ",calculos!J104,", ",calculos!K104,", ",calculos!L104,", ",calculos!M104,", ",calculos!N104,", ",calculos!O104,", ",calculos!P104,", ",calculos!Q104,", ",calculos!R104,", ",calculos!S104,", ",calculos!T104,", ",calculos!U104,", ",calculos!V104,", ",calculos!W104,", ",calculos!X104,", ",calculos!Y104,", ",calculos!Z104,", ",calculos!AA104,", ",calculos!AB104,", ",calculos!AC104,", ",calculos!AD104,", ",calculos!AE104,", ",calculos!AF104,");")</f>
        <v>INSERT INTO ceb_data VALUES (115, 1705, 1, 20170618, 178312, 0, 33897.13, 702.62, 7931.91, 0, 0, 135588.61, 128359.32, 136291.23, 24593, 153719, 0, 902, 0, 902, 149, 906, 52.81, 321.16, 0, 9905.32, 0, 1032.26, 0, 855);</v>
      </c>
    </row>
    <row r="105" spans="1:1" x14ac:dyDescent="0.25">
      <c r="A105" s="21" t="str">
        <f>CONCATENATE("INSERT INTO ",create_ceb_data!$B$1," VALUES (",calculos!C105,", ",calculos!D105,", ",calculos!E105,", ",calculos!F105,", ",calculos!G105,", ",calculos!H105,", ",calculos!I105,", ",calculos!J105,", ",calculos!K105,", ",calculos!L105,", ",calculos!M105,", ",calculos!N105,", ",calculos!O105,", ",calculos!P105,", ",calculos!Q105,", ",calculos!R105,", ",calculos!S105,", ",calculos!T105,", ",calculos!U105,", ",calculos!V105,", ",calculos!W105,", ",calculos!X105,", ",calculos!Y105,", ",calculos!Z105,", ",calculos!AA105,", ",calculos!AB105,", ",calculos!AC105,", ",calculos!AD105,", ",calculos!AE105,", ",calculos!AF105,");")</f>
        <v>INSERT INTO ceb_data VALUES (116, 1705, 2, 20170618, 231782, 0, 36743.87, 702.62, 8598.05, 0, 0, 146975.59, 139080.16, 147678.21, 21780, 210002, 454, 467, 455, 467, 0, 0, 0, 0, 24957.04, 5128.36, 0, 1032.26, 455, 420);</v>
      </c>
    </row>
    <row r="106" spans="1:1" x14ac:dyDescent="0.25">
      <c r="A106" s="21" t="str">
        <f>CONCATENATE("INSERT INTO ",create_ceb_data!$B$1," VALUES (",calculos!C106,", ",calculos!D106,", ",calculos!E106,", ",calculos!F106,", ",calculos!G106,", ",calculos!H106,", ",calculos!I106,", ",calculos!J106,", ",calculos!K106,", ",calculos!L106,", ",calculos!M106,", ",calculos!N106,", ",calculos!O106,", ",calculos!P106,", ",calculos!Q106,", ",calculos!R106,", ",calculos!S106,", ",calculos!T106,", ",calculos!U106,", ",calculos!V106,", ",calculos!W106,", ",calculos!X106,", ",calculos!Y106,", ",calculos!Z106,", ",calculos!AA106,", ",calculos!AB106,", ",calculos!AC106,", ",calculos!AD106,", ",calculos!AE106,", ",calculos!AF106,");")</f>
        <v>INSERT INTO ceb_data VALUES (117, 1705, 0, 20170618, 1, 100, 6.66, 2.35, 3.23, 0, 0, 55.56, 54.68, 57.91, 0, 1, 0, 0, 0, 0, 0, 0, 0, 0, 0, 0, 0, 0, 0, 0);</v>
      </c>
    </row>
    <row r="107" spans="1:1" x14ac:dyDescent="0.25">
      <c r="A107" s="21" t="str">
        <f>CONCATENATE("INSERT INTO ",create_ceb_data!$B$1," VALUES (",calculos!C107,", ",calculos!D107,", ",calculos!E107,", ",calculos!F107,", ",calculos!G107,", ",calculos!H107,", ",calculos!I107,", ",calculos!J107,", ",calculos!K107,", ",calculos!L107,", ",calculos!M107,", ",calculos!N107,", ",calculos!O107,", ",calculos!P107,", ",calculos!Q107,", ",calculos!R107,", ",calculos!S107,", ",calculos!T107,", ",calculos!U107,", ",calculos!V107,", ",calculos!W107,", ",calculos!X107,", ",calculos!Y107,", ",calculos!Z107,", ",calculos!AA107,", ",calculos!AB107,", ",calculos!AC107,", ",calculos!AD107,", ",calculos!AE107,", ",calculos!AF107,");")</f>
        <v>INSERT INTO ceb_data VALUES (118, 1705, 0, 20170618, 0, 100, 6.66, 2.35, 3.23, 0, 0, 55.56, 54.68, 57.91, 0, 0, 0, 0, 0, 0, 0, 0, 0, 0, 0, 0, 0, 0, 0, 0);</v>
      </c>
    </row>
    <row r="108" spans="1:1" x14ac:dyDescent="0.25">
      <c r="A108" s="21" t="str">
        <f>CONCATENATE("INSERT INTO ",create_ceb_data!$B$1," VALUES (",calculos!C108,", ",calculos!D108,", ",calculos!E108,", ",calculos!F108,", ",calculos!G108,", ",calculos!H108,", ",calculos!I108,", ",calculos!J108,", ",calculos!K108,", ",calculos!L108,", ",calculos!M108,", ",calculos!N108,", ",calculos!O108,", ",calculos!P108,", ",calculos!Q108,", ",calculos!R108,", ",calculos!S108,", ",calculos!T108,", ",calculos!U108,", ",calculos!V108,", ",calculos!W108,", ",calculos!X108,", ",calculos!Y108,", ",calculos!Z108,", ",calculos!AA108,", ",calculos!AB108,", ",calculos!AC108,", ",calculos!AD108,", ",calculos!AE108,", ",calculos!AF108,");")</f>
        <v>INSERT INTO ceb_data VALUES (119, 1705, 0, 20170618, 0, 100, 6.66, 2.35, 3.23, 0, 0, 55.56, 54.68, 57.91, 0, 0, 0, 0, 0, 0, 0, 0, 0, 0, 0, 0, 0, 0, 0, 0);</v>
      </c>
    </row>
    <row r="109" spans="1:1" x14ac:dyDescent="0.25">
      <c r="A109" s="21" t="str">
        <f>CONCATENATE("INSERT INTO ",create_ceb_data!$B$1," VALUES (",calculos!C109,", ",calculos!D109,", ",calculos!E109,", ",calculos!F109,", ",calculos!G109,", ",calculos!H109,", ",calculos!I109,", ",calculos!J109,", ",calculos!K109,", ",calculos!L109,", ",calculos!M109,", ",calculos!N109,", ",calculos!O109,", ",calculos!P109,", ",calculos!Q109,", ",calculos!R109,", ",calculos!S109,", ",calculos!T109,", ",calculos!U109,", ",calculos!V109,", ",calculos!W109,", ",calculos!X109,", ",calculos!Y109,", ",calculos!Z109,", ",calculos!AA109,", ",calculos!AB109,", ",calculos!AC109,", ",calculos!AD109,", ",calculos!AE109,", ",calculos!AF109,");")</f>
        <v>INSERT INTO ceb_data VALUES (120, 1705, 2, 20170618, 75710, 0, 13515.44, 702.62, 3162.6, 0, 0, 54061.81, 51601.83, 54764.43, 8405, 67305, 219, 226, 245, 230, 0, 0, 0, 0, 13438.4, 2525.74, 0, 0, 245, 230);</v>
      </c>
    </row>
    <row r="110" spans="1:1" x14ac:dyDescent="0.25">
      <c r="A110" s="21" t="str">
        <f>CONCATENATE("INSERT INTO ",create_ceb_data!$B$1," VALUES (",calculos!C110,", ",calculos!D110,", ",calculos!E110,", ",calculos!F110,", ",calculos!G110,", ",calculos!H110,", ",calculos!I110,", ",calculos!J110,", ",calculos!K110,", ",calculos!L110,", ",calculos!M110,", ",calculos!N110,", ",calculos!O110,", ",calculos!P110,", ",calculos!Q110,", ",calculos!R110,", ",calculos!S110,", ",calculos!T110,", ",calculos!U110,", ",calculos!V110,", ",calculos!W110,", ",calculos!X110,", ",calculos!Y110,", ",calculos!Z110,", ",calculos!AA110,", ",calculos!AB110,", ",calculos!AC110,", ",calculos!AD110,", ",calculos!AE110,", ",calculos!AF110,");")</f>
        <v>INSERT INTO ceb_data VALUES (121, 1705, 2, 20170618, 140267, 0, 19772.25, 702.62, 4626.69, 0, 0, 79089.08, 75165.01, 79791.7, 10830, 129437, 214, 213, 350, 350, 0, 0, 0, 0, 9066.14, 2807.96, 0, 0, 350, 350);</v>
      </c>
    </row>
    <row r="111" spans="1:1" x14ac:dyDescent="0.25">
      <c r="A111" s="21" t="str">
        <f>CONCATENATE("INSERT INTO ",create_ceb_data!$B$1," VALUES (",calculos!C111,", ",calculos!D111,", ",calculos!E111,", ",calculos!F111,", ",calculos!G111,", ",calculos!H111,", ",calculos!I111,", ",calculos!J111,", ",calculos!K111,", ",calculos!L111,", ",calculos!M111,", ",calculos!N111,", ",calculos!O111,", ",calculos!P111,", ",calculos!Q111,", ",calculos!R111,", ",calculos!S111,", ",calculos!T111,", ",calculos!U111,", ",calculos!V111,", ",calculos!W111,", ",calculos!X111,", ",calculos!Y111,", ",calculos!Z111,", ",calculos!AA111,", ",calculos!AB111,", ",calculos!AC111,", ",calculos!AD111,", ",calculos!AE111,", ",calculos!AF111,");")</f>
        <v>INSERT INTO ceb_data VALUES (122, 1705, 0, 20170618, 4, 30, 2.01, 2.35, 0.96, 0, 0, 16.8, 18.19, 19.15, 0, 4, 0, 0, 0, 0, 0, 0, 0, 0, 0, 0, 0, 0, 0, 0);</v>
      </c>
    </row>
    <row r="112" spans="1:1" x14ac:dyDescent="0.25">
      <c r="A112" s="21" t="str">
        <f>CONCATENATE("INSERT INTO ",create_ceb_data!$B$1," VALUES (",calculos!C112,", ",calculos!D112,", ",calculos!E112,", ",calculos!F112,", ",calculos!G112,", ",calculos!H112,", ",calculos!I112,", ",calculos!J112,", ",calculos!K112,", ",calculos!L112,", ",calculos!M112,", ",calculos!N112,", ",calculos!O112,", ",calculos!P112,", ",calculos!Q112,", ",calculos!R112,", ",calculos!S112,", ",calculos!T112,", ",calculos!U112,", ",calculos!V112,", ",calculos!W112,", ",calculos!X112,", ",calculos!Y112,", ",calculos!Z112,", ",calculos!AA112,", ",calculos!AB112,", ",calculos!AC112,", ",calculos!AD112,", ",calculos!AE112,", ",calculos!AF112,");")</f>
        <v>INSERT INTO ceb_data VALUES (101, 1706, 1, 20170718, 14243, 0, 2168.02, 702.62, 507.3, 0, 0, 8672.15, 8867.47, 9374.77, 1731, 12512, 0, 46, 0, 55, 0, 0, 0, 0, 0, 446.4, 0, 0, 0, 55);</v>
      </c>
    </row>
    <row r="113" spans="1:1" x14ac:dyDescent="0.25">
      <c r="A113" s="21" t="str">
        <f>CONCATENATE("INSERT INTO ",create_ceb_data!$B$1," VALUES (",calculos!C113,", ",calculos!D113,", ",calculos!E113,", ",calculos!F113,", ",calculos!G113,", ",calculos!H113,", ",calculos!I113,", ",calculos!J113,", ",calculos!K113,", ",calculos!L113,", ",calculos!M113,", ",calculos!N113,", ",calculos!O113,", ",calculos!P113,", ",calculos!Q113,", ",calculos!R113,", ",calculos!S113,", ",calculos!T113,", ",calculos!U113,", ",calculos!V113,", ",calculos!W113,", ",calculos!X113,", ",calculos!Y113,", ",calculos!Z113,", ",calculos!AA113,", ",calculos!AB113,", ",calculos!AC113,", ",calculos!AD113,", ",calculos!AE113,", ",calculos!AF113,");")</f>
        <v>INSERT INTO ceb_data VALUES (102, 1706, 0, 20170718, 554, 554, 95.07, 48.22, 22.23, 0, 0, 380.28, 406.27, 428.5, 0, 554, 0, 0, 0, 0, 0, 0, 0, 0, 0, 0, 0, 0, 0, 0);</v>
      </c>
    </row>
    <row r="114" spans="1:1" x14ac:dyDescent="0.25">
      <c r="A114" s="21" t="str">
        <f>CONCATENATE("INSERT INTO ",create_ceb_data!$B$1," VALUES (",calculos!C114,", ",calculos!D114,", ",calculos!E114,", ",calculos!F114,", ",calculos!G114,", ",calculos!H114,", ",calculos!I114,", ",calculos!J114,", ",calculos!K114,", ",calculos!L114,", ",calculos!M114,", ",calculos!N114,", ",calculos!O114,", ",calculos!P114,", ",calculos!Q114,", ",calculos!R114,", ",calculos!S114,", ",calculos!T114,", ",calculos!U114,", ",calculos!V114,", ",calculos!W114,", ",calculos!X114,", ",calculos!Y114,", ",calculos!Z114,", ",calculos!AA114,", ",calculos!AB114,", ",calculos!AC114,", ",calculos!AD114,", ",calculos!AE114,", ",calculos!AF114,");")</f>
        <v>INSERT INTO ceb_data VALUES (103, 1706, 0, 20170718, 6960, 6960, 1194.39, 693.17, 279.47, 0, 0, 4777.57, 5191.27, 5470.74, 0, 6960, 0, 0, 0, 0, 0, 0, 0, 0, 0, 0, 0, 0, 0, 0);</v>
      </c>
    </row>
    <row r="115" spans="1:1" x14ac:dyDescent="0.25">
      <c r="A115" s="21" t="str">
        <f>CONCATENATE("INSERT INTO ",create_ceb_data!$B$1," VALUES (",calculos!C115,", ",calculos!D115,", ",calculos!E115,", ",calculos!F115,", ",calculos!G115,", ",calculos!H115,", ",calculos!I115,", ",calculos!J115,", ",calculos!K115,", ",calculos!L115,", ",calculos!M115,", ",calculos!N115,", ",calculos!O115,", ",calculos!P115,", ",calculos!Q115,", ",calculos!R115,", ",calculos!S115,", ",calculos!T115,", ",calculos!U115,", ",calculos!V115,", ",calculos!W115,", ",calculos!X115,", ",calculos!Y115,", ",calculos!Z115,", ",calculos!AA115,", ",calculos!AB115,", ",calculos!AC115,", ",calculos!AD115,", ",calculos!AE115,", ",calculos!AF115,");")</f>
        <v>INSERT INTO ceb_data VALUES (104, 1706, 0, 20170718, 524, 524, 89.92, 40.19, 21.02, 0, 0, 359.69, 378.86, 399.88, 0, 524, 0, 0, 0, 0, 0, 0, 0, 0, 0, 0, 0, 0, 0, 0);</v>
      </c>
    </row>
    <row r="116" spans="1:1" x14ac:dyDescent="0.25">
      <c r="A116" s="21" t="str">
        <f>CONCATENATE("INSERT INTO ",create_ceb_data!$B$1," VALUES (",calculos!C116,", ",calculos!D116,", ",calculos!E116,", ",calculos!F116,", ",calculos!G116,", ",calculos!H116,", ",calculos!I116,", ",calculos!J116,", ",calculos!K116,", ",calculos!L116,", ",calculos!M116,", ",calculos!N116,", ",calculos!O116,", ",calculos!P116,", ",calculos!Q116,", ",calculos!R116,", ",calculos!S116,", ",calculos!T116,", ",calculos!U116,", ",calculos!V116,", ",calculos!W116,", ",calculos!X116,", ",calculos!Y116,", ",calculos!Z116,", ",calculos!AA116,", ",calculos!AB116,", ",calculos!AC116,", ",calculos!AD116,", ",calculos!AE116,", ",calculos!AF116,");")</f>
        <v>INSERT INTO ceb_data VALUES (105, 1706, 0, 20170718, 8200, 8200, 1407.18, 693.17, 329.26, 0, 0, 5628.75, 5992.66, 6321.92, 0, 8200, 0, 0, 0, 0, 0, 0, 0, 0, 0, 0, 0, 0, 0, 0);</v>
      </c>
    </row>
    <row r="117" spans="1:1" x14ac:dyDescent="0.25">
      <c r="A117" s="21" t="str">
        <f>CONCATENATE("INSERT INTO ",create_ceb_data!$B$1," VALUES (",calculos!C117,", ",calculos!D117,", ",calculos!E117,", ",calculos!F117,", ",calculos!G117,", ",calculos!H117,", ",calculos!I117,", ",calculos!J117,", ",calculos!K117,", ",calculos!L117,", ",calculos!M117,", ",calculos!N117,", ",calculos!O117,", ",calculos!P117,", ",calculos!Q117,", ",calculos!R117,", ",calculos!S117,", ",calculos!T117,", ",calculos!U117,", ",calculos!V117,", ",calculos!W117,", ",calculos!X117,", ",calculos!Y117,", ",calculos!Z117,", ",calculos!AA117,", ",calculos!AB117,", ",calculos!AC117,", ",calculos!AD117,", ",calculos!AE117,", ",calculos!AF117,");")</f>
        <v>INSERT INTO ceb_data VALUES (106, 1706, 0, 20170718, 779, 779, 133.68, 57.23, 31.26, 0, 0, 534.73, 560.7, 591.96, 0, 779, 0, 0, 0, 0, 0, 0, 0, 0, 0, 0, 0, 0, 0, 0);</v>
      </c>
    </row>
    <row r="118" spans="1:1" x14ac:dyDescent="0.25">
      <c r="A118" s="21" t="str">
        <f>CONCATENATE("INSERT INTO ",create_ceb_data!$B$1," VALUES (",calculos!C118,", ",calculos!D118,", ",calculos!E118,", ",calculos!F118,", ",calculos!G118,", ",calculos!H118,", ",calculos!I118,", ",calculos!J118,", ",calculos!K118,", ",calculos!L118,", ",calculos!M118,", ",calculos!N118,", ",calculos!O118,", ",calculos!P118,", ",calculos!Q118,", ",calculos!R118,", ",calculos!S118,", ",calculos!T118,", ",calculos!U118,", ",calculos!V118,", ",calculos!W118,", ",calculos!X118,", ",calculos!Y118,", ",calculos!Z118,", ",calculos!AA118,", ",calculos!AB118,", ",calculos!AC118,", ",calculos!AD118,", ",calculos!AE118,", ",calculos!AF118,");")</f>
        <v>INSERT INTO ceb_data VALUES (107, 1706, 0, 20170718, 6540, 6540, 1122.31, 589.81, 262.61, 0, 0, 4489.27, 4816.47, 5079.08, 0, 6540, 0, 0, 0, 0, 0, 0, 0, 0, 0, 0, 0, 0, 0, 0);</v>
      </c>
    </row>
    <row r="119" spans="1:1" x14ac:dyDescent="0.25">
      <c r="A119" s="21" t="str">
        <f>CONCATENATE("INSERT INTO ",create_ceb_data!$B$1," VALUES (",calculos!C119,", ",calculos!D119,", ",calculos!E119,", ",calculos!F119,", ",calculos!G119,", ",calculos!H119,", ",calculos!I119,", ",calculos!J119,", ",calculos!K119,", ",calculos!L119,", ",calculos!M119,", ",calculos!N119,", ",calculos!O119,", ",calculos!P119,", ",calculos!Q119,", ",calculos!R119,", ",calculos!S119,", ",calculos!T119,", ",calculos!U119,", ",calculos!V119,", ",calculos!W119,", ",calculos!X119,", ",calculos!Y119,", ",calculos!Z119,", ",calculos!AA119,", ",calculos!AB119,", ",calculos!AC119,", ",calculos!AD119,", ",calculos!AE119,", ",calculos!AF119,");")</f>
        <v>INSERT INTO ceb_data VALUES (108, 1706, 0, 20170718, 6990, 6990, 1157.78, 693.17, 270.91, 0, 0, 4631.15, 5053.41, 5324.32, 0, 6990, 0, 0, 0, 0, 0, 0, 0, 0, 0, 0, 0, 0, 0, 0);</v>
      </c>
    </row>
    <row r="120" spans="1:1" x14ac:dyDescent="0.25">
      <c r="A120" s="21" t="str">
        <f>CONCATENATE("INSERT INTO ",create_ceb_data!$B$1," VALUES (",calculos!C120,", ",calculos!D120,", ",calculos!E120,", ",calculos!F120,", ",calculos!G120,", ",calculos!H120,", ",calculos!I120,", ",calculos!J120,", ",calculos!K120,", ",calculos!L120,", ",calculos!M120,", ",calculos!N120,", ",calculos!O120,", ",calculos!P120,", ",calculos!Q120,", ",calculos!R120,", ",calculos!S120,", ",calculos!T120,", ",calculos!U120,", ",calculos!V120,", ",calculos!W120,", ",calculos!X120,", ",calculos!Y120,", ",calculos!Z120,", ",calculos!AA120,", ",calculos!AB120,", ",calculos!AC120,", ",calculos!AD120,", ",calculos!AE120,", ",calculos!AF120,");")</f>
        <v>INSERT INTO ceb_data VALUES (109, 1706, 1, 20170718, 229660, 0, 40375.4, 702.62, 9447.82, 0, 0, 161501.62, 152756.42, 162204.24, 24919, 204741, 0, 711, 0, 755, 25, 72, 9.48, 27.32, 0, 8387.68, 0, 0, 0, 755);</v>
      </c>
    </row>
    <row r="121" spans="1:1" x14ac:dyDescent="0.25">
      <c r="A121" s="21" t="str">
        <f>CONCATENATE("INSERT INTO ",create_ceb_data!$B$1," VALUES (",calculos!C121,", ",calculos!D121,", ",calculos!E121,", ",calculos!F121,", ",calculos!G121,", ",calculos!H121,", ",calculos!I121,", ",calculos!J121,", ",calculos!K121,", ",calculos!L121,", ",calculos!M121,", ",calculos!N121,", ",calculos!O121,", ",calculos!P121,", ",calculos!Q121,", ",calculos!R121,", ",calculos!S121,", ",calculos!T121,", ",calculos!U121,", ",calculos!V121,", ",calculos!W121,", ",calculos!X121,", ",calculos!Y121,", ",calculos!Z121,", ",calculos!AA121,", ",calculos!AB121,", ",calculos!AC121,", ",calculos!AD121,", ",calculos!AE121,", ",calculos!AF121,");")</f>
        <v>INSERT INTO ceb_data VALUES (110, 1706, 1, 20170718, 121254, 0, 20750.86, 702.62, 4855.69, 0, 0, 83003.49, 78850.42, 83706.11, 10061, 111193, 0, 406, 0, 490, 469, 3553, 177.97, 1348.28, 0, 5443.66, 0, 0, 0, 490);</v>
      </c>
    </row>
    <row r="122" spans="1:1" x14ac:dyDescent="0.25">
      <c r="A122" s="21" t="str">
        <f>CONCATENATE("INSERT INTO ",create_ceb_data!$B$1," VALUES (",calculos!C122,", ",calculos!D122,", ",calculos!E122,", ",calculos!F122,", ",calculos!G122,", ",calculos!H122,", ",calculos!I122,", ",calculos!J122,", ",calculos!K122,", ",calculos!L122,", ",calculos!M122,", ",calculos!N122,", ",calculos!O122,", ",calculos!P122,", ",calculos!Q122,", ",calculos!R122,", ",calculos!S122,", ",calculos!T122,", ",calculos!U122,", ",calculos!V122,", ",calculos!W122,", ",calculos!X122,", ",calculos!Y122,", ",calculos!Z122,", ",calculos!AA122,", ",calculos!AB122,", ",calculos!AC122,", ",calculos!AD122,", ",calculos!AE122,", ",calculos!AF122,");")</f>
        <v>INSERT INTO ceb_data VALUES (111, 1706, 2, 20170718, 363415, 0, 60502.41, 702.62, 14157.55, 0, 0, 242009.67, 228554.74, 242712.29, 39304, 324111, 755, 831, 785, 845, 0, 0, 0, 0, 43559.64, 9387.53, 0, 0, 785, 845);</v>
      </c>
    </row>
    <row r="123" spans="1:1" x14ac:dyDescent="0.25">
      <c r="A123" s="21" t="str">
        <f>CONCATENATE("INSERT INTO ",create_ceb_data!$B$1," VALUES (",calculos!C123,", ",calculos!D123,", ",calculos!E123,", ",calculos!F123,", ",calculos!G123,", ",calculos!H123,", ",calculos!I123,", ",calculos!J123,", ",calculos!K123,", ",calculos!L123,", ",calculos!M123,", ",calculos!N123,", ",calculos!O123,", ",calculos!P123,", ",calculos!Q123,", ",calculos!R123,", ",calculos!S123,", ",calculos!T123,", ",calculos!U123,", ",calculos!V123,", ",calculos!W123,", ",calculos!X123,", ",calculos!Y123,", ",calculos!Z123,", ",calculos!AA123,", ",calculos!AB123,", ",calculos!AC123,", ",calculos!AD123,", ",calculos!AE123,", ",calculos!AF123,");")</f>
        <v>INSERT INTO ceb_data VALUES (112, 1706, 1, 20170718, 178297, 0, 31190.35, 702.62, 7298.52, 0, 0, 124761.44, 118165.54, 125464.06, 19819, 158478, 0, 467, 0, 467, 0, 0, 0, 0, 0, 5188.14, 0, 0, 0, 460);</v>
      </c>
    </row>
    <row r="124" spans="1:1" x14ac:dyDescent="0.25">
      <c r="A124" s="21" t="str">
        <f>CONCATENATE("INSERT INTO ",create_ceb_data!$B$1," VALUES (",calculos!C124,", ",calculos!D124,", ",calculos!E124,", ",calculos!F124,", ",calculos!G124,", ",calculos!H124,", ",calculos!I124,", ",calculos!J124,", ",calculos!K124,", ",calculos!L124,", ",calculos!M124,", ",calculos!N124,", ",calculos!O124,", ",calculos!P124,", ",calculos!Q124,", ",calculos!R124,", ",calculos!S124,", ",calculos!T124,", ",calculos!U124,", ",calculos!V124,", ",calculos!W124,", ",calculos!X124,", ",calculos!Y124,", ",calculos!Z124,", ",calculos!AA124,", ",calculos!AB124,", ",calculos!AC124,", ",calculos!AD124,", ",calculos!AE124,", ",calculos!AF124,");")</f>
        <v>INSERT INTO ceb_data VALUES (113, 1706, 0, 20170718, 18033, 18033, 3094.61, 702.62, 724.12, 0, 0, 12378.44, 12356.94, 13081.06, 0, 18033, 0, 0, 0, 0, 0, 0, 0, 0, 0, 0, 0, 0, 0, 0);</v>
      </c>
    </row>
    <row r="125" spans="1:1" x14ac:dyDescent="0.25">
      <c r="A125" s="21" t="str">
        <f>CONCATENATE("INSERT INTO ",create_ceb_data!$B$1," VALUES (",calculos!C125,", ",calculos!D125,", ",calculos!E125,", ",calculos!F125,", ",calculos!G125,", ",calculos!H125,", ",calculos!I125,", ",calculos!J125,", ",calculos!K125,", ",calculos!L125,", ",calculos!M125,", ",calculos!N125,", ",calculos!O125,", ",calculos!P125,", ",calculos!Q125,", ",calculos!R125,", ",calculos!S125,", ",calculos!T125,", ",calculos!U125,", ",calculos!V125,", ",calculos!W125,", ",calculos!X125,", ",calculos!Y125,", ",calculos!Z125,", ",calculos!AA125,", ",calculos!AB125,", ",calculos!AC125,", ",calculos!AD125,", ",calculos!AE125,", ",calculos!AF125,");")</f>
        <v>INSERT INTO ceb_data VALUES (114, 1706, 1, 20170718, 285391, 0, 41868.36, 702.62, 9797.18, 0, 0, 167473.49, 158378.93, 168176.11, 28675, 256716, 0, 870, 0, 945, 0, 0, 0, 0, 0, 7669.88, 0, 0, 0, 945);</v>
      </c>
    </row>
    <row r="126" spans="1:1" x14ac:dyDescent="0.25">
      <c r="A126" s="21" t="str">
        <f>CONCATENATE("INSERT INTO ",create_ceb_data!$B$1," VALUES (",calculos!C126,", ",calculos!D126,", ",calculos!E126,", ",calculos!F126,", ",calculos!G126,", ",calculos!H126,", ",calculos!I126,", ",calculos!J126,", ",calculos!K126,", ",calculos!L126,", ",calculos!M126,", ",calculos!N126,", ",calculos!O126,", ",calculos!P126,", ",calculos!Q126,", ",calculos!R126,", ",calculos!S126,", ",calculos!T126,", ",calculos!U126,", ",calculos!V126,", ",calculos!W126,", ",calculos!X126,", ",calculos!Y126,", ",calculos!Z126,", ",calculos!AA126,", ",calculos!AB126,", ",calculos!AC126,", ",calculos!AD126,", ",calculos!AE126,", ",calculos!AF126,");")</f>
        <v>INSERT INTO ceb_data VALUES (115, 1706, 1, 20170718, 221654, 0, 40389.87, 702.62, 9451.21, 0, 0, 161559.55, 152810.96, 162262.17, 26472, 195182, 0, 195, 0, 855, 218, 1298, 82.72, 492.56, 0, 9498.64, 0, 0, 0, 855);</v>
      </c>
    </row>
    <row r="127" spans="1:1" x14ac:dyDescent="0.25">
      <c r="A127" s="21" t="str">
        <f>CONCATENATE("INSERT INTO ",create_ceb_data!$B$1," VALUES (",calculos!C127,", ",calculos!D127,", ",calculos!E127,", ",calculos!F127,", ",calculos!G127,", ",calculos!H127,", ",calculos!I127,", ",calculos!J127,", ",calculos!K127,", ",calculos!L127,", ",calculos!M127,", ",calculos!N127,", ",calculos!O127,", ",calculos!P127,", ",calculos!Q127,", ",calculos!R127,", ",calculos!S127,", ",calculos!T127,", ",calculos!U127,", ",calculos!V127,", ",calculos!W127,", ",calculos!X127,", ",calculos!Y127,", ",calculos!Z127,", ",calculos!AA127,", ",calculos!AB127,", ",calculos!AC127,", ",calculos!AD127,", ",calculos!AE127,", ",calculos!AF127,");")</f>
        <v>INSERT INTO ceb_data VALUES (116, 1706, 2, 20170718, 240631, 0, 38797.07, 702.62, 9078.49, 0, 0, 155188.32, 146812.45, 155890.94, 25801, 214830, 414, 432, 455, 432, 0, 0, 0, 0, 25247.94, 4799.3, 0, 0, 455, 420);</v>
      </c>
    </row>
    <row r="128" spans="1:1" x14ac:dyDescent="0.25">
      <c r="A128" s="21" t="str">
        <f>CONCATENATE("INSERT INTO ",create_ceb_data!$B$1," VALUES (",calculos!C128,", ",calculos!D128,", ",calculos!E128,", ",calculos!F128,", ",calculos!G128,", ",calculos!H128,", ",calculos!I128,", ",calculos!J128,", ",calculos!K128,", ",calculos!L128,", ",calculos!M128,", ",calculos!N128,", ",calculos!O128,", ",calculos!P128,", ",calculos!Q128,", ",calculos!R128,", ",calculos!S128,", ",calculos!T128,", ",calculos!U128,", ",calculos!V128,", ",calculos!W128,", ",calculos!X128,", ",calculos!Y128,", ",calculos!Z128,", ",calculos!AA128,", ",calculos!AB128,", ",calculos!AC128,", ",calculos!AD128,", ",calculos!AE128,", ",calculos!AF128,");")</f>
        <v>INSERT INTO ceb_data VALUES (117, 1706, 0, 20170718, 1, 100, 6.93, 2.35, 3.36, 0, 0, 57.82, 56.81, 60.17, 0, 1, 0, 0, 0, 0, 0, 0, 0, 0, 0, 0, 0, 0, 0, 0);</v>
      </c>
    </row>
    <row r="129" spans="1:1" x14ac:dyDescent="0.25">
      <c r="A129" s="21" t="str">
        <f>CONCATENATE("INSERT INTO ",create_ceb_data!$B$1," VALUES (",calculos!C129,", ",calculos!D129,", ",calculos!E129,", ",calculos!F129,", ",calculos!G129,", ",calculos!H129,", ",calculos!I129,", ",calculos!J129,", ",calculos!K129,", ",calculos!L129,", ",calculos!M129,", ",calculos!N129,", ",calculos!O129,", ",calculos!P129,", ",calculos!Q129,", ",calculos!R129,", ",calculos!S129,", ",calculos!T129,", ",calculos!U129,", ",calculos!V129,", ",calculos!W129,", ",calculos!X129,", ",calculos!Y129,", ",calculos!Z129,", ",calculos!AA129,", ",calculos!AB129,", ",calculos!AC129,", ",calculos!AD129,", ",calculos!AE129,", ",calculos!AF129,");")</f>
        <v>INSERT INTO ceb_data VALUES (118, 1706, 0, 20170718, 0, 100, 6.93, 2.35, 3.36, 0, 0, 57.82, 56.81, 60.17, 0, 0, 0, 0, 0, 0, 0, 0, 0, 0, 0, 0, 0, 0, 0, 0);</v>
      </c>
    </row>
    <row r="130" spans="1:1" x14ac:dyDescent="0.25">
      <c r="A130" s="21" t="str">
        <f>CONCATENATE("INSERT INTO ",create_ceb_data!$B$1," VALUES (",calculos!C130,", ",calculos!D130,", ",calculos!E130,", ",calculos!F130,", ",calculos!G130,", ",calculos!H130,", ",calculos!I130,", ",calculos!J130,", ",calculos!K130,", ",calculos!L130,", ",calculos!M130,", ",calculos!N130,", ",calculos!O130,", ",calculos!P130,", ",calculos!Q130,", ",calculos!R130,", ",calculos!S130,", ",calculos!T130,", ",calculos!U130,", ",calculos!V130,", ",calculos!W130,", ",calculos!X130,", ",calculos!Y130,", ",calculos!Z130,", ",calculos!AA130,", ",calculos!AB130,", ",calculos!AC130,", ",calculos!AD130,", ",calculos!AE130,", ",calculos!AF130,");")</f>
        <v>INSERT INTO ceb_data VALUES (119, 1706, 0, 20170718, 0, 100, 6.93, 2.35, 3.36, 0, 0, 57.82, 56.81, 60.17, 0, 0, 0, 0, 0, 0, 0, 0, 0, 0, 0, 0, 0, 0, 0, 0);</v>
      </c>
    </row>
    <row r="131" spans="1:1" x14ac:dyDescent="0.25">
      <c r="A131" s="21" t="str">
        <f>CONCATENATE("INSERT INTO ",create_ceb_data!$B$1," VALUES (",calculos!C131,", ",calculos!D131,", ",calculos!E131,", ",calculos!F131,", ",calculos!G131,", ",calculos!H131,", ",calculos!I131,", ",calculos!J131,", ",calculos!K131,", ",calculos!L131,", ",calculos!M131,", ",calculos!N131,", ",calculos!O131,", ",calculos!P131,", ",calculos!Q131,", ",calculos!R131,", ",calculos!S131,", ",calculos!T131,", ",calculos!U131,", ",calculos!V131,", ",calculos!W131,", ",calculos!X131,", ",calculos!Y131,", ",calculos!Z131,", ",calculos!AA131,", ",calculos!AB131,", ",calculos!AC131,", ",calculos!AD131,", ",calculos!AE131,", ",calculos!AF131,");")</f>
        <v>INSERT INTO ceb_data VALUES (120, 1706, 2, 20170718, 75803, 0, 13947.74, 702.62, 3263.77, 0, 0, 55791.04, 53229.89, 56493.66, 9231, 66572, 171, 195, 245, 230, 0, 0, 0, 0, 13595.04, 2555.18, 0, 0, 245, 230);</v>
      </c>
    </row>
    <row r="132" spans="1:1" x14ac:dyDescent="0.25">
      <c r="A132" s="21" t="str">
        <f>CONCATENATE("INSERT INTO ",create_ceb_data!$B$1," VALUES (",calculos!C132,", ",calculos!D132,", ",calculos!E132,", ",calculos!F132,", ",calculos!G132,", ",calculos!H132,", ",calculos!I132,", ",calculos!J132,", ",calculos!K132,", ",calculos!L132,", ",calculos!M132,", ",calculos!N132,", ",calculos!O132,", ",calculos!P132,", ",calculos!Q132,", ",calculos!R132,", ",calculos!S132,", ",calculos!T132,", ",calculos!U132,", ",calculos!V132,", ",calculos!W132,", ",calculos!X132,", ",calculos!Y132,", ",calculos!Z132,", ",calculos!AA132,", ",calculos!AB132,", ",calculos!AC132,", ",calculos!AD132,", ",calculos!AE132,", ",calculos!AF132,");")</f>
        <v>INSERT INTO ceb_data VALUES (121, 1706, 0, 20170718, 0, 0, 25762.64, 702.62, 6028.43, 0, 0, 103050.63, 97724.82, 103753.25, 16426, 0, 0, 0, 350, 350, 0, 0, 0, 0, 9171.82, 0, 0, 0, 0, 0);</v>
      </c>
    </row>
    <row r="133" spans="1:1" x14ac:dyDescent="0.25">
      <c r="A133" s="21" t="str">
        <f>CONCATENATE("INSERT INTO ",create_ceb_data!$B$1," VALUES (",calculos!C133,", ",calculos!D133,", ",calculos!E133,", ",calculos!F133,", ",calculos!G133,", ",calculos!H133,", ",calculos!I133,", ",calculos!J133,", ",calculos!K133,", ",calculos!L133,", ",calculos!M133,", ",calculos!N133,", ",calculos!O133,", ",calculos!P133,", ",calculos!Q133,", ",calculos!R133,", ",calculos!S133,", ",calculos!T133,", ",calculos!U133,", ",calculos!V133,", ",calculos!W133,", ",calculos!X133,", ",calculos!Y133,", ",calculos!Z133,", ",calculos!AA133,", ",calculos!AB133,", ",calculos!AC133,", ",calculos!AD133,", ",calculos!AE133,", ",calculos!AF133,");")</f>
        <v>INSERT INTO ceb_data VALUES (122, 1706, 0, 20170718, 3, 30, 2.06, 2.35, 0.99, 0, 0.04, 17.19, 18.51, 19.5, 0, 3, 0, 0, 0, 0, 0, 0, 0, 0, 0, 0, 0, 0, 0, 0);</v>
      </c>
    </row>
    <row r="134" spans="1:1" x14ac:dyDescent="0.25">
      <c r="A134" s="21" t="str">
        <f>CONCATENATE("INSERT INTO ",create_ceb_data!$B$1," VALUES (",calculos!C134,", ",calculos!D134,", ",calculos!E134,", ",calculos!F134,", ",calculos!G134,", ",calculos!H134,", ",calculos!I134,", ",calculos!J134,", ",calculos!K134,", ",calculos!L134,", ",calculos!M134,", ",calculos!N134,", ",calculos!O134,", ",calculos!P134,", ",calculos!Q134,", ",calculos!R134,", ",calculos!S134,", ",calculos!T134,", ",calculos!U134,", ",calculos!V134,", ",calculos!W134,", ",calculos!X134,", ",calculos!Y134,", ",calculos!Z134,", ",calculos!AA134,", ",calculos!AB134,", ",calculos!AC134,", ",calculos!AD134,", ",calculos!AE134,", ",calculos!AF134,");")</f>
        <v>INSERT INTO ceb_data VALUES (101, 1707, 1, 20170818, 10601, 0, 1533.72, 702.62, 358.86, 230.75, 0, 6134.94, 6709.45, 7068.31, 1197, 9404, 0, 46, 0, 55, 0, 0, 0, 0, 0, 435.8, 0, 0, 0, 55);</v>
      </c>
    </row>
    <row r="135" spans="1:1" x14ac:dyDescent="0.25">
      <c r="A135" s="21" t="str">
        <f>CONCATENATE("INSERT INTO ",create_ceb_data!$B$1," VALUES (",calculos!C135,", ",calculos!D135,", ",calculos!E135,", ",calculos!F135,", ",calculos!G135,", ",calculos!H135,", ",calculos!I135,", ",calculos!J135,", ",calculos!K135,", ",calculos!L135,", ",calculos!M135,", ",calculos!N135,", ",calculos!O135,", ",calculos!P135,", ",calculos!Q135,", ",calculos!R135,", ",calculos!S135,", ",calculos!T135,", ",calculos!U135,", ",calculos!V135,", ",calculos!W135,", ",calculos!X135,", ",calculos!Y135,", ",calculos!Z135,", ",calculos!AA135,", ",calculos!AB135,", ",calculos!AC135,", ",calculos!AD135,", ",calculos!AE135,", ",calculos!AF135,");")</f>
        <v>INSERT INTO ceb_data VALUES (102, 1707, 0, 20170818, 473, 473, 49.55, 48.22, 16.08, 0, 0, 275.29, 307.43, 323.51, 0, 473, 0, 0, 0, 0, 0, 0, 0, 0, 0, 0, 0, 0, 0, 0);</v>
      </c>
    </row>
    <row r="136" spans="1:1" x14ac:dyDescent="0.25">
      <c r="A136" s="21" t="str">
        <f>CONCATENATE("INSERT INTO ",create_ceb_data!$B$1," VALUES (",calculos!C136,", ",calculos!D136,", ",calculos!E136,", ",calculos!F136,", ",calculos!G136,", ",calculos!H136,", ",calculos!I136,", ",calculos!J136,", ",calculos!K136,", ",calculos!L136,", ",calculos!M136,", ",calculos!N136,", ",calculos!O136,", ",calculos!P136,", ",calculos!Q136,", ",calculos!R136,", ",calculos!S136,", ",calculos!T136,", ",calculos!U136,", ",calculos!V136,", ",calculos!W136,", ",calculos!X136,", ",calculos!Y136,", ",calculos!Z136,", ",calculos!AA136,", ",calculos!AB136,", ",calculos!AC136,", ",calculos!AD136,", ",calculos!AE136,", ",calculos!AF136,");")</f>
        <v>INSERT INTO ceb_data VALUES (103, 1707, 0, 20170818, 7200, 7200, 1150.66, 693.17, 269.23, 0, 0, 4602.65, 5026.59, 5295.82, 0, 7200, 0, 0, 0, 0, 0, 0, 0, 0, 0, 0, 0, 0, 0, 0);</v>
      </c>
    </row>
    <row r="137" spans="1:1" x14ac:dyDescent="0.25">
      <c r="A137" s="21" t="str">
        <f>CONCATENATE("INSERT INTO ",create_ceb_data!$B$1," VALUES (",calculos!C137,", ",calculos!D137,", ",calculos!E137,", ",calculos!F137,", ",calculos!G137,", ",calculos!H137,", ",calculos!I137,", ",calculos!J137,", ",calculos!K137,", ",calculos!L137,", ",calculos!M137,", ",calculos!N137,", ",calculos!O137,", ",calculos!P137,", ",calculos!Q137,", ",calculos!R137,", ",calculos!S137,", ",calculos!T137,", ",calculos!U137,", ",calculos!V137,", ",calculos!W137,", ",calculos!X137,", ",calculos!Y137,", ",calculos!Z137,", ",calculos!AA137,", ",calculos!AB137,", ",calculos!AC137,", ",calculos!AD137,", ",calculos!AE137,", ",calculos!AF137,");")</f>
        <v>INSERT INTO ceb_data VALUES (104, 1707, 0, 20170818, 383, 383, 40.12, 40.19, 13.01, 0, 0, 222.91, 250.09, 263.1, 0, 383, 0, 0, 0, 0, 0, 0, 0, 0, 0, 0, 0, 0, 0, 0);</v>
      </c>
    </row>
    <row r="138" spans="1:1" x14ac:dyDescent="0.25">
      <c r="A138" s="21" t="str">
        <f>CONCATENATE("INSERT INTO ",create_ceb_data!$B$1," VALUES (",calculos!C138,", ",calculos!D138,", ",calculos!E138,", ",calculos!F138,", ",calculos!G138,", ",calculos!H138,", ",calculos!I138,", ",calculos!J138,", ",calculos!K138,", ",calculos!L138,", ",calculos!M138,", ",calculos!N138,", ",calculos!O138,", ",calculos!P138,", ",calculos!Q138,", ",calculos!R138,", ",calculos!S138,", ",calculos!T138,", ",calculos!U138,", ",calculos!V138,", ",calculos!W138,", ",calculos!X138,", ",calculos!Y138,", ",calculos!Z138,", ",calculos!AA138,", ",calculos!AB138,", ",calculos!AC138,", ",calculos!AD138,", ",calculos!AE138,", ",calculos!AF138,");")</f>
        <v>INSERT INTO ceb_data VALUES (105, 1707, 0, 20170818, 8400, 8400, 1342.43, 693.17, 314.11, 0, 0, 5369.75, 5748.81, 6062.92, 0, 8400, 0, 0, 0, 0, 0, 0, 0, 0, 0, 0, 0, 0, 0, 0);</v>
      </c>
    </row>
    <row r="139" spans="1:1" x14ac:dyDescent="0.25">
      <c r="A139" s="21" t="str">
        <f>CONCATENATE("INSERT INTO ",create_ceb_data!$B$1," VALUES (",calculos!C139,", ",calculos!D139,", ",calculos!E139,", ",calculos!F139,", ",calculos!G139,", ",calculos!H139,", ",calculos!I139,", ",calculos!J139,", ",calculos!K139,", ",calculos!L139,", ",calculos!M139,", ",calculos!N139,", ",calculos!O139,", ",calculos!P139,", ",calculos!Q139,", ",calculos!R139,", ",calculos!S139,", ",calculos!T139,", ",calculos!U139,", ",calculos!V139,", ",calculos!W139,", ",calculos!X139,", ",calculos!Y139,", ",calculos!Z139,", ",calculos!AA139,", ",calculos!AB139,", ",calculos!AC139,", ",calculos!AD139,", ",calculos!AE139,", ",calculos!AF139,");")</f>
        <v>INSERT INTO ceb_data VALUES (106, 1707, 0, 20170818, 599, 599, 95.72, 57.23, 22.37, 0, 0, 382.91, 417.77, 440.14, 0, 599, 0, 0, 0, 0, 0, 0, 0, 0, 0, 0, 0, 0, 0, 0);</v>
      </c>
    </row>
    <row r="140" spans="1:1" x14ac:dyDescent="0.25">
      <c r="A140" s="21" t="str">
        <f>CONCATENATE("INSERT INTO ",create_ceb_data!$B$1," VALUES (",calculos!C140,", ",calculos!D140,", ",calculos!E140,", ",calculos!F140,", ",calculos!G140,", ",calculos!H140,", ",calculos!I140,", ",calculos!J140,", ",calculos!K140,", ",calculos!L140,", ",calculos!M140,", ",calculos!N140,", ",calculos!O140,", ",calculos!P140,", ",calculos!Q140,", ",calculos!R140,", ",calculos!S140,", ",calculos!T140,", ",calculos!U140,", ",calculos!V140,", ",calculos!W140,", ",calculos!X140,", ",calculos!Y140,", ",calculos!Z140,", ",calculos!AA140,", ",calculos!AB140,", ",calculos!AC140,", ",calculos!AD140,", ",calculos!AE140,", ",calculos!AF140,");")</f>
        <v>INSERT INTO ceb_data VALUES (107, 1707, 0, 20170818, 7440, 7440, 1189.01, 589.81, 278.22, 0, 0, 4756.07, 5067.66, 5345.88, 0, 7440, 0, 0, 0, 0, 0, 0, 0, 0, 0, 0, 0, 0, 0, 0);</v>
      </c>
    </row>
    <row r="141" spans="1:1" x14ac:dyDescent="0.25">
      <c r="A141" s="21" t="str">
        <f>CONCATENATE("INSERT INTO ",create_ceb_data!$B$1," VALUES (",calculos!C141,", ",calculos!D141,", ",calculos!E141,", ",calculos!F141,", ",calculos!G141,", ",calculos!H141,", ",calculos!I141,", ",calculos!J141,", ",calculos!K141,", ",calculos!L141,", ",calculos!M141,", ",calculos!N141,", ",calculos!O141,", ",calculos!P141,", ",calculos!Q141,", ",calculos!R141,", ",calculos!S141,", ",calculos!T141,", ",calculos!U141,", ",calculos!V141,", ",calculos!W141,", ",calculos!X141,", ",calculos!Y141,", ",calculos!Z141,", ",calculos!AA141,", ",calculos!AB141,", ",calculos!AC141,", ",calculos!AD141,", ",calculos!AE141,", ",calculos!AF141,");")</f>
        <v>INSERT INTO ceb_data VALUES (108, 1707, 0, 20170818, 5940, 5940, 972.55, 693.17, 227.56, 0, 0, 3890.22, 4355.83, 4583.39, 0, 5940, 0, 0, 0, 0, 0, 0, 0, 0, 0, 0, 0, 0, 0, 0);</v>
      </c>
    </row>
    <row r="142" spans="1:1" x14ac:dyDescent="0.25">
      <c r="A142" s="21" t="str">
        <f>CONCATENATE("INSERT INTO ",create_ceb_data!$B$1," VALUES (",calculos!C142,", ",calculos!D142,", ",calculos!E142,", ",calculos!F142,", ",calculos!G142,", ",calculos!H142,", ",calculos!I142,", ",calculos!J142,", ",calculos!K142,", ",calculos!L142,", ",calculos!M142,", ",calculos!N142,", ",calculos!O142,", ",calculos!P142,", ",calculos!Q142,", ",calculos!R142,", ",calculos!S142,", ",calculos!T142,", ",calculos!U142,", ",calculos!V142,", ",calculos!W142,", ",calculos!X142,", ",calculos!Y142,", ",calculos!Z142,", ",calculos!AA142,", ",calculos!AB142,", ",calculos!AC142,", ",calculos!AD142,", ",calculos!AE142,", ",calculos!AF142,");")</f>
        <v>INSERT INTO ceb_data VALUES (109, 1707, 1, 20170818, 228690, 0, 38080.58, 702.62, 8910.84, 3868.37, 0, 152322.39, 147982.54, 156893.38, 24596, 204094, 0, 0, 0, 755, 26, 78, 9.64, 28.89, 0, 8188.53, 0, 0, 0, 755);</v>
      </c>
    </row>
    <row r="143" spans="1:1" x14ac:dyDescent="0.25">
      <c r="A143" s="21" t="str">
        <f>CONCATENATE("INSERT INTO ",create_ceb_data!$B$1," VALUES (",calculos!C143,", ",calculos!D143,", ",calculos!E143,", ",calculos!F143,", ",calculos!G143,", ",calculos!H143,", ",calculos!I143,", ",calculos!J143,", ",calculos!K143,", ",calculos!L143,", ",calculos!M143,", ",calculos!N143,", ",calculos!O143,", ",calculos!P143,", ",calculos!Q143,", ",calculos!R143,", ",calculos!S143,", ",calculos!T143,", ",calculos!U143,", ",calculos!V143,", ",calculos!W143,", ",calculos!X143,", ",calculos!Y143,", ",calculos!Z143,", ",calculos!AA143,", ",calculos!AB143,", ",calculos!AC143,", ",calculos!AD143,", ",calculos!AE143,", ",calculos!AF143,");")</f>
        <v>INSERT INTO ceb_data VALUES (110, 1707, 1, 20170818, 87374, 0, 14334.83, 702.62, 3354.34, 1834.29, 0, 57339.38, 56521.95, 59876.29, 6477, 80897, 0, 361, 0, 490, 416, 3309, 154.12, 1225.88, 0, 5314.41, 0, 0, 0, 490);</v>
      </c>
    </row>
    <row r="144" spans="1:1" x14ac:dyDescent="0.25">
      <c r="A144" s="21" t="str">
        <f>CONCATENATE("INSERT INTO ",create_ceb_data!$B$1," VALUES (",calculos!C144,", ",calculos!D144,", ",calculos!E144,", ",calculos!F144,", ",calculos!G144,", ",calculos!H144,", ",calculos!I144,", ",calculos!J144,", ",calculos!K144,", ",calculos!L144,", ",calculos!M144,", ",calculos!N144,", ",calculos!O144,", ",calculos!P144,", ",calculos!Q144,", ",calculos!R144,", ",calculos!S144,", ",calculos!T144,", ",calculos!U144,", ",calculos!V144,", ",calculos!W144,", ",calculos!X144,", ",calculos!Y144,", ",calculos!Z144,", ",calculos!AA144,", ",calculos!AB144,", ",calculos!AC144,", ",calculos!AD144,", ",calculos!AE144,", ",calculos!AF144,");")</f>
        <v>INSERT INTO ceb_data VALUES (111, 1707, 2, 20170818, 337715, 0, 54030.4, 702.62, 12643.11, 7788.83, 0, 216121.67, 211970.01, 224613.12, 33378, 304337, 742, 825, 785, 845, 0, 0, 0, 0, 42525.42, 9164.65, 0, 0, 785, 845);</v>
      </c>
    </row>
    <row r="145" spans="1:1" x14ac:dyDescent="0.25">
      <c r="A145" s="21" t="str">
        <f>CONCATENATE("INSERT INTO ",create_ceb_data!$B$1," VALUES (",calculos!C145,", ",calculos!D145,", ",calculos!E145,", ",calculos!F145,", ",calculos!G145,", ",calculos!H145,", ",calculos!I145,", ",calculos!J145,", ",calculos!K145,", ",calculos!L145,", ",calculos!M145,", ",calculos!N145,", ",calculos!O145,", ",calculos!P145,", ",calculos!Q145,", ",calculos!R145,", ",calculos!S145,", ",calculos!T145,", ",calculos!U145,", ",calculos!V145,", ",calculos!W145,", ",calculos!X145,", ",calculos!Y145,", ",calculos!Z145,", ",calculos!AA145,", ",calculos!AB145,", ",calculos!AC145,", ",calculos!AD145,", ",calculos!AE145,", ",calculos!AF145,");")</f>
        <v>INSERT INTO ceb_data VALUES (112, 1707, 1, 20170818, 148540, 0, 24202.29, 702.62, 5663.32, 2599.34, 0, 96809.21, 94447.85, 100111.17, 14801, 133739, 0, 437, 0, 460, 0, 0, 0, 0, 0, 4989.04, 0, 0, 0, 460);</v>
      </c>
    </row>
    <row r="146" spans="1:1" x14ac:dyDescent="0.25">
      <c r="A146" s="21" t="str">
        <f>CONCATENATE("INSERT INTO ",create_ceb_data!$B$1," VALUES (",calculos!C146,", ",calculos!D146,", ",calculos!E146,", ",calculos!F146,", ",calculos!G146,", ",calculos!H146,", ",calculos!I146,", ",calculos!J146,", ",calculos!K146,", ",calculos!L146,", ",calculos!M146,", ",calculos!N146,", ",calculos!O146,", ",calculos!P146,", ",calculos!Q146,", ",calculos!R146,", ",calculos!S146,", ",calculos!T146,", ",calculos!U146,", ",calculos!V146,", ",calculos!W146,", ",calculos!X146,", ",calculos!Y146,", ",calculos!Z146,", ",calculos!AA146,", ",calculos!AB146,", ",calculos!AC146,", ",calculos!AD146,", ",calculos!AE146,", ",calculos!AF146,");")</f>
        <v>INSERT INTO ceb_data VALUES (113, 1707, 0, 20170818, 16935, 16935, 2706.45, 702.62, 633.28, 0, 0, 10825.81, 10895.15, 11528.43, 0, 16935, 0, 0, 0, 0, 0, 0, 0, 0, 0, 0, 0, 0, 0, 0);</v>
      </c>
    </row>
    <row r="147" spans="1:1" x14ac:dyDescent="0.25">
      <c r="A147" s="21" t="str">
        <f>CONCATENATE("INSERT INTO ",create_ceb_data!$B$1," VALUES (",calculos!C147,", ",calculos!D147,", ",calculos!E147,", ",calculos!F147,", ",calculos!G147,", ",calculos!H147,", ",calculos!I147,", ",calculos!J147,", ",calculos!K147,", ",calculos!L147,", ",calculos!M147,", ",calculos!N147,", ",calculos!O147,", ",calculos!P147,", ",calculos!Q147,", ",calculos!R147,", ",calculos!S147,", ",calculos!T147,", ",calculos!U147,", ",calculos!V147,", ",calculos!W147,", ",calculos!X147,", ",calculos!Y147,", ",calculos!Z147,", ",calculos!AA147,", ",calculos!AB147,", ",calculos!AC147,", ",calculos!AD147,", ",calculos!AE147,", ",calculos!AF147,");")</f>
        <v>INSERT INTO ceb_data VALUES (114, 1707, 1, 20170818, 286701, 0, 39311.19, 702.62, 9198.8, 3726.54, 0, 157244.79, 152475.15, 161673.95, 27002, 259699, 0, 935, 0, 945, 0, 8, 0, 2.96, 0, 7487.77, 0, 0, 0, 945);</v>
      </c>
    </row>
    <row r="148" spans="1:1" x14ac:dyDescent="0.25">
      <c r="A148" s="21" t="str">
        <f>CONCATENATE("INSERT INTO ",create_ceb_data!$B$1," VALUES (",calculos!C148,", ",calculos!D148,", ",calculos!E148,", ",calculos!F148,", ",calculos!G148,", ",calculos!H148,", ",calculos!I148,", ",calculos!J148,", ",calculos!K148,", ",calculos!L148,", ",calculos!M148,", ",calculos!N148,", ",calculos!O148,", ",calculos!P148,", ",calculos!Q148,", ",calculos!R148,", ",calculos!S148,", ",calculos!T148,", ",calculos!U148,", ",calculos!V148,", ",calculos!W148,", ",calculos!X148,", ",calculos!Y148,", ",calculos!Z148,", ",calculos!AA148,", ",calculos!AB148,", ",calculos!AC148,", ",calculos!AD148,", ",calculos!AE148,", ",calculos!AF148,");")</f>
        <v>INSERT INTO ceb_data VALUES (115, 1707, 1, 20170818, 257861, 0, 43667.79, 702.62, 10218.25, 3301.73, 0, 174671.24, 168457.34, 178675.59, 28890, 228971, 0, 878, 0, 878, 395, 2107, 146.33, 780.57, 0, 9522.56, 0, 0, 0, 855);</v>
      </c>
    </row>
    <row r="149" spans="1:1" x14ac:dyDescent="0.25">
      <c r="A149" s="21" t="str">
        <f>CONCATENATE("INSERT INTO ",create_ceb_data!$B$1," VALUES (",calculos!C149,", ",calculos!D149,", ",calculos!E149,", ",calculos!F149,", ",calculos!G149,", ",calculos!H149,", ",calculos!I149,", ",calculos!J149,", ",calculos!K149,", ",calculos!L149,", ",calculos!M149,", ",calculos!N149,", ",calculos!O149,", ",calculos!P149,", ",calculos!Q149,", ",calculos!R149,", ",calculos!S149,", ",calculos!T149,", ",calculos!U149,", ",calculos!V149,", ",calculos!W149,", ",calculos!X149,", ",calculos!Y149,", ",calculos!Z149,", ",calculos!AA149,", ",calculos!AB149,", ",calculos!AC149,", ",calculos!AD149,", ",calculos!AE149,", ",calculos!AF149,");")</f>
        <v>INSERT INTO ceb_data VALUES (116, 1707, 2, 20170818, 228952, 0, 35493.01, 702.62, 8305.35, 5229.76, 0, 141972.09, 139599.12, 147904.47, 23423, 205529, 424, 455, 455, 455, 0, 0, 0, 0, 24648.49, 4934.81, 0, 759.2, 455, 420);</v>
      </c>
    </row>
    <row r="150" spans="1:1" x14ac:dyDescent="0.25">
      <c r="A150" s="21" t="str">
        <f>CONCATENATE("INSERT INTO ",create_ceb_data!$B$1," VALUES (",calculos!C150,", ",calculos!D150,", ",calculos!E150,", ",calculos!F150,", ",calculos!G150,", ",calculos!H150,", ",calculos!I150,", ",calculos!J150,", ",calculos!K150,", ",calculos!L150,", ",calculos!M150,", ",calculos!N150,", ",calculos!O150,", ",calculos!P150,", ",calculos!Q150,", ",calculos!R150,", ",calculos!S150,", ",calculos!T150,", ",calculos!U150,", ",calculos!V150,", ",calculos!W150,", ",calculos!X150,", ",calculos!Y150,", ",calculos!Z150,", ",calculos!AA150,", ",calculos!AB150,", ",calculos!AC150,", ",calculos!AD150,", ",calculos!AE150,", ",calculos!AF150,");")</f>
        <v>INSERT INTO ceb_data VALUES (117, 1707, 0, 20170818, 0, 100, 6.48, 2.35, 3.15, 0, 0, 54.05, 53.25, 56.4, 0, 0, 0, 0, 0, 0, 0, 0, 0, 0, 0, 0, 0, 0, 0, 0);</v>
      </c>
    </row>
    <row r="151" spans="1:1" x14ac:dyDescent="0.25">
      <c r="A151" s="21" t="str">
        <f>CONCATENATE("INSERT INTO ",create_ceb_data!$B$1," VALUES (",calculos!C151,", ",calculos!D151,", ",calculos!E151,", ",calculos!F151,", ",calculos!G151,", ",calculos!H151,", ",calculos!I151,", ",calculos!J151,", ",calculos!K151,", ",calculos!L151,", ",calculos!M151,", ",calculos!N151,", ",calculos!O151,", ",calculos!P151,", ",calculos!Q151,", ",calculos!R151,", ",calculos!S151,", ",calculos!T151,", ",calculos!U151,", ",calculos!V151,", ",calculos!W151,", ",calculos!X151,", ",calculos!Y151,", ",calculos!Z151,", ",calculos!AA151,", ",calculos!AB151,", ",calculos!AC151,", ",calculos!AD151,", ",calculos!AE151,", ",calculos!AF151,");")</f>
        <v>INSERT INTO ceb_data VALUES (118, 1707, 0, 20170818, 1, 100, 6.48, 2.35, 3.15, 0, 0, 54.05, 53.25, 56.4, 0, 1, 0, 0, 0, 0, 0, 0, 0, 0, 0, 0, 0, 0, 0, 0);</v>
      </c>
    </row>
    <row r="152" spans="1:1" x14ac:dyDescent="0.25">
      <c r="A152" s="21" t="str">
        <f>CONCATENATE("INSERT INTO ",create_ceb_data!$B$1," VALUES (",calculos!C152,", ",calculos!D152,", ",calculos!E152,", ",calculos!F152,", ",calculos!G152,", ",calculos!H152,", ",calculos!I152,", ",calculos!J152,", ",calculos!K152,", ",calculos!L152,", ",calculos!M152,", ",calculos!N152,", ",calculos!O152,", ",calculos!P152,", ",calculos!Q152,", ",calculos!R152,", ",calculos!S152,", ",calculos!T152,", ",calculos!U152,", ",calculos!V152,", ",calculos!W152,", ",calculos!X152,", ",calculos!Y152,", ",calculos!Z152,", ",calculos!AA152,", ",calculos!AB152,", ",calculos!AC152,", ",calculos!AD152,", ",calculos!AE152,", ",calculos!AF152,");")</f>
        <v>INSERT INTO ceb_data VALUES (119, 1707, 0, 20170818, 0, 100, 6.48, 2.35, 3.15, 0, 0, 54.05, 53.25, 56.4, 0, 0, 0, 0, 0, 0, 0, 0, 0, 0, 0, 0, 0, 0, 0, 0);</v>
      </c>
    </row>
    <row r="153" spans="1:1" x14ac:dyDescent="0.25">
      <c r="A153" s="21" t="str">
        <f>CONCATENATE("INSERT INTO ",create_ceb_data!$B$1," VALUES (",calculos!C153,", ",calculos!D153,", ",calculos!E153,", ",calculos!F153,", ",calculos!G153,", ",calculos!H153,", ",calculos!I153,", ",calculos!J153,", ",calculos!K153,", ",calculos!L153,", ",calculos!M153,", ",calculos!N153,", ",calculos!O153,", ",calculos!P153,", ",calculos!Q153,", ",calculos!R153,", ",calculos!S153,", ",calculos!T153,", ",calculos!U153,", ",calculos!V153,", ",calculos!W153,", ",calculos!X153,", ",calculos!Y153,", ",calculos!Z153,", ",calculos!AA153,", ",calculos!AB153,", ",calculos!AC153,", ",calculos!AD153,", ",calculos!AE153,", ",calculos!AF153,");")</f>
        <v>INSERT INTO ceb_data VALUES (120, 1707, 2, 20170818, 59628, 0, 11213.04, 702.62, 2623.83, 1876.87, 0, 44852.21, 44807.87, 47431.7, 6166, 53462, 165, 176, 245, 230, 0, 0, 0, 0, 13272.26, 2494.52, 0, 0, 245, 230);</v>
      </c>
    </row>
    <row r="154" spans="1:1" x14ac:dyDescent="0.25">
      <c r="A154" s="21" t="str">
        <f>CONCATENATE("INSERT INTO ",create_ceb_data!$B$1," VALUES (",calculos!C154,", ",calculos!D154,", ",calculos!E154,", ",calculos!F154,", ",calculos!G154,", ",calculos!H154,", ",calculos!I154,", ",calculos!J154,", ",calculos!K154,", ",calculos!L154,", ",calculos!M154,", ",calculos!N154,", ",calculos!O154,", ",calculos!P154,", ",calculos!Q154,", ",calculos!R154,", ",calculos!S154,", ",calculos!T154,", ",calculos!U154,", ",calculos!V154,", ",calculos!W154,", ",calculos!X154,", ",calculos!Y154,", ",calculos!Z154,", ",calculos!AA154,", ",calculos!AB154,", ",calculos!AC154,", ",calculos!AD154,", ",calculos!AE154,", ",calculos!AF154,");")</f>
        <v>INSERT INTO ceb_data VALUES (121, 1707, 0, 20170818, 0, 0, 24530.19, 702.62, 5740.04, 2945.52, 0, 98120.82, 96028.92, 101768.96, 16391, 0, 0, 0, 350, 350, 0, 0, 0, 0, 8954.05, 0, 0, 0, 0, 0);</v>
      </c>
    </row>
    <row r="155" spans="1:1" x14ac:dyDescent="0.25">
      <c r="A155" s="21" t="str">
        <f>CONCATENATE("INSERT INTO ",create_ceb_data!$B$1," VALUES (",calculos!C155,", ",calculos!D155,", ",calculos!E155,", ",calculos!F155,", ",calculos!G155,", ",calculos!H155,", ",calculos!I155,", ",calculos!J155,", ",calculos!K155,", ",calculos!L155,", ",calculos!M155,", ",calculos!N155,", ",calculos!O155,", ",calculos!P155,", ",calculos!Q155,", ",calculos!R155,", ",calculos!S155,", ",calculos!T155,", ",calculos!U155,", ",calculos!V155,", ",calculos!W155,", ",calculos!X155,", ",calculos!Y155,", ",calculos!Z155,", ",calculos!AA155,", ",calculos!AB155,", ",calculos!AC155,", ",calculos!AD155,", ",calculos!AE155,", ",calculos!AF155,");")</f>
        <v>INSERT INTO ceb_data VALUES (122, 1707, 0, 20170818, 0, 30, 1.96, 2.35, 0.94, 0, 0, 16.34, 17.75, 18.69, 0, 0, 0, 0, 0, 0, 0, 0, 0, 0, 0, 0, 0, 0, 0, 0);</v>
      </c>
    </row>
    <row r="156" spans="1:1" x14ac:dyDescent="0.25">
      <c r="A156" s="21" t="str">
        <f>CONCATENATE("INSERT INTO ",create_ceb_data!$B$1," VALUES (",calculos!C156,", ",calculos!D156,", ",calculos!E156,", ",calculos!F156,", ",calculos!G156,", ",calculos!H156,", ",calculos!I156,", ",calculos!J156,", ",calculos!K156,", ",calculos!L156,", ",calculos!M156,", ",calculos!N156,", ",calculos!O156,", ",calculos!P156,", ",calculos!Q156,", ",calculos!R156,", ",calculos!S156,", ",calculos!T156,", ",calculos!U156,", ",calculos!V156,", ",calculos!W156,", ",calculos!X156,", ",calculos!Y156,", ",calculos!Z156,", ",calculos!AA156,", ",calculos!AB156,", ",calculos!AC156,", ",calculos!AD156,", ",calculos!AE156,", ",calculos!AF156,");")</f>
        <v>INSERT INTO ceb_data VALUES (101, 1708, 1, 20170918, 10816, 0, 1682.2, 702.62, 393.61, 0, 0, 6728.83, 7037.84, 7431.45, 1337, 9479, 0, 36, 0, 55, 0, 0, 0, 0, 0, 444.53, 0, 0, 0, 55);</v>
      </c>
    </row>
    <row r="157" spans="1:1" x14ac:dyDescent="0.25">
      <c r="A157" s="21" t="str">
        <f>CONCATENATE("INSERT INTO ",create_ceb_data!$B$1," VALUES (",calculos!C157,", ",calculos!D157,", ",calculos!E157,", ",calculos!F157,", ",calculos!G157,", ",calculos!H157,", ",calculos!I157,", ",calculos!J157,", ",calculos!K157,", ",calculos!L157,", ",calculos!M157,", ",calculos!N157,", ",calculos!O157,", ",calculos!P157,", ",calculos!Q157,", ",calculos!R157,", ",calculos!S157,", ",calculos!T157,", ",calculos!U157,", ",calculos!V157,", ",calculos!W157,", ",calculos!X157,", ",calculos!Y157,", ",calculos!Z157,", ",calculos!AA157,", ",calculos!AB157,", ",calculos!AC157,", ",calculos!AD157,", ",calculos!AE157,", ",calculos!AF157,");")</f>
        <v>INSERT INTO ceb_data VALUES (102, 1708, 0, 20170918, 431, 431, 47.79, 48.22, 15.51, 0, 0, 265.52, 298.23, 313.74, 0, 431, 0, 0, 0, 0, 0, 0, 0, 0, 0, 0, 0, 0, 0, 0);</v>
      </c>
    </row>
    <row r="158" spans="1:1" x14ac:dyDescent="0.25">
      <c r="A158" s="21" t="str">
        <f>CONCATENATE("INSERT INTO ",create_ceb_data!$B$1," VALUES (",calculos!C158,", ",calculos!D158,", ",calculos!E158,", ",calculos!F158,", ",calculos!G158,", ",calculos!H158,", ",calculos!I158,", ",calculos!J158,", ",calculos!K158,", ",calculos!L158,", ",calculos!M158,", ",calculos!N158,", ",calculos!O158,", ",calculos!P158,", ",calculos!Q158,", ",calculos!R158,", ",calculos!S158,", ",calculos!T158,", ",calculos!U158,", ",calculos!V158,", ",calculos!W158,", ",calculos!X158,", ",calculos!Y158,", ",calculos!Z158,", ",calculos!AA158,", ",calculos!AB158,", ",calculos!AC158,", ",calculos!AD158,", ",calculos!AE158,", ",calculos!AF158,");")</f>
        <v>INSERT INTO ceb_data VALUES (103, 1708, 0, 20170918, 6800, 6800, 1152.39, 693.17, 269.64, 0, 0, 4609.56, 5033.09, 5302.73, 0, 6800, 0, 0, 0, 0, 0, 0, 0, 0, 0, 0, 0, 0, 0, 0);</v>
      </c>
    </row>
    <row r="159" spans="1:1" x14ac:dyDescent="0.25">
      <c r="A159" s="21" t="str">
        <f>CONCATENATE("INSERT INTO ",create_ceb_data!$B$1," VALUES (",calculos!C159,", ",calculos!D159,", ",calculos!E159,", ",calculos!F159,", ",calculos!G159,", ",calculos!H159,", ",calculos!I159,", ",calculos!J159,", ",calculos!K159,", ",calculos!L159,", ",calculos!M159,", ",calculos!N159,", ",calculos!O159,", ",calculos!P159,", ",calculos!Q159,", ",calculos!R159,", ",calculos!S159,", ",calculos!T159,", ",calculos!U159,", ",calculos!V159,", ",calculos!W159,", ",calculos!X159,", ",calculos!Y159,", ",calculos!Z159,", ",calculos!AA159,", ",calculos!AB159,", ",calculos!AC159,", ",calculos!AD159,", ",calculos!AE159,", ",calculos!AF159,");")</f>
        <v>INSERT INTO ceb_data VALUES (104, 1708, 0, 20170918, 314, 314, 34.81, 40.19, 11.3, 0, 0, 193.44, 222.33, 233.63, 0, 314, 0, 0, 0, 0, 0, 0, 0, 0, 0, 0, 0, 0, 0, 0);</v>
      </c>
    </row>
    <row r="160" spans="1:1" x14ac:dyDescent="0.25">
      <c r="A160" s="21" t="str">
        <f>CONCATENATE("INSERT INTO ",create_ceb_data!$B$1," VALUES (",calculos!C160,", ",calculos!D160,", ",calculos!E160,", ",calculos!F160,", ",calculos!G160,", ",calculos!H160,", ",calculos!I160,", ",calculos!J160,", ",calculos!K160,", ",calculos!L160,", ",calculos!M160,", ",calculos!N160,", ",calculos!O160,", ",calculos!P160,", ",calculos!Q160,", ",calculos!R160,", ",calculos!S160,", ",calculos!T160,", ",calculos!U160,", ",calculos!V160,", ",calculos!W160,", ",calculos!X160,", ",calculos!Y160,", ",calculos!Z160,", ",calculos!AA160,", ",calculos!AB160,", ",calculos!AC160,", ",calculos!AD160,", ",calculos!AE160,", ",calculos!AF160,");")</f>
        <v>INSERT INTO ceb_data VALUES (105, 1708, 0, 20170918, 8000, 8000, 1355.75, 693.17, 317.23, 0, 0, 5423.02, 5798.96, 6116.19, 0, 8000, 0, 0, 0, 0, 0, 0, 0, 0, 0, 0, 0, 0, 0, 0);</v>
      </c>
    </row>
    <row r="161" spans="1:1" x14ac:dyDescent="0.25">
      <c r="A161" s="21" t="str">
        <f>CONCATENATE("INSERT INTO ",create_ceb_data!$B$1," VALUES (",calculos!C161,", ",calculos!D161,", ",calculos!E161,", ",calculos!F161,", ",calculos!G161,", ",calculos!H161,", ",calculos!I161,", ",calculos!J161,", ",calculos!K161,", ",calculos!L161,", ",calculos!M161,", ",calculos!N161,", ",calculos!O161,", ",calculos!P161,", ",calculos!Q161,", ",calculos!R161,", ",calculos!S161,", ",calculos!T161,", ",calculos!U161,", ",calculos!V161,", ",calculos!W161,", ",calculos!X161,", ",calculos!Y161,", ",calculos!Z161,", ",calculos!AA161,", ",calculos!AB161,", ",calculos!AC161,", ",calculos!AD161,", ",calculos!AE161,", ",calculos!AF161,");")</f>
        <v>INSERT INTO ceb_data VALUES (106, 1708, 0, 20170918, 498, 498, 55.22, 57.23, 17.93, 0, 0, 306.8, 346.1, 364.03, 0, 498, 0, 0, 0, 0, 0, 0, 0, 0, 0, 0, 0, 0, 0, 0);</v>
      </c>
    </row>
    <row r="162" spans="1:1" x14ac:dyDescent="0.25">
      <c r="A162" s="21" t="str">
        <f>CONCATENATE("INSERT INTO ",create_ceb_data!$B$1," VALUES (",calculos!C162,", ",calculos!D162,", ",calculos!E162,", ",calculos!F162,", ",calculos!G162,", ",calculos!H162,", ",calculos!I162,", ",calculos!J162,", ",calculos!K162,", ",calculos!L162,", ",calculos!M162,", ",calculos!N162,", ",calculos!O162,", ",calculos!P162,", ",calculos!Q162,", ",calculos!R162,", ",calculos!S162,", ",calculos!T162,", ",calculos!U162,", ",calculos!V162,", ",calculos!W162,", ",calculos!X162,", ",calculos!Y162,", ",calculos!Z162,", ",calculos!AA162,", ",calculos!AB162,", ",calculos!AC162,", ",calculos!AD162,", ",calculos!AE162,", ",calculos!AF162,");")</f>
        <v>INSERT INTO ceb_data VALUES (107, 1708, 0, 20170918, 7200, 7200, 1220.18, 589.81, 285.5, 0, 0, 4880.72, 5185.03, 5470.53, 0, 7200, 0, 0, 0, 0, 0, 0, 0, 0, 0, 0, 0, 0, 0, 0);</v>
      </c>
    </row>
    <row r="163" spans="1:1" x14ac:dyDescent="0.25">
      <c r="A163" s="21" t="str">
        <f>CONCATENATE("INSERT INTO ",create_ceb_data!$B$1," VALUES (",calculos!C163,", ",calculos!D163,", ",calculos!E163,", ",calculos!F163,", ",calculos!G163,", ",calculos!H163,", ",calculos!I163,", ",calculos!J163,", ",calculos!K163,", ",calculos!L163,", ",calculos!M163,", ",calculos!N163,", ",calculos!O163,", ",calculos!P163,", ",calculos!Q163,", ",calculos!R163,", ",calculos!S163,", ",calculos!T163,", ",calculos!U163,", ",calculos!V163,", ",calculos!W163,", ",calculos!X163,", ",calculos!Y163,", ",calculos!Z163,", ",calculos!AA163,", ",calculos!AB163,", ",calculos!AC163,", ",calculos!AD163,", ",calculos!AE163,", ",calculos!AF163,");")</f>
        <v>INSERT INTO ceb_data VALUES (108, 1708, 0, 20170918, 6110, 6110, 1047.58, 693.17, 245.12, 0, 0, 4190.35, 4638.4, 4883.52, 0, 6110, 0, 0, 0, 0, 0, 0, 0, 0, 0, 0, 0, 0, 0, 0);</v>
      </c>
    </row>
    <row r="164" spans="1:1" x14ac:dyDescent="0.25">
      <c r="A164" s="21" t="str">
        <f>CONCATENATE("INSERT INTO ",create_ceb_data!$B$1," VALUES (",calculos!C164,", ",calculos!D164,", ",calculos!E164,", ",calculos!F164,", ",calculos!G164,", ",calculos!H164,", ",calculos!I164,", ",calculos!J164,", ",calculos!K164,", ",calculos!L164,", ",calculos!M164,", ",calculos!N164,", ",calculos!O164,", ",calculos!P164,", ",calculos!Q164,", ",calculos!R164,", ",calculos!S164,", ",calculos!T164,", ",calculos!U164,", ",calculos!V164,", ",calculos!W164,", ",calculos!X164,", ",calculos!Y164,", ",calculos!Z164,", ",calculos!AA164,", ",calculos!AB164,", ",calculos!AC164,", ",calculos!AD164,", ",calculos!AE164,", ",calculos!AF164,");")</f>
        <v>INSERT INTO ceb_data VALUES (109, 1708, 1, 20170918, 230973, 0, 40502.96, 702.62, 9477.67, 0, 0, 162011.93, 153236.88, 162714.55, 24635, 206338, 0, 559, 0, 755, 28, 84, 10.58, 31.74, 0, 8352.82, 0, 0, 0, 755);</v>
      </c>
    </row>
    <row r="165" spans="1:1" x14ac:dyDescent="0.25">
      <c r="A165" s="21" t="str">
        <f>CONCATENATE("INSERT INTO ",create_ceb_data!$B$1," VALUES (",calculos!C165,", ",calculos!D165,", ",calculos!E165,", ",calculos!F165,", ",calculos!G165,", ",calculos!H165,", ",calculos!I165,", ",calculos!J165,", ",calculos!K165,", ",calculos!L165,", ",calculos!M165,", ",calculos!N165,", ",calculos!O165,", ",calculos!P165,", ",calculos!Q165,", ",calculos!R165,", ",calculos!S165,", ",calculos!T165,", ",calculos!U165,", ",calculos!V165,", ",calculos!W165,", ",calculos!X165,", ",calculos!Y165,", ",calculos!Z165,", ",calculos!AA165,", ",calculos!AB165,", ",calculos!AC165,", ",calculos!AD165,", ",calculos!AE165,", ",calculos!AF165,");")</f>
        <v>INSERT INTO ceb_data VALUES (110, 1708, 1, 20170918, 68113, 0, 12360.62, 702.62, 2892.37, 0, 0, 49442.54, 47252.79, 50145.16, 5803, 62310, 0, 291, 0, 490, 367, 2204, 138.68, 832.89, 0, 5421.04, 0, 0, 0, 490);</v>
      </c>
    </row>
    <row r="166" spans="1:1" x14ac:dyDescent="0.25">
      <c r="A166" s="21" t="str">
        <f>CONCATENATE("INSERT INTO ",create_ceb_data!$B$1," VALUES (",calculos!C166,", ",calculos!D166,", ",calculos!E166,", ",calculos!F166,", ",calculos!G166,", ",calculos!H166,", ",calculos!I166,", ",calculos!J166,", ",calculos!K166,", ",calculos!L166,", ",calculos!M166,", ",calculos!N166,", ",calculos!O166,", ",calculos!P166,", ",calculos!Q166,", ",calculos!R166,", ",calculos!S166,", ",calculos!T166,", ",calculos!U166,", ",calculos!V166,", ",calculos!W166,", ",calculos!X166,", ",calculos!Y166,", ",calculos!Z166,", ",calculos!AA166,", ",calculos!AB166,", ",calculos!AC166,", ",calculos!AD166,", ",calculos!AE166,", ",calculos!AF166,");")</f>
        <v>INSERT INTO ceb_data VALUES (111, 1708, 2, 20170918, 284851, 0, 50380.22, 702.62, 11788.95, 0, 0, 201520.93, 190434.6, 202223.55, 30979, 253872, 729, 800, 785, 845, 0, 0, 0, 0, 43378.61, 9348.52, 0, 0, 785, 845);</v>
      </c>
    </row>
    <row r="167" spans="1:1" x14ac:dyDescent="0.25">
      <c r="A167" s="21" t="str">
        <f>CONCATENATE("INSERT INTO ",create_ceb_data!$B$1," VALUES (",calculos!C167,", ",calculos!D167,", ",calculos!E167,", ",calculos!F167,", ",calculos!G167,", ",calculos!H167,", ",calculos!I167,", ",calculos!J167,", ",calculos!K167,", ",calculos!L167,", ",calculos!M167,", ",calculos!N167,", ",calculos!O167,", ",calculos!P167,", ",calculos!Q167,", ",calculos!R167,", ",calculos!S167,", ",calculos!T167,", ",calculos!U167,", ",calculos!V167,", ",calculos!W167,", ",calculos!X167,", ",calculos!Y167,", ",calculos!Z167,", ",calculos!AA167,", ",calculos!AB167,", ",calculos!AC167,", ",calculos!AD167,", ",calculos!AE167,", ",calculos!AF167,");")</f>
        <v>INSERT INTO ceb_data VALUES (112, 1708, 1, 20170918, 164194, 0, 28159.36, 702.62, 6589.27, 0, 0, 112637.47, 106750.82, 113340.09, 16438, 147756, 0, 0, 0, 460, 0, 0, 0, 0, 0, 5089.13, 0, 0, 0, 460);</v>
      </c>
    </row>
    <row r="168" spans="1:1" x14ac:dyDescent="0.25">
      <c r="A168" s="21" t="str">
        <f>CONCATENATE("INSERT INTO ",create_ceb_data!$B$1," VALUES (",calculos!C168,", ",calculos!D168,", ",calculos!E168,", ",calculos!F168,", ",calculos!G168,", ",calculos!H168,", ",calculos!I168,", ",calculos!J168,", ",calculos!K168,", ",calculos!L168,", ",calculos!M168,", ",calculos!N168,", ",calculos!O168,", ",calculos!P168,", ",calculos!Q168,", ",calculos!R168,", ",calculos!S168,", ",calculos!T168,", ",calculos!U168,", ",calculos!V168,", ",calculos!W168,", ",calculos!X168,", ",calculos!Y168,", ",calculos!Z168,", ",calculos!AA168,", ",calculos!AB168,", ",calculos!AC168,", ",calculos!AD168,", ",calculos!AE168,", ",calculos!AF168,");")</f>
        <v>INSERT INTO ceb_data VALUES (113, 1708, 0, 20170918, 17925, 17925, 3037.74, 702.62, 710.81, 0, 0, 12150.96, 12142.77, 12853.58, 0, 17925, 0, 0, 0, 0, 0, 0, 0, 0, 0, 0, 0, 0, 0, 0);</v>
      </c>
    </row>
    <row r="169" spans="1:1" x14ac:dyDescent="0.25">
      <c r="A169" s="21" t="str">
        <f>CONCATENATE("INSERT INTO ",create_ceb_data!$B$1," VALUES (",calculos!C169,", ",calculos!D169,", ",calculos!E169,", ",calculos!F169,", ",calculos!G169,", ",calculos!H169,", ",calculos!I169,", ",calculos!J169,", ",calculos!K169,", ",calculos!L169,", ",calculos!M169,", ",calculos!N169,", ",calculos!O169,", ",calculos!P169,", ",calculos!Q169,", ",calculos!R169,", ",calculos!S169,", ",calculos!T169,", ",calculos!U169,", ",calculos!V169,", ",calculos!W169,", ",calculos!X169,", ",calculos!Y169,", ",calculos!Z169,", ",calculos!AA169,", ",calculos!AB169,", ",calculos!AC169,", ",calculos!AD169,", ",calculos!AE169,", ",calculos!AF169,");")</f>
        <v>INSERT INTO ceb_data VALUES (114, 1708, 1, 20170918, 157105, 0, 23902.1, 702.62, 5593.08, 0, 0, 95608.43, 90717.97, 96311.05, 15439, 141666, 0, 777, 0, 945, 0, 0, 0, 0, 0, 7638, 0, 0, 0, 945);</v>
      </c>
    </row>
    <row r="170" spans="1:1" x14ac:dyDescent="0.25">
      <c r="A170" s="21" t="str">
        <f>CONCATENATE("INSERT INTO ",create_ceb_data!$B$1," VALUES (",calculos!C170,", ",calculos!D170,", ",calculos!E170,", ",calculos!F170,", ",calculos!G170,", ",calculos!H170,", ",calculos!I170,", ",calculos!J170,", ",calculos!K170,", ",calculos!L170,", ",calculos!M170,", ",calculos!N170,", ",calculos!O170,", ",calculos!P170,", ",calculos!Q170,", ",calculos!R170,", ",calculos!S170,", ",calculos!T170,", ",calculos!U170,", ",calculos!V170,", ",calculos!W170,", ",calculos!X170,", ",calculos!Y170,", ",calculos!Z170,", ",calculos!AA170,", ",calculos!AB170,", ",calculos!AC170,", ",calculos!AD170,", ",calculos!AE170,", ",calculos!AF170,");")</f>
        <v>INSERT INTO ceb_data VALUES (115, 1708, 1, 20170918, 141128, 0, 25024.78, 702.62, 5855.79, 0, 0, 100099.19, 94946.02, 100801.81, 12959, 128169, 0, 838, 0, 855, 0, 4, 0, 1.52, 0, 9459.16, 0, 0, 0, 855);</v>
      </c>
    </row>
    <row r="171" spans="1:1" x14ac:dyDescent="0.25">
      <c r="A171" s="21" t="str">
        <f>CONCATENATE("INSERT INTO ",create_ceb_data!$B$1," VALUES (",calculos!C171,", ",calculos!D171,", ",calculos!E171,", ",calculos!F171,", ",calculos!G171,", ",calculos!H171,", ",calculos!I171,", ",calculos!J171,", ",calculos!K171,", ",calculos!L171,", ",calculos!M171,", ",calculos!N171,", ",calculos!O171,", ",calculos!P171,", ",calculos!Q171,", ",calculos!R171,", ",calculos!S171,", ",calculos!T171,", ",calculos!U171,", ",calculos!V171,", ",calculos!W171,", ",calculos!X171,", ",calculos!Y171,", ",calculos!Z171,", ",calculos!AA171,", ",calculos!AB171,", ",calculos!AC171,", ",calculos!AD171,", ",calculos!AE171,", ",calculos!AF171,");")</f>
        <v>INSERT INTO ceb_data VALUES (116, 1708, 2, 20170918, 190321, 0, 32195.43, 702.62, 7533.72, 0, 0, 128781.76, 121950.66, 129484.38, 18559, 171762, 394, 408, 455, 420, 0, 0, 0, 0, 25143.01, 4646.6, 0, 0, 455, 420);</v>
      </c>
    </row>
    <row r="172" spans="1:1" x14ac:dyDescent="0.25">
      <c r="A172" s="21" t="str">
        <f>CONCATENATE("INSERT INTO ",create_ceb_data!$B$1," VALUES (",calculos!C172,", ",calculos!D172,", ",calculos!E172,", ",calculos!F172,", ",calculos!G172,", ",calculos!H172,", ",calculos!I172,", ",calculos!J172,", ",calculos!K172,", ",calculos!L172,", ",calculos!M172,", ",calculos!N172,", ",calculos!O172,", ",calculos!P172,", ",calculos!Q172,", ",calculos!R172,", ",calculos!S172,", ",calculos!T172,", ",calculos!U172,", ",calculos!V172,", ",calculos!W172,", ",calculos!X172,", ",calculos!Y172,", ",calculos!Z172,", ",calculos!AA172,", ",calculos!AB172,", ",calculos!AC172,", ",calculos!AD172,", ",calculos!AE172,", ",calculos!AF172,");")</f>
        <v>INSERT INTO ceb_data VALUES (117, 1708, 0, 20170918, 1, 100, 6.85, 2.35, 3.33, 0, 0, 57.14, 56.16, 59.49, 0, 1, 0, 0, 0, 0, 0, 0, 0, 0, 0, 0, 0, 0, 0, 0);</v>
      </c>
    </row>
    <row r="173" spans="1:1" x14ac:dyDescent="0.25">
      <c r="A173" s="21" t="str">
        <f>CONCATENATE("INSERT INTO ",create_ceb_data!$B$1," VALUES (",calculos!C173,", ",calculos!D173,", ",calculos!E173,", ",calculos!F173,", ",calculos!G173,", ",calculos!H173,", ",calculos!I173,", ",calculos!J173,", ",calculos!K173,", ",calculos!L173,", ",calculos!M173,", ",calculos!N173,", ",calculos!O173,", ",calculos!P173,", ",calculos!Q173,", ",calculos!R173,", ",calculos!S173,", ",calculos!T173,", ",calculos!U173,", ",calculos!V173,", ",calculos!W173,", ",calculos!X173,", ",calculos!Y173,", ",calculos!Z173,", ",calculos!AA173,", ",calculos!AB173,", ",calculos!AC173,", ",calculos!AD173,", ",calculos!AE173,", ",calculos!AF173,");")</f>
        <v>INSERT INTO ceb_data VALUES (118, 1708, 0, 20170918, 0, 100, 6.85, 2.35, 3.33, 0, 0, 57.14, 56.16, 59.49, 0, 0, 0, 0, 0, 0, 0, 0, 0, 0, 0, 0, 0, 0, 0, 0);</v>
      </c>
    </row>
    <row r="174" spans="1:1" x14ac:dyDescent="0.25">
      <c r="A174" s="21" t="str">
        <f>CONCATENATE("INSERT INTO ",create_ceb_data!$B$1," VALUES (",calculos!C174,", ",calculos!D174,", ",calculos!E174,", ",calculos!F174,", ",calculos!G174,", ",calculos!H174,", ",calculos!I174,", ",calculos!J174,", ",calculos!K174,", ",calculos!L174,", ",calculos!M174,", ",calculos!N174,", ",calculos!O174,", ",calculos!P174,", ",calculos!Q174,", ",calculos!R174,", ",calculos!S174,", ",calculos!T174,", ",calculos!U174,", ",calculos!V174,", ",calculos!W174,", ",calculos!X174,", ",calculos!Y174,", ",calculos!Z174,", ",calculos!AA174,", ",calculos!AB174,", ",calculos!AC174,", ",calculos!AD174,", ",calculos!AE174,", ",calculos!AF174,");")</f>
        <v>INSERT INTO ceb_data VALUES (119, 1708, 0, 20170918, 0, 100, 6.85, 2.35, 3.33, 0, 0, 57.14, 56.16, 59.49, 0, 0, 0, 0, 0, 0, 0, 0, 0, 0, 0, 0, 0, 0, 0, 0);</v>
      </c>
    </row>
    <row r="175" spans="1:1" x14ac:dyDescent="0.25">
      <c r="A175" s="21" t="str">
        <f>CONCATENATE("INSERT INTO ",create_ceb_data!$B$1," VALUES (",calculos!C175,", ",calculos!D175,", ",calculos!E175,", ",calculos!F175,", ",calculos!G175,", ",calculos!H175,", ",calculos!I175,", ",calculos!J175,", ",calculos!K175,", ",calculos!L175,", ",calculos!M175,", ",calculos!N175,", ",calculos!O175,", ",calculos!P175,", ",calculos!Q175,", ",calculos!R175,", ",calculos!S175,", ",calculos!T175,", ",calculos!U175,", ",calculos!V175,", ",calculos!W175,", ",calculos!X175,", ",calculos!Y175,", ",calculos!Z175,", ",calculos!AA175,", ",calculos!AB175,", ",calculos!AC175,", ",calculos!AD175,", ",calculos!AE175,", ",calculos!AF175,");")</f>
        <v>INSERT INTO ceb_data VALUES (120, 1708, 2, 20170918, 63596, 0, 12548.79, 702.62, 2936.4, 0, 0, 50195.22, 47961.44, 50897.84, 7736, 55860, 195, 252, 245, 252, 0, 0, 0, 0, 13538.54, 2787.96, 0, 486.78, 245, 230);</v>
      </c>
    </row>
    <row r="176" spans="1:1" x14ac:dyDescent="0.25">
      <c r="A176" s="21" t="str">
        <f>CONCATENATE("INSERT INTO ",create_ceb_data!$B$1," VALUES (",calculos!C176,", ",calculos!D176,", ",calculos!E176,", ",calculos!F176,", ",calculos!G176,", ",calculos!H176,", ",calculos!I176,", ",calculos!J176,", ",calculos!K176,", ",calculos!L176,", ",calculos!M176,", ",calculos!N176,", ",calculos!O176,", ",calculos!P176,", ",calculos!Q176,", ",calculos!R176,", ",calculos!S176,", ",calculos!T176,", ",calculos!U176,", ",calculos!V176,", ",calculos!W176,", ",calculos!X176,", ",calculos!Y176,", ",calculos!Z176,", ",calculos!AA176,", ",calculos!AB176,", ",calculos!AC176,", ",calculos!AD176,", ",calculos!AE176,", ",calculos!AF176,");")</f>
        <v>INSERT INTO ceb_data VALUES (121, 1708, 2, 20170918, 46596, 0, 8825.37, 702.62, 2065.12, 0, 0, 35301.56, 33939.06, 36004.18, 4896, 41700, 212, 213, 350, 350, 0, 2, 0, 0.76, 9133.7, 2828.89, 0, 0, 350, 350);</v>
      </c>
    </row>
    <row r="177" spans="1:1" x14ac:dyDescent="0.25">
      <c r="A177" s="21" t="str">
        <f>CONCATENATE("INSERT INTO ",create_ceb_data!$B$1," VALUES (",calculos!C177,", ",calculos!D177,", ",calculos!E177,", ",calculos!F177,", ",calculos!G177,", ",calculos!H177,", ",calculos!I177,", ",calculos!J177,", ",calculos!K177,", ",calculos!L177,", ",calculos!M177,", ",calculos!N177,", ",calculos!O177,", ",calculos!P177,", ",calculos!Q177,", ",calculos!R177,", ",calculos!S177,", ",calculos!T177,", ",calculos!U177,", ",calculos!V177,", ",calculos!W177,", ",calculos!X177,", ",calculos!Y177,", ",calculos!Z177,", ",calculos!AA177,", ",calculos!AB177,", ",calculos!AC177,", ",calculos!AD177,", ",calculos!AE177,", ",calculos!AF177,");")</f>
        <v>INSERT INTO ceb_data VALUES (122, 1708, 0, 20170918, 6, 30, 2.06, 2.35, 0.99, 0, 0, 17.21, 18.57, 19.56, 0, 6, 0, 0, 0, 0, 0, 0, 0, 0, 0, 0, 0, 0, 0, 0);</v>
      </c>
    </row>
    <row r="178" spans="1:1" x14ac:dyDescent="0.25">
      <c r="A178" s="21" t="str">
        <f>CONCATENATE("INSERT INTO ",create_ceb_data!$B$1," VALUES (",calculos!C178,", ",calculos!D178,", ",calculos!E178,", ",calculos!F178,", ",calculos!G178,", ",calculos!H178,", ",calculos!I178,", ",calculos!J178,", ",calculos!K178,", ",calculos!L178,", ",calculos!M178,", ",calculos!N178,", ",calculos!O178,", ",calculos!P178,", ",calculos!Q178,", ",calculos!R178,", ",calculos!S178,", ",calculos!T178,", ",calculos!U178,", ",calculos!V178,", ",calculos!W178,", ",calculos!X178,", ",calculos!Y178,", ",calculos!Z178,", ",calculos!AA178,", ",calculos!AB178,", ",calculos!AC178,", ",calculos!AD178,", ",calculos!AE178,", ",calculos!AF178,");")</f>
        <v>INSERT INTO ceb_data VALUES (101, 1709, 1, 20171018, 12864, 0, 1940.99, 702.62, 454.16, 0, 0, 7763.97, 8012.43, 8466.59, 1514, 11350, 0, 43, 0, 55, 0, 0, 0, 0, 0, 435.73, 0, 0, 0, 55);</v>
      </c>
    </row>
    <row r="179" spans="1:1" x14ac:dyDescent="0.25">
      <c r="A179" s="21" t="str">
        <f>CONCATENATE("INSERT INTO ",create_ceb_data!$B$1," VALUES (",calculos!C179,", ",calculos!D179,", ",calculos!E179,", ",calculos!F179,", ",calculos!G179,", ",calculos!H179,", ",calculos!I179,", ",calculos!J179,", ",calculos!K179,", ",calculos!L179,", ",calculos!M179,", ",calculos!N179,", ",calculos!O179,", ",calculos!P179,", ",calculos!Q179,", ",calculos!R179,", ",calculos!S179,", ",calculos!T179,", ",calculos!U179,", ",calculos!V179,", ",calculos!W179,", ",calculos!X179,", ",calculos!Y179,", ",calculos!Z179,", ",calculos!AA179,", ",calculos!AB179,", ",calculos!AC179,", ",calculos!AD179,", ",calculos!AE179,", ",calculos!AF179,");")</f>
        <v>INSERT INTO ceb_data VALUES (102, 1709, 0, 20171018, 587, 587, 98.97, 48.22, 23.14, 0, 0, 395.89, 420.97, 444.11, 0, 587, 0, 0, 0, 0, 0, 0, 0, 0, 0, 0, 0, 0, 0, 0);</v>
      </c>
    </row>
    <row r="180" spans="1:1" x14ac:dyDescent="0.25">
      <c r="A180" s="21" t="str">
        <f>CONCATENATE("INSERT INTO ",create_ceb_data!$B$1," VALUES (",calculos!C180,", ",calculos!D180,", ",calculos!E180,", ",calculos!F180,", ",calculos!G180,", ",calculos!H180,", ",calculos!I180,", ",calculos!J180,", ",calculos!K180,", ",calculos!L180,", ",calculos!M180,", ",calculos!N180,", ",calculos!O180,", ",calculos!P180,", ",calculos!Q180,", ",calculos!R180,", ",calculos!S180,", ",calculos!T180,", ",calculos!U180,", ",calculos!V180,", ",calculos!W180,", ",calculos!X180,", ",calculos!Y180,", ",calculos!Z180,", ",calculos!AA180,", ",calculos!AB180,", ",calculos!AC180,", ",calculos!AD180,", ",calculos!AE180,", ",calculos!AF180,");")</f>
        <v>INSERT INTO ceb_data VALUES (103, 1709, 0, 20171018, 7080, 7080, 1193.74, 693.17, 279.3, 0, 0, 4774.97, 5188.84, 5468.14, 0, 7080, 0, 0, 0, 0, 0, 0, 0, 0, 0, 0, 0, 0, 0, 0);</v>
      </c>
    </row>
    <row r="181" spans="1:1" x14ac:dyDescent="0.25">
      <c r="A181" s="21" t="str">
        <f>CONCATENATE("INSERT INTO ",create_ceb_data!$B$1," VALUES (",calculos!C181,", ",calculos!D181,", ",calculos!E181,", ",calculos!F181,", ",calculos!G181,", ",calculos!H181,", ",calculos!I181,", ",calculos!J181,", ",calculos!K181,", ",calculos!L181,", ",calculos!M181,", ",calculos!N181,", ",calculos!O181,", ",calculos!P181,", ",calculos!Q181,", ",calculos!R181,", ",calculos!S181,", ",calculos!T181,", ",calculos!U181,", ",calculos!V181,", ",calculos!W181,", ",calculos!X181,", ",calculos!Y181,", ",calculos!Z181,", ",calculos!AA181,", ",calculos!AB181,", ",calculos!AC181,", ",calculos!AD181,", ",calculos!AE181,", ",calculos!AF181,");")</f>
        <v>INSERT INTO ceb_data VALUES (104, 1709, 0, 20171018, 463, 463, 51.17, 40.19, 16.61, 0, 0, 284.3, 307.88, 324.49, 0, 463, 0, 0, 0, 0, 0, 0, 0, 0, 0, 0, 0, 0, 0, 0);</v>
      </c>
    </row>
    <row r="182" spans="1:1" x14ac:dyDescent="0.25">
      <c r="A182" s="21" t="str">
        <f>CONCATENATE("INSERT INTO ",create_ceb_data!$B$1," VALUES (",calculos!C182,", ",calculos!D182,", ",calculos!E182,", ",calculos!F182,", ",calculos!G182,", ",calculos!H182,", ",calculos!I182,", ",calculos!J182,", ",calculos!K182,", ",calculos!L182,", ",calculos!M182,", ",calculos!N182,", ",calculos!O182,", ",calculos!P182,", ",calculos!Q182,", ",calculos!R182,", ",calculos!S182,", ",calculos!T182,", ",calculos!U182,", ",calculos!V182,", ",calculos!W182,", ",calculos!X182,", ",calculos!Y182,", ",calculos!Z182,", ",calculos!AA182,", ",calculos!AB182,", ",calculos!AC182,", ",calculos!AD182,", ",calculos!AE182,", ",calculos!AF182,");")</f>
        <v>INSERT INTO ceb_data VALUES (105, 1709, 0, 20171018, 8440, 8440, 1423.04, 693.17, 332.97, 0, 0, 5692.19, 6052.39, 6385.36, 0, 8440, 0, 0, 0, 0, 0, 0, 0, 0, 0, 0, 0, 0, 0, 0);</v>
      </c>
    </row>
    <row r="183" spans="1:1" x14ac:dyDescent="0.25">
      <c r="A183" s="21" t="str">
        <f>CONCATENATE("INSERT INTO ",create_ceb_data!$B$1," VALUES (",calculos!C183,", ",calculos!D183,", ",calculos!E183,", ",calculos!F183,", ",calculos!G183,", ",calculos!H183,", ",calculos!I183,", ",calculos!J183,", ",calculos!K183,", ",calculos!L183,", ",calculos!M183,", ",calculos!N183,", ",calculos!O183,", ",calculos!P183,", ",calculos!Q183,", ",calculos!R183,", ",calculos!S183,", ",calculos!T183,", ",calculos!U183,", ",calculos!V183,", ",calculos!W183,", ",calculos!X183,", ",calculos!Y183,", ",calculos!Z183,", ",calculos!AA183,", ",calculos!AB183,", ",calculos!AC183,", ",calculos!AD183,", ",calculos!AE183,", ",calculos!AF183,");")</f>
        <v>INSERT INTO ceb_data VALUES (106, 1709, 0, 20171018, 735, 735, 123.92, 57.23, 28.98, 0, 0, 495.7, 523.95, 552.93, 0, 735, 0, 0, 0, 0, 0, 0, 0, 0, 0, 0, 0, 0, 0, 0);</v>
      </c>
    </row>
    <row r="184" spans="1:1" x14ac:dyDescent="0.25">
      <c r="A184" s="21" t="str">
        <f>CONCATENATE("INSERT INTO ",create_ceb_data!$B$1," VALUES (",calculos!C184,", ",calculos!D184,", ",calculos!E184,", ",calculos!F184,", ",calculos!G184,", ",calculos!H184,", ",calculos!I184,", ",calculos!J184,", ",calculos!K184,", ",calculos!L184,", ",calculos!M184,", ",calculos!N184,", ",calculos!O184,", ",calculos!P184,", ",calculos!Q184,", ",calculos!R184,", ",calculos!S184,", ",calculos!T184,", ",calculos!U184,", ",calculos!V184,", ",calculos!W184,", ",calculos!X184,", ",calculos!Y184,", ",calculos!Z184,", ",calculos!AA184,", ",calculos!AB184,", ",calculos!AC184,", ",calculos!AD184,", ",calculos!AE184,", ",calculos!AF184,");")</f>
        <v>INSERT INTO ceb_data VALUES (107, 1709, 0, 20171018, 7860, 7860, 1325.25, 589.81, 310.1, 0, 0, 5301.02, 5580.73, 5890.83, 0, 7860, 0, 0, 0, 0, 0, 0, 0, 0, 0, 0, 0, 0, 0, 0);</v>
      </c>
    </row>
    <row r="185" spans="1:1" x14ac:dyDescent="0.25">
      <c r="A185" s="21" t="str">
        <f>CONCATENATE("INSERT INTO ",create_ceb_data!$B$1," VALUES (",calculos!C185,", ",calculos!D185,", ",calculos!E185,", ",calculos!F185,", ",calculos!G185,", ",calculos!H185,", ",calculos!I185,", ",calculos!J185,", ",calculos!K185,", ",calculos!L185,", ",calculos!M185,", ",calculos!N185,", ",calculos!O185,", ",calculos!P185,", ",calculos!Q185,", ",calculos!R185,", ",calculos!S185,", ",calculos!T185,", ",calculos!U185,", ",calculos!V185,", ",calculos!W185,", ",calculos!X185,", ",calculos!Y185,", ",calculos!Z185,", ",calculos!AA185,", ",calculos!AB185,", ",calculos!AC185,", ",calculos!AD185,", ",calculos!AE185,", ",calculos!AF185,");")</f>
        <v>INSERT INTO ceb_data VALUES (108, 1709, 0, 20171018, 7600, 7600, 1266.64, 693.17, 296.37, 0, 0, 5066.59, 5463.39, 5759.76, 0, 7600, 0, 0, 0, 0, 0, 0, 0, 0, 0, 0, 0, 0, 0, 0);</v>
      </c>
    </row>
    <row r="186" spans="1:1" x14ac:dyDescent="0.25">
      <c r="A186" s="21" t="str">
        <f>CONCATENATE("INSERT INTO ",create_ceb_data!$B$1," VALUES (",calculos!C186,", ",calculos!D186,", ",calculos!E186,", ",calculos!F186,", ",calculos!G186,", ",calculos!H186,", ",calculos!I186,", ",calculos!J186,", ",calculos!K186,", ",calculos!L186,", ",calculos!M186,", ",calculos!N186,", ",calculos!O186,", ",calculos!P186,", ",calculos!Q186,", ",calculos!R186,", ",calculos!S186,", ",calculos!T186,", ",calculos!U186,", ",calculos!V186,", ",calculos!W186,", ",calculos!X186,", ",calculos!Y186,", ",calculos!Z186,", ",calculos!AA186,", ",calculos!AB186,", ",calculos!AC186,", ",calculos!AD186,", ",calculos!AE186,", ",calculos!AF186,");")</f>
        <v>INSERT INTO ceb_data VALUES (109, 1709, 1, 20171018, 220085, 0, 40407.97, 702.62, 9455.44, 0, 0, 161631.94, 152879.12, 162334.56, 29351, 190734, 0, 609, 0, 755, 0, 0, 0, 0, 0, 8187.38, 0, 0, 0, 755);</v>
      </c>
    </row>
    <row r="187" spans="1:1" x14ac:dyDescent="0.25">
      <c r="A187" s="21" t="str">
        <f>CONCATENATE("INSERT INTO ",create_ceb_data!$B$1," VALUES (",calculos!C187,", ",calculos!D187,", ",calculos!E187,", ",calculos!F187,", ",calculos!G187,", ",calculos!H187,", ",calculos!I187,", ",calculos!J187,", ",calculos!K187,", ",calculos!L187,", ",calculos!M187,", ",calculos!N187,", ",calculos!O187,", ",calculos!P187,", ",calculos!Q187,", ",calculos!R187,", ",calculos!S187,", ",calculos!T187,", ",calculos!U187,", ",calculos!V187,", ",calculos!W187,", ",calculos!X187,", ",calculos!Y187,", ",calculos!Z187,", ",calculos!AA187,", ",calculos!AB187,", ",calculos!AC187,", ",calculos!AD187,", ",calculos!AE187,", ",calculos!AF187,");")</f>
        <v>INSERT INTO ceb_data VALUES (110, 1709, 1, 20171018, 106300, 0, 17326.68, 702.62, 4054.43, 0, 0, 69306.77, 65954.96, 70009.39, 7472, 98828, 0, 404, 0, 490, 0, 0, 0, 0, 0, 5313.66, 0, 0, 0, 490);</v>
      </c>
    </row>
    <row r="188" spans="1:1" x14ac:dyDescent="0.25">
      <c r="A188" s="21" t="str">
        <f>CONCATENATE("INSERT INTO ",create_ceb_data!$B$1," VALUES (",calculos!C188,", ",calculos!D188,", ",calculos!E188,", ",calculos!F188,", ",calculos!G188,", ",calculos!H188,", ",calculos!I188,", ",calculos!J188,", ",calculos!K188,", ",calculos!L188,", ",calculos!M188,", ",calculos!N188,", ",calculos!O188,", ",calculos!P188,", ",calculos!Q188,", ",calculos!R188,", ",calculos!S188,", ",calculos!T188,", ",calculos!U188,", ",calculos!V188,", ",calculos!W188,", ",calculos!X188,", ",calculos!Y188,", ",calculos!Z188,", ",calculos!AA188,", ",calculos!AB188,", ",calculos!AC188,", ",calculos!AD188,", ",calculos!AE188,", ",calculos!AF188,");")</f>
        <v>INSERT INTO ceb_data VALUES (111, 1709, 2, 20171018, 340864, 0, 56851.09, 702.62, 13303.14, 0, 0, 227404.39, 214803.87, 228107.01, 34475, 306389, 727, 805, 785, 845, 0, 0, 0, 0, 42519.45, 9163.36, 0, 0, 785, 845);</v>
      </c>
    </row>
    <row r="189" spans="1:1" x14ac:dyDescent="0.25">
      <c r="A189" s="21" t="str">
        <f>CONCATENATE("INSERT INTO ",create_ceb_data!$B$1," VALUES (",calculos!C189,", ",calculos!D189,", ",calculos!E189,", ",calculos!F189,", ",calculos!G189,", ",calculos!H189,", ",calculos!I189,", ",calculos!J189,", ",calculos!K189,", ",calculos!L189,", ",calculos!M189,", ",calculos!N189,", ",calculos!O189,", ",calculos!P189,", ",calculos!Q189,", ",calculos!R189,", ",calculos!S189,", ",calculos!T189,", ",calculos!U189,", ",calculos!V189,", ",calculos!W189,", ",calculos!X189,", ",calculos!Y189,", ",calculos!Z189,", ",calculos!AA189,", ",calculos!AB189,", ",calculos!AC189,", ",calculos!AD189,", ",calculos!AE189,", ",calculos!AF189,");")</f>
        <v>INSERT INTO ceb_data VALUES (112, 1709, 1, 20171018, 164782, 0, 27862.9, 702.62, 6519.89, 0, 0, 111451.63, 105634.36, 112154.25, 16395, 148387, 0, 37, 0, 460, 0, 0, 0, 0, 0, 4988.34, 0, 0, 0, 460);</v>
      </c>
    </row>
    <row r="190" spans="1:1" x14ac:dyDescent="0.25">
      <c r="A190" s="21" t="str">
        <f>CONCATENATE("INSERT INTO ",create_ceb_data!$B$1," VALUES (",calculos!C190,", ",calculos!D190,", ",calculos!E190,", ",calculos!F190,", ",calculos!G190,", ",calculos!H190,", ",calculos!I190,", ",calculos!J190,", ",calculos!K190,", ",calculos!L190,", ",calculos!M190,", ",calculos!N190,", ",calculos!O190,", ",calculos!P190,", ",calculos!Q190,", ",calculos!R190,", ",calculos!S190,", ",calculos!T190,", ",calculos!U190,", ",calculos!V190,", ",calculos!W190,", ",calculos!X190,", ",calculos!Y190,", ",calculos!Z190,", ",calculos!AA190,", ",calculos!AB190,", ",calculos!AC190,", ",calculos!AD190,", ",calculos!AE190,", ",calculos!AF190,");")</f>
        <v>INSERT INTO ceb_data VALUES (113, 1709, 0, 20171018, 16942, 16942, 2856.55, 702.62, 668.42, 0, 0, 11426.2, 11460.4, 12128.82, 0, 16942, 0, 0, 0, 0, 0, 0, 0, 0, 0, 0, 0, 0, 0, 0);</v>
      </c>
    </row>
    <row r="191" spans="1:1" x14ac:dyDescent="0.25">
      <c r="A191" s="21" t="str">
        <f>CONCATENATE("INSERT INTO ",create_ceb_data!$B$1," VALUES (",calculos!C191,", ",calculos!D191,", ",calculos!E191,", ",calculos!F191,", ",calculos!G191,", ",calculos!H191,", ",calculos!I191,", ",calculos!J191,", ",calculos!K191,", ",calculos!L191,", ",calculos!M191,", ",calculos!N191,", ",calculos!O191,", ",calculos!P191,", ",calculos!Q191,", ",calculos!R191,", ",calculos!S191,", ",calculos!T191,", ",calculos!U191,", ",calculos!V191,", ",calculos!W191,", ",calculos!X191,", ",calculos!Y191,", ",calculos!Z191,", ",calculos!AA191,", ",calculos!AB191,", ",calculos!AC191,", ",calculos!AD191,", ",calculos!AE191,", ",calculos!AF191,");")</f>
        <v>INSERT INTO ceb_data VALUES (114, 1709, 1, 20171018, 261513, 0, 38342.79, 702.62, 8972.2, 0, 0, 153371.19, 145101.61, 154073.81, 26985, 234528, 0, 819, 0, 945, 0, 0, 0, 0, 0, 7486.72, 0, 0, 0, 945);</v>
      </c>
    </row>
    <row r="192" spans="1:1" x14ac:dyDescent="0.25">
      <c r="A192" s="21" t="str">
        <f>CONCATENATE("INSERT INTO ",create_ceb_data!$B$1," VALUES (",calculos!C192,", ",calculos!D192,", ",calculos!E192,", ",calculos!F192,", ",calculos!G192,", ",calculos!H192,", ",calculos!I192,", ",calculos!J192,", ",calculos!K192,", ",calculos!L192,", ",calculos!M192,", ",calculos!N192,", ",calculos!O192,", ",calculos!P192,", ",calculos!Q192,", ",calculos!R192,", ",calculos!S192,", ",calculos!T192,", ",calculos!U192,", ",calculos!V192,", ",calculos!W192,", ",calculos!X192,", ",calculos!Y192,", ",calculos!Z192,", ",calculos!AA192,", ",calculos!AB192,", ",calculos!AC192,", ",calculos!AD192,", ",calculos!AE192,", ",calculos!AF192,");")</f>
        <v>INSERT INTO ceb_data VALUES (115, 1709, 0, 20171018, 0, 0, 6420.72, 702.62, 0, 0, 29251.84, 25682.98, 0, 0, 5126, 0, 0, 0, 0, 0, 3, 33, 1.12, 12.22, 0, 0, 0, 0, 0, 0);</v>
      </c>
    </row>
    <row r="193" spans="1:1" x14ac:dyDescent="0.25">
      <c r="A193" s="21" t="str">
        <f>CONCATENATE("INSERT INTO ",create_ceb_data!$B$1," VALUES (",calculos!C193,", ",calculos!D193,", ",calculos!E193,", ",calculos!F193,", ",calculos!G193,", ",calculos!H193,", ",calculos!I193,", ",calculos!J193,", ",calculos!K193,", ",calculos!L193,", ",calculos!M193,", ",calculos!N193,", ",calculos!O193,", ",calculos!P193,", ",calculos!Q193,", ",calculos!R193,", ",calculos!S193,", ",calculos!T193,", ",calculos!U193,", ",calculos!V193,", ",calculos!W193,", ",calculos!X193,", ",calculos!Y193,", ",calculos!Z193,", ",calculos!AA193,", ",calculos!AB193,", ",calculos!AC193,", ",calculos!AD193,", ",calculos!AE193,", ",calculos!AF193,");")</f>
        <v>INSERT INTO ceb_data VALUES (116, 1709, 2, 20171018, 223391, 0, 36424.25, 702.62, 8523.27, 0, 0, 145697.1, 137876.45, 146399.72, 22924, 200467, 447, 459, 455, 459, 0, 7, 0, 2.6, 24645.04, 4977.49, 0, 845.84, 455, 420);</v>
      </c>
    </row>
    <row r="194" spans="1:1" x14ac:dyDescent="0.25">
      <c r="A194" s="21" t="str">
        <f>CONCATENATE("INSERT INTO ",create_ceb_data!$B$1," VALUES (",calculos!C194,", ",calculos!D194,", ",calculos!E194,", ",calculos!F194,", ",calculos!G194,", ",calculos!H194,", ",calculos!I194,", ",calculos!J194,", ",calculos!K194,", ",calculos!L194,", ",calculos!M194,", ",calculos!N194,", ",calculos!O194,", ",calculos!P194,", ",calculos!Q194,", ",calculos!R194,", ",calculos!S194,", ",calculos!T194,", ",calculos!U194,", ",calculos!V194,", ",calculos!W194,", ",calculos!X194,", ",calculos!Y194,", ",calculos!Z194,", ",calculos!AA194,", ",calculos!AB194,", ",calculos!AC194,", ",calculos!AD194,", ",calculos!AE194,", ",calculos!AF194,");")</f>
        <v>INSERT INTO ceb_data VALUES (117, 1709, 0, 20171018, 0, 100, 6.84, 2.35, 3.33, 0, 0, 57.02, 56.04, 59.37, 0, 0, 0, 0, 0, 0, 0, 0, 0, 0, 0, 0, 0, 0, 0, 0);</v>
      </c>
    </row>
    <row r="195" spans="1:1" x14ac:dyDescent="0.25">
      <c r="A195" s="21" t="str">
        <f>CONCATENATE("INSERT INTO ",create_ceb_data!$B$1," VALUES (",calculos!C195,", ",calculos!D195,", ",calculos!E195,", ",calculos!F195,", ",calculos!G195,", ",calculos!H195,", ",calculos!I195,", ",calculos!J195,", ",calculos!K195,", ",calculos!L195,", ",calculos!M195,", ",calculos!N195,", ",calculos!O195,", ",calculos!P195,", ",calculos!Q195,", ",calculos!R195,", ",calculos!S195,", ",calculos!T195,", ",calculos!U195,", ",calculos!V195,", ",calculos!W195,", ",calculos!X195,", ",calculos!Y195,", ",calculos!Z195,", ",calculos!AA195,", ",calculos!AB195,", ",calculos!AC195,", ",calculos!AD195,", ",calculos!AE195,", ",calculos!AF195,");")</f>
        <v>INSERT INTO ceb_data VALUES (118, 1709, 0, 20171018, 0, 100, 6.84, 2.35, 3.33, 0, 0, 57.02, 56.04, 59.37, 0, 0, 0, 0, 0, 0, 0, 0, 0, 0, 0, 0, 0, 0, 0, 0);</v>
      </c>
    </row>
    <row r="196" spans="1:1" x14ac:dyDescent="0.25">
      <c r="A196" s="21" t="str">
        <f>CONCATENATE("INSERT INTO ",create_ceb_data!$B$1," VALUES (",calculos!C196,", ",calculos!D196,", ",calculos!E196,", ",calculos!F196,", ",calculos!G196,", ",calculos!H196,", ",calculos!I196,", ",calculos!J196,", ",calculos!K196,", ",calculos!L196,", ",calculos!M196,", ",calculos!N196,", ",calculos!O196,", ",calculos!P196,", ",calculos!Q196,", ",calculos!R196,", ",calculos!S196,", ",calculos!T196,", ",calculos!U196,", ",calculos!V196,", ",calculos!W196,", ",calculos!X196,", ",calculos!Y196,", ",calculos!Z196,", ",calculos!AA196,", ",calculos!AB196,", ",calculos!AC196,", ",calculos!AD196,", ",calculos!AE196,", ",calculos!AF196,");")</f>
        <v>INSERT INTO ceb_data VALUES (119, 1709, 0, 20171018, 0, 100, 6.84, 2.35, 3.33, 0, 0, 57.02, 56.04, 59.37, 0, 0, 0, 0, 0, 0, 0, 0, 0, 0, 0, 0, 0, 0, 0, 0);</v>
      </c>
    </row>
    <row r="197" spans="1:1" x14ac:dyDescent="0.25">
      <c r="A197" s="21" t="str">
        <f>CONCATENATE("INSERT INTO ",create_ceb_data!$B$1," VALUES (",calculos!C197,", ",calculos!D197,", ",calculos!E197,", ",calculos!F197,", ",calculos!G197,", ",calculos!H197,", ",calculos!I197,", ",calculos!J197,", ",calculos!K197,", ",calculos!L197,", ",calculos!M197,", ",calculos!N197,", ",calculos!O197,", ",calculos!P197,", ",calculos!Q197,", ",calculos!R197,", ",calculos!S197,", ",calculos!T197,", ",calculos!U197,", ",calculos!V197,", ",calculos!W197,", ",calculos!X197,", ",calculos!Y197,", ",calculos!Z197,", ",calculos!AA197,", ",calculos!AB197,", ",calculos!AC197,", ",calculos!AD197,", ",calculos!AE197,", ",calculos!AF197,");")</f>
        <v>INSERT INTO ceb_data VALUES (120, 1709, 2, 20171018, 76347, 0, 13827.98, 702.62, 3235.72, 0, 0, 55311.96, 52778.86, 56014.58, 8697, 67650, 202, 228, 245, 230, 0, 0, 0, 0, 13270.4, 2494.17, 0, 0, 245, 230);</v>
      </c>
    </row>
    <row r="198" spans="1:1" x14ac:dyDescent="0.25">
      <c r="A198" s="21" t="str">
        <f>CONCATENATE("INSERT INTO ",create_ceb_data!$B$1," VALUES (",calculos!C198,", ",calculos!D198,", ",calculos!E198,", ",calculos!F198,", ",calculos!G198,", ",calculos!H198,", ",calculos!I198,", ",calculos!J198,", ",calculos!K198,", ",calculos!L198,", ",calculos!M198,", ",calculos!N198,", ",calculos!O198,", ",calculos!P198,", ",calculos!Q198,", ",calculos!R198,", ",calculos!S198,", ",calculos!T198,", ",calculos!U198,", ",calculos!V198,", ",calculos!W198,", ",calculos!X198,", ",calculos!Y198,", ",calculos!Z198,", ",calculos!AA198,", ",calculos!AB198,", ",calculos!AC198,", ",calculos!AD198,", ",calculos!AE198,", ",calculos!AF198,");")</f>
        <v>INSERT INTO ceb_data VALUES (121, 1709, 2, 20171018, 143909, 0, 20560.91, 702.62, 4811.24, 0, 0, 82243.69, 78135.07, 82946.31, 13426, 130483, 218, 220, 350, 350, 0, 0, 0, 0, 8952.8, 2772.86, 0, 0, 350, 350);</v>
      </c>
    </row>
    <row r="199" spans="1:1" x14ac:dyDescent="0.25">
      <c r="A199" s="21" t="str">
        <f>CONCATENATE("INSERT INTO ",create_ceb_data!$B$1," VALUES (",calculos!C199,", ",calculos!D199,", ",calculos!E199,", ",calculos!F199,", ",calculos!G199,", ",calculos!H199,", ",calculos!I199,", ",calculos!J199,", ",calculos!K199,", ",calculos!L199,", ",calculos!M199,", ",calculos!N199,", ",calculos!O199,", ",calculos!P199,", ",calculos!Q199,", ",calculos!R199,", ",calculos!S199,", ",calculos!T199,", ",calculos!U199,", ",calculos!V199,", ",calculos!W199,", ",calculos!X199,", ",calculos!Y199,", ",calculos!Z199,", ",calculos!AA199,", ",calculos!AB199,", ",calculos!AC199,", ",calculos!AD199,", ",calculos!AE199,", ",calculos!AF199,");")</f>
        <v>INSERT INTO ceb_data VALUES (122, 1709, 0, 20171018, 3, 30, 2.04, 2.35, 0.99, 0, 0, 17.03, 18.39, 19.38, 0, 3, 0, 0, 0, 0, 0, 0, 0, 0, 0, 0, 0, 0, 0, 0);</v>
      </c>
    </row>
    <row r="200" spans="1:1" x14ac:dyDescent="0.25">
      <c r="A200" s="21" t="str">
        <f>CONCATENATE("INSERT INTO ",create_ceb_data!$B$1," VALUES (",calculos!C200,", ",calculos!D200,", ",calculos!E200,", ",calculos!F200,", ",calculos!G200,", ",calculos!H200,", ",calculos!I200,", ",calculos!J200,", ",calculos!K200,", ",calculos!L200,", ",calculos!M200,", ",calculos!N200,", ",calculos!O200,", ",calculos!P200,", ",calculos!Q200,", ",calculos!R200,", ",calculos!S200,", ",calculos!T200,", ",calculos!U200,", ",calculos!V200,", ",calculos!W200,", ",calculos!X200,", ",calculos!Y200,", ",calculos!Z200,", ",calculos!AA200,", ",calculos!AB200,", ",calculos!AC200,", ",calculos!AD200,", ",calculos!AE200,", ",calculos!AF200,");")</f>
        <v>INSERT INTO ceb_data VALUES (101, 1710, 1, 20171118, 12621, 0, 1954.56, 702.62, 457.34, 0, 0, 7818.25, 8063.53, 8520.87, 1592, 11029, 0, 54, 0, 55, 0, 0, 0, 0, 0, 443.52, 0, 0, 0, 55);</v>
      </c>
    </row>
    <row r="201" spans="1:1" x14ac:dyDescent="0.25">
      <c r="A201" s="21" t="str">
        <f>CONCATENATE("INSERT INTO ",create_ceb_data!$B$1," VALUES (",calculos!C201,", ",calculos!D201,", ",calculos!E201,", ",calculos!F201,", ",calculos!G201,", ",calculos!H201,", ",calculos!I201,", ",calculos!J201,", ",calculos!K201,", ",calculos!L201,", ",calculos!M201,", ",calculos!N201,", ",calculos!O201,", ",calculos!P201,", ",calculos!Q201,", ",calculos!R201,", ",calculos!S201,", ",calculos!T201,", ",calculos!U201,", ",calculos!V201,", ",calculos!W201,", ",calculos!X201,", ",calculos!Y201,", ",calculos!Z201,", ",calculos!AA201,", ",calculos!AB201,", ",calculos!AC201,", ",calculos!AD201,", ",calculos!AE201,", ",calculos!AF201,");")</f>
        <v>INSERT INTO ceb_data VALUES (102, 1710, 0, 20171118, 541, 541, 91.61, 48.22, 21.42, 0, 0, 366.46, 393.26, 414.68, 0, 541, 0, 0, 0, 0, 0, 0, 0, 0, 0, 0, 0, 0, 0, 0);</v>
      </c>
    </row>
    <row r="202" spans="1:1" x14ac:dyDescent="0.25">
      <c r="A202" s="21" t="str">
        <f>CONCATENATE("INSERT INTO ",create_ceb_data!$B$1," VALUES (",calculos!C202,", ",calculos!D202,", ",calculos!E202,", ",calculos!F202,", ",calculos!G202,", ",calculos!H202,", ",calculos!I202,", ",calculos!J202,", ",calculos!K202,", ",calculos!L202,", ",calculos!M202,", ",calculos!N202,", ",calculos!O202,", ",calculos!P202,", ",calculos!Q202,", ",calculos!R202,", ",calculos!S202,", ",calculos!T202,", ",calculos!U202,", ",calculos!V202,", ",calculos!W202,", ",calculos!X202,", ",calculos!Y202,", ",calculos!Z202,", ",calculos!AA202,", ",calculos!AB202,", ",calculos!AC202,", ",calculos!AD202,", ",calculos!AE202,", ",calculos!AF202,");")</f>
        <v>INSERT INTO ceb_data VALUES (103, 1710, 0, 20171118, 6320, 6320, 1070.25, 693.17, 250.43, 0, 0, 4281.03, 4723.77, 4974.2, 0, 6320, 0, 0, 0, 0, 0, 0, 0, 0, 0, 0, 0, 0, 0, 0);</v>
      </c>
    </row>
    <row r="203" spans="1:1" x14ac:dyDescent="0.25">
      <c r="A203" s="21" t="str">
        <f>CONCATENATE("INSERT INTO ",create_ceb_data!$B$1," VALUES (",calculos!C203,", ",calculos!D203,", ",calculos!E203,", ",calculos!F203,", ",calculos!G203,", ",calculos!H203,", ",calculos!I203,", ",calculos!J203,", ",calculos!K203,", ",calculos!L203,", ",calculos!M203,", ",calculos!N203,", ",calculos!O203,", ",calculos!P203,", ",calculos!Q203,", ",calculos!R203,", ",calculos!S203,", ",calculos!T203,", ",calculos!U203,", ",calculos!V203,", ",calculos!W203,", ",calculos!X203,", ",calculos!Y203,", ",calculos!Z203,", ",calculos!AA203,", ",calculos!AB203,", ",calculos!AC203,", ",calculos!AD203,", ",calculos!AE203,", ",calculos!AF203,");")</f>
        <v>INSERT INTO ceb_data VALUES (104, 1710, 0, 20171118, 417, 417, 46.21, 40.19, 15, 0, 0, 256.76, 281.95, 296.95, 0, 417, 0, 0, 0, 0, 0, 0, 0, 0, 0, 0, 0, 0, 0, 0);</v>
      </c>
    </row>
    <row r="204" spans="1:1" x14ac:dyDescent="0.25">
      <c r="A204" s="21" t="str">
        <f>CONCATENATE("INSERT INTO ",create_ceb_data!$B$1," VALUES (",calculos!C204,", ",calculos!D204,", ",calculos!E204,", ",calculos!F204,", ",calculos!G204,", ",calculos!H204,", ",calculos!I204,", ",calculos!J204,", ",calculos!K204,", ",calculos!L204,", ",calculos!M204,", ",calculos!N204,", ",calculos!O204,", ",calculos!P204,", ",calculos!Q204,", ",calculos!R204,", ",calculos!S204,", ",calculos!T204,", ",calculos!U204,", ",calculos!V204,", ",calculos!W204,", ",calculos!X204,", ",calculos!Y204,", ",calculos!Z204,", ",calculos!AA204,", ",calculos!AB204,", ",calculos!AC204,", ",calculos!AD204,", ",calculos!AE204,", ",calculos!AF204,");")</f>
        <v>INSERT INTO ceb_data VALUES (105, 1710, 0, 20171118, 7520, 7520, 1273.47, 693.17, 297.97, 0, 0, 5093.88, 5489.08, 5787.05, 0, 7520, 0, 0, 0, 0, 0, 0, 0, 0, 0, 0, 0, 0, 0, 0);</v>
      </c>
    </row>
    <row r="205" spans="1:1" x14ac:dyDescent="0.25">
      <c r="A205" s="21" t="str">
        <f>CONCATENATE("INSERT INTO ",create_ceb_data!$B$1," VALUES (",calculos!C205,", ",calculos!D205,", ",calculos!E205,", ",calculos!F205,", ",calculos!G205,", ",calculos!H205,", ",calculos!I205,", ",calculos!J205,", ",calculos!K205,", ",calculos!L205,", ",calculos!M205,", ",calculos!N205,", ",calculos!O205,", ",calculos!P205,", ",calculos!Q205,", ",calculos!R205,", ",calculos!S205,", ",calculos!T205,", ",calculos!U205,", ",calculos!V205,", ",calculos!W205,", ",calculos!X205,", ",calculos!Y205,", ",calculos!Z205,", ",calculos!AA205,", ",calculos!AB205,", ",calculos!AC205,", ",calculos!AD205,", ",calculos!AE205,", ",calculos!AF205,");")</f>
        <v>INSERT INTO ceb_data VALUES (106, 1710, 0, 20171118, 689, 689, 116.67, 57.23, 27.29, 0, 0, 466.71, 496.65, 523.94, 0, 689, 0, 0, 0, 0, 0, 0, 0, 0, 0, 0, 0, 0, 0, 0);</v>
      </c>
    </row>
    <row r="206" spans="1:1" x14ac:dyDescent="0.25">
      <c r="A206" s="21" t="str">
        <f>CONCATENATE("INSERT INTO ",create_ceb_data!$B$1," VALUES (",calculos!C206,", ",calculos!D206,", ",calculos!E206,", ",calculos!F206,", ",calculos!G206,", ",calculos!H206,", ",calculos!I206,", ",calculos!J206,", ",calculos!K206,", ",calculos!L206,", ",calculos!M206,", ",calculos!N206,", ",calculos!O206,", ",calculos!P206,", ",calculos!Q206,", ",calculos!R206,", ",calculos!S206,", ",calculos!T206,", ",calculos!U206,", ",calculos!V206,", ",calculos!W206,", ",calculos!X206,", ",calculos!Y206,", ",calculos!Z206,", ",calculos!AA206,", ",calculos!AB206,", ",calculos!AC206,", ",calculos!AD206,", ",calculos!AE206,", ",calculos!AF206,");")</f>
        <v>INSERT INTO ceb_data VALUES (107, 1710, 0, 20171118, 6780, 6780, 1148.15, 589.81, 268.65, 0, 0, 4592.62, 4913.78, 5182.43, 0, 6780, 0, 0, 0, 0, 0, 0, 0, 0, 0, 0, 0, 0, 0, 0);</v>
      </c>
    </row>
    <row r="207" spans="1:1" x14ac:dyDescent="0.25">
      <c r="A207" s="21" t="str">
        <f>CONCATENATE("INSERT INTO ",create_ceb_data!$B$1," VALUES (",calculos!C207,", ",calculos!D207,", ",calculos!E207,", ",calculos!F207,", ",calculos!G207,", ",calculos!H207,", ",calculos!I207,", ",calculos!J207,", ",calculos!K207,", ",calculos!L207,", ",calculos!M207,", ",calculos!N207,", ",calculos!O207,", ",calculos!P207,", ",calculos!Q207,", ",calculos!R207,", ",calculos!S207,", ",calculos!T207,", ",calculos!U207,", ",calculos!V207,", ",calculos!W207,", ",calculos!X207,", ",calculos!Y207,", ",calculos!Z207,", ",calculos!AA207,", ",calculos!AB207,", ",calculos!AC207,", ",calculos!AD207,", ",calculos!AE207,", ",calculos!AF207,");")</f>
        <v>INSERT INTO ceb_data VALUES (108, 1710, 0, 20171118, 6470, 6470, 1121.2, 693.17, 262.34, 0, 0, 4484.8, 4915.63, 5177.97, 0, 6470, 0, 0, 0, 0, 0, 0, 0, 0, 0, 0, 0, 0, 0, 0);</v>
      </c>
    </row>
    <row r="208" spans="1:1" x14ac:dyDescent="0.25">
      <c r="A208" s="21" t="str">
        <f>CONCATENATE("INSERT INTO ",create_ceb_data!$B$1," VALUES (",calculos!C208,", ",calculos!D208,", ",calculos!E208,", ",calculos!F208,", ",calculos!G208,", ",calculos!H208,", ",calculos!I208,", ",calculos!J208,", ",calculos!K208,", ",calculos!L208,", ",calculos!M208,", ",calculos!N208,", ",calculos!O208,", ",calculos!P208,", ",calculos!Q208,", ",calculos!R208,", ",calculos!S208,", ",calculos!T208,", ",calculos!U208,", ",calculos!V208,", ",calculos!W208,", ",calculos!X208,", ",calculos!Y208,", ",calculos!Z208,", ",calculos!AA208,", ",calculos!AB208,", ",calculos!AC208,", ",calculos!AD208,", ",calculos!AE208,", ",calculos!AF208,");")</f>
        <v>INSERT INTO ceb_data VALUES (109, 1710, 1, 20171118, 225959, 0, 42280.07, 702.62, 9893.53, 0, 0, 169120.35, 159929.44, 169822.97, 30788, 195171, 0, 694, 0, 755, 0, 0, 0, 0, 0, 8333.72, 0, 0, 0, 755);</v>
      </c>
    </row>
    <row r="209" spans="1:1" x14ac:dyDescent="0.25">
      <c r="A209" s="21" t="str">
        <f>CONCATENATE("INSERT INTO ",create_ceb_data!$B$1," VALUES (",calculos!C209,", ",calculos!D209,", ",calculos!E209,", ",calculos!F209,", ",calculos!G209,", ",calculos!H209,", ",calculos!I209,", ",calculos!J209,", ",calculos!K209,", ",calculos!L209,", ",calculos!M209,", ",calculos!N209,", ",calculos!O209,", ",calculos!P209,", ",calculos!Q209,", ",calculos!R209,", ",calculos!S209,", ",calculos!T209,", ",calculos!U209,", ",calculos!V209,", ",calculos!W209,", ",calculos!X209,", ",calculos!Y209,", ",calculos!Z209,", ",calculos!AA209,", ",calculos!AB209,", ",calculos!AC209,", ",calculos!AD209,", ",calculos!AE209,", ",calculos!AF209,");")</f>
        <v>INSERT INTO ceb_data VALUES (110, 1710, 1, 20171118, 102350, 0, 16985.03, 702.62, 3974.49, 0, 0, 67940.16, 64668.29, 68642.78, 7243, 95107, 0, 380, 0, 490, 0, 0, 0, 0, 0, 5408.64, 0, 0, 0, 490);</v>
      </c>
    </row>
    <row r="210" spans="1:1" x14ac:dyDescent="0.25">
      <c r="A210" s="21" t="str">
        <f>CONCATENATE("INSERT INTO ",create_ceb_data!$B$1," VALUES (",calculos!C210,", ",calculos!D210,", ",calculos!E210,", ",calculos!F210,", ",calculos!G210,", ",calculos!H210,", ",calculos!I210,", ",calculos!J210,", ",calculos!K210,", ",calculos!L210,", ",calculos!M210,", ",calculos!N210,", ",calculos!O210,", ",calculos!P210,", ",calculos!Q210,", ",calculos!R210,", ",calculos!S210,", ",calculos!T210,", ",calculos!U210,", ",calculos!V210,", ",calculos!W210,", ",calculos!X210,", ",calculos!Y210,", ",calculos!Z210,", ",calculos!AA210,", ",calculos!AB210,", ",calculos!AC210,", ",calculos!AD210,", ",calculos!AE210,", ",calculos!AF210,");")</f>
        <v>INSERT INTO ceb_data VALUES (111, 1710, 2, 20171118, 341476, 0, 57786.65, 702.62, 13522.07, 0, 0, 231146.68, 218327.23, 231849.3, 35667, 305809, 717, 812, 785, 845, 0, 0, 0, 0, 43279.38, 9327.13, 0, 0, 785, 845);</v>
      </c>
    </row>
    <row r="211" spans="1:1" x14ac:dyDescent="0.25">
      <c r="A211" s="21" t="str">
        <f>CONCATENATE("INSERT INTO ",create_ceb_data!$B$1," VALUES (",calculos!C211,", ",calculos!D211,", ",calculos!E211,", ",calculos!F211,", ",calculos!G211,", ",calculos!H211,", ",calculos!I211,", ",calculos!J211,", ",calculos!K211,", ",calculos!L211,", ",calculos!M211,", ",calculos!N211,", ",calculos!O211,", ",calculos!P211,", ",calculos!Q211,", ",calculos!R211,", ",calculos!S211,", ",calculos!T211,", ",calculos!U211,", ",calculos!V211,", ",calculos!W211,", ",calculos!X211,", ",calculos!Y211,", ",calculos!Z211,", ",calculos!AA211,", ",calculos!AB211,", ",calculos!AC211,", ",calculos!AD211,", ",calculos!AE211,", ",calculos!AF211,");")</f>
        <v>INSERT INTO ceb_data VALUES (112, 1710, 1, 20171118, 163631, 0, 27995.47, 702.62, 6550.92, 0, 0, 111981.94, 106133.64, 112684.56, 16092, 147539, 0, 0, 0, 460, 0, 0, 0, 0, 0, 5077.49, 0, 0, 0, 460);</v>
      </c>
    </row>
    <row r="212" spans="1:1" x14ac:dyDescent="0.25">
      <c r="A212" s="21" t="str">
        <f>CONCATENATE("INSERT INTO ",create_ceb_data!$B$1," VALUES (",calculos!C212,", ",calculos!D212,", ",calculos!E212,", ",calculos!F212,", ",calculos!G212,", ",calculos!H212,", ",calculos!I212,", ",calculos!J212,", ",calculos!K212,", ",calculos!L212,", ",calculos!M212,", ",calculos!N212,", ",calculos!O212,", ",calculos!P212,", ",calculos!Q212,", ",calculos!R212,", ",calculos!S212,", ",calculos!T212,", ",calculos!U212,", ",calculos!V212,", ",calculos!W212,", ",calculos!X212,", ",calculos!Y212,", ",calculos!Z212,", ",calculos!AA212,", ",calculos!AB212,", ",calculos!AC212,", ",calculos!AD212,", ",calculos!AE212,", ",calculos!AF212,");")</f>
        <v>INSERT INTO ceb_data VALUES (113, 1710, 0, 20171118, 16472, 16472, 2789.44, 702.62, 652.71, 0, 0, 11157.78, 11207.69, 11860.4, 0, 16472, 0, 0, 0, 0, 0, 0, 0, 0, 0, 0, 0, 0, 0, 0);</v>
      </c>
    </row>
    <row r="213" spans="1:1" x14ac:dyDescent="0.25">
      <c r="A213" s="21" t="str">
        <f>CONCATENATE("INSERT INTO ",create_ceb_data!$B$1," VALUES (",calculos!C213,", ",calculos!D213,", ",calculos!E213,", ",calculos!F213,", ",calculos!G213,", ",calculos!H213,", ",calculos!I213,", ",calculos!J213,", ",calculos!K213,", ",calculos!L213,", ",calculos!M213,", ",calculos!N213,", ",calculos!O213,", ",calculos!P213,", ",calculos!Q213,", ",calculos!R213,", ",calculos!S213,", ",calculos!T213,", ",calculos!U213,", ",calculos!V213,", ",calculos!W213,", ",calculos!X213,", ",calculos!Y213,", ",calculos!Z213,", ",calculos!AA213,", ",calculos!AB213,", ",calculos!AC213,", ",calculos!AD213,", ",calculos!AE213,", ",calculos!AF213,");")</f>
        <v>INSERT INTO ceb_data VALUES (114, 1710, 1, 20171118, 277836, 0, 41008.6, 702.62, 9596, 0, 0, 164034.41, 155141.03, 164737.03, 27896, 249940, 0, 924, 0, 945, 0, 0, 0, 0, 0, 7620.53, 0, 0, 0, 945);</v>
      </c>
    </row>
    <row r="214" spans="1:1" x14ac:dyDescent="0.25">
      <c r="A214" s="21" t="str">
        <f>CONCATENATE("INSERT INTO ",create_ceb_data!$B$1," VALUES (",calculos!C214,", ",calculos!D214,", ",calculos!E214,", ",calculos!F214,", ",calculos!G214,", ",calculos!H214,", ",calculos!I214,", ",calculos!J214,", ",calculos!K214,", ",calculos!L214,", ",calculos!M214,", ",calculos!N214,", ",calculos!O214,", ",calculos!P214,", ",calculos!Q214,", ",calculos!R214,", ",calculos!S214,", ",calculos!T214,", ",calculos!U214,", ",calculos!V214,", ",calculos!W214,", ",calculos!X214,", ",calculos!Y214,", ",calculos!Z214,", ",calculos!AA214,", ",calculos!AB214,", ",calculos!AC214,", ",calculos!AD214,", ",calculos!AE214,", ",calculos!AF214,");")</f>
        <v>INSERT INTO ceb_data VALUES (115, 1710, 1, 20171118, 205594, 0, 37495.72, 702.62, 8773.99, 0, 3190.93, 149983, 138720.7, 147494.69, 23817, 181777, 0, 48, 0, 855, 269, 1580, 101.42, 595.72, 0, 9437.52, 0, 0, 0, 855);</v>
      </c>
    </row>
    <row r="215" spans="1:1" x14ac:dyDescent="0.25">
      <c r="A215" s="21" t="str">
        <f>CONCATENATE("INSERT INTO ",create_ceb_data!$B$1," VALUES (",calculos!C215,", ",calculos!D215,", ",calculos!E215,", ",calculos!F215,", ",calculos!G215,", ",calculos!H215,", ",calculos!I215,", ",calculos!J215,", ",calculos!K215,", ",calculos!L215,", ",calculos!M215,", ",calculos!N215,", ",calculos!O215,", ",calculos!P215,", ",calculos!Q215,", ",calculos!R215,", ",calculos!S215,", ",calculos!T215,", ",calculos!U215,", ",calculos!V215,", ",calculos!W215,", ",calculos!X215,", ",calculos!Y215,", ",calculos!Z215,", ",calculos!AA215,", ",calculos!AB215,", ",calculos!AC215,", ",calculos!AD215,", ",calculos!AE215,", ",calculos!AF215,");")</f>
        <v>INSERT INTO ceb_data VALUES (116, 1710, 2, 20171118, 212652, 0, 35925.15, 702.62, 8406.47, 0, 0, 143700.68, 135996.83, 144403.3, 22166, 190486, 459, 498, 459, 498, 0, 0, 0, 0, 25306.04, 5496.93, 0, 1721.93, 455, 420);</v>
      </c>
    </row>
    <row r="216" spans="1:1" x14ac:dyDescent="0.25">
      <c r="A216" s="21" t="str">
        <f>CONCATENATE("INSERT INTO ",create_ceb_data!$B$1," VALUES (",calculos!C216,", ",calculos!D216,", ",calculos!E216,", ",calculos!F216,", ",calculos!G216,", ",calculos!H216,", ",calculos!I216,", ",calculos!J216,", ",calculos!K216,", ",calculos!L216,", ",calculos!M216,", ",calculos!N216,", ",calculos!O216,", ",calculos!P216,", ",calculos!Q216,", ",calculos!R216,", ",calculos!S216,", ",calculos!T216,", ",calculos!U216,", ",calculos!V216,", ",calculos!W216,", ",calculos!X216,", ",calculos!Y216,", ",calculos!Z216,", ",calculos!AA216,", ",calculos!AB216,", ",calculos!AC216,", ",calculos!AD216,", ",calculos!AE216,", ",calculos!AF216,");")</f>
        <v>INSERT INTO ceb_data VALUES (117, 1710, 0, 20171118, 1, 100, 6.85, 2.35, 3.33, 0, 0, 57.12, 56.14, 59.47, 0, 1, 0, 0, 0, 0, 0, 0, 0, 0, 0, 0, 0, 0, 0, 0);</v>
      </c>
    </row>
    <row r="217" spans="1:1" x14ac:dyDescent="0.25">
      <c r="A217" s="21" t="str">
        <f>CONCATENATE("INSERT INTO ",create_ceb_data!$B$1," VALUES (",calculos!C217,", ",calculos!D217,", ",calculos!E217,", ",calculos!F217,", ",calculos!G217,", ",calculos!H217,", ",calculos!I217,", ",calculos!J217,", ",calculos!K217,", ",calculos!L217,", ",calculos!M217,", ",calculos!N217,", ",calculos!O217,", ",calculos!P217,", ",calculos!Q217,", ",calculos!R217,", ",calculos!S217,", ",calculos!T217,", ",calculos!U217,", ",calculos!V217,", ",calculos!W217,", ",calculos!X217,", ",calculos!Y217,", ",calculos!Z217,", ",calculos!AA217,", ",calculos!AB217,", ",calculos!AC217,", ",calculos!AD217,", ",calculos!AE217,", ",calculos!AF217,");")</f>
        <v>INSERT INTO ceb_data VALUES (118, 1710, 0, 20171118, 1, 100, 6.85, 2.35, 3.33, 0, 0, 57.12, 56.14, 59.47, 0, 1, 0, 0, 0, 0, 0, 0, 0, 0, 0, 0, 0, 0, 0, 0);</v>
      </c>
    </row>
    <row r="218" spans="1:1" x14ac:dyDescent="0.25">
      <c r="A218" s="21" t="str">
        <f>CONCATENATE("INSERT INTO ",create_ceb_data!$B$1," VALUES (",calculos!C218,", ",calculos!D218,", ",calculos!E218,", ",calculos!F218,", ",calculos!G218,", ",calculos!H218,", ",calculos!I218,", ",calculos!J218,", ",calculos!K218,", ",calculos!L218,", ",calculos!M218,", ",calculos!N218,", ",calculos!O218,", ",calculos!P218,", ",calculos!Q218,", ",calculos!R218,", ",calculos!S218,", ",calculos!T218,", ",calculos!U218,", ",calculos!V218,", ",calculos!W218,", ",calculos!X218,", ",calculos!Y218,", ",calculos!Z218,", ",calculos!AA218,", ",calculos!AB218,", ",calculos!AC218,", ",calculos!AD218,", ",calculos!AE218,", ",calculos!AF218,");")</f>
        <v>INSERT INTO ceb_data VALUES (119, 1710, 0, 20171118, 0, 100, 6.85, 2.35, 3.33, 0, 0, 57.12, 56.14, 59.47, 0, 0, 0, 0, 0, 0, 0, 0, 0, 0, 0, 0, 0, 0, 0, 0);</v>
      </c>
    </row>
    <row r="219" spans="1:1" x14ac:dyDescent="0.25">
      <c r="A219" s="21" t="str">
        <f>CONCATENATE("INSERT INTO ",create_ceb_data!$B$1," VALUES (",calculos!C219,", ",calculos!D219,", ",calculos!E219,", ",calculos!F219,", ",calculos!G219,", ",calculos!H219,", ",calculos!I219,", ",calculos!J219,", ",calculos!K219,", ",calculos!L219,", ",calculos!M219,", ",calculos!N219,", ",calculos!O219,", ",calculos!P219,", ",calculos!Q219,", ",calculos!R219,", ",calculos!S219,", ",calculos!T219,", ",calculos!U219,", ",calculos!V219,", ",calculos!W219,", ",calculos!X219,", ",calculos!Y219,", ",calculos!Z219,", ",calculos!AA219,", ",calculos!AB219,", ",calculos!AC219,", ",calculos!AD219,", ",calculos!AE219,", ",calculos!AF219,");")</f>
        <v>INSERT INTO ceb_data VALUES (120, 1710, 2, 20171118, 73433, 0, 13655.15, 702.62, 3195.28, 0, 0, 54620.64, 52127.98, 55323.26, 8582, 64851, 207, 224, 245, 230, 0, 0, 0, 0, 13507.57, 2538.74, 0, 0, 245, 230);</v>
      </c>
    </row>
    <row r="220" spans="1:1" x14ac:dyDescent="0.25">
      <c r="A220" s="21" t="str">
        <f>CONCATENATE("INSERT INTO ",create_ceb_data!$B$1," VALUES (",calculos!C220,", ",calculos!D220,", ",calculos!E220,", ",calculos!F220,", ",calculos!G220,", ",calculos!H220,", ",calculos!I220,", ",calculos!J220,", ",calculos!K220,", ",calculos!L220,", ",calculos!M220,", ",calculos!N220,", ",calculos!O220,", ",calculos!P220,", ",calculos!Q220,", ",calculos!R220,", ",calculos!S220,", ",calculos!T220,", ",calculos!U220,", ",calculos!V220,", ",calculos!W220,", ",calculos!X220,", ",calculos!Y220,", ",calculos!Z220,", ",calculos!AA220,", ",calculos!AB220,", ",calculos!AC220,", ",calculos!AD220,", ",calculos!AE220,", ",calculos!AF220,");")</f>
        <v>INSERT INTO ceb_data VALUES (121, 1710, 2, 20171118, 110184, 0, 16768.94, 702.62, 3923.91, 0, 0, 67075.82, 63854.53, 67778.44, 9999, 100185, 196, 194, 350, 350, 0, 0, 0, 0, 9112.81, 2822.41, 0, 0, 350, 350);</v>
      </c>
    </row>
    <row r="221" spans="1:1" x14ac:dyDescent="0.25">
      <c r="A221" s="21" t="str">
        <f>CONCATENATE("INSERT INTO ",create_ceb_data!$B$1," VALUES (",calculos!C221,", ",calculos!D221,", ",calculos!E221,", ",calculos!F221,", ",calculos!G221,", ",calculos!H221,", ",calculos!I221,", ",calculos!J221,", ",calculos!K221,", ",calculos!L221,", ",calculos!M221,", ",calculos!N221,", ",calculos!O221,", ",calculos!P221,", ",calculos!Q221,", ",calculos!R221,", ",calculos!S221,", ",calculos!T221,", ",calculos!U221,", ",calculos!V221,", ",calculos!W221,", ",calculos!X221,", ",calculos!Y221,", ",calculos!Z221,", ",calculos!AA221,", ",calculos!AB221,", ",calculos!AC221,", ",calculos!AD221,", ",calculos!AE221,", ",calculos!AF221,");")</f>
        <v>INSERT INTO ceb_data VALUES (122, 1710, 0, 20171118, 0, 30, 2.07, 2.35, 0.99, 0, 0, 17.25, 18.61, 19.6, 0, 0, 0, 0, 0, 0, 0, 0, 0, 0, 0, 0, 0, 0, 0, 0);</v>
      </c>
    </row>
    <row r="222" spans="1:1" x14ac:dyDescent="0.25">
      <c r="A222" s="21" t="str">
        <f>CONCATENATE("INSERT INTO ",create_ceb_data!$B$1," VALUES (",calculos!C222,", ",calculos!D222,", ",calculos!E222,", ",calculos!F222,", ",calculos!G222,", ",calculos!H222,", ",calculos!I222,", ",calculos!J222,", ",calculos!K222,", ",calculos!L222,", ",calculos!M222,", ",calculos!N222,", ",calculos!O222,", ",calculos!P222,", ",calculos!Q222,", ",calculos!R222,", ",calculos!S222,", ",calculos!T222,", ",calculos!U222,", ",calculos!V222,", ",calculos!W222,", ",calculos!X222,", ",calculos!Y222,", ",calculos!Z222,", ",calculos!AA222,", ",calculos!AB222,", ",calculos!AC222,", ",calculos!AD222,", ",calculos!AE222,", ",calculos!AF222,");")</f>
        <v>INSERT INTO ceb_data VALUES (101, 1711, 1, 20171218, 15617, 0, 2393.44, 702.62, 560.04, 0, 0, 9573.8, 9716.38, 10276.42, 1642, 13975, 0, 55, 0, 55, 0, 0, 0, 0, 0, 575.41, 0, 0, 0, 55);</v>
      </c>
    </row>
    <row r="223" spans="1:1" x14ac:dyDescent="0.25">
      <c r="A223" s="21" t="str">
        <f>CONCATENATE("INSERT INTO ",create_ceb_data!$B$1," VALUES (",calculos!C223,", ",calculos!D223,", ",calculos!E223,", ",calculos!F223,", ",calculos!G223,", ",calculos!H223,", ",calculos!I223,", ",calculos!J223,", ",calculos!K223,", ",calculos!L223,", ",calculos!M223,", ",calculos!N223,", ",calculos!O223,", ",calculos!P223,", ",calculos!Q223,", ",calculos!R223,", ",calculos!S223,", ",calculos!T223,", ",calculos!U223,", ",calculos!V223,", ",calculos!W223,", ",calculos!X223,", ",calculos!Y223,", ",calculos!Z223,", ",calculos!AA223,", ",calculos!AB223,", ",calculos!AC223,", ",calculos!AD223,", ",calculos!AE223,", ",calculos!AF223,");")</f>
        <v>INSERT INTO ceb_data VALUES (102, 1711, 0, 20171218, 777, 777, 132.66, 48.22, 31.01, 0, 0, 530.64, 547.85, 578.86, 0, 777, 0, 0, 0, 0, 0, 0, 0, 0, 0, 0, 0, 0, 0, 0);</v>
      </c>
    </row>
    <row r="224" spans="1:1" x14ac:dyDescent="0.25">
      <c r="A224" s="21" t="str">
        <f>CONCATENATE("INSERT INTO ",create_ceb_data!$B$1," VALUES (",calculos!C224,", ",calculos!D224,", ",calculos!E224,", ",calculos!F224,", ",calculos!G224,", ",calculos!H224,", ",calculos!I224,", ",calculos!J224,", ",calculos!K224,", ",calculos!L224,", ",calculos!M224,", ",calculos!N224,", ",calculos!O224,", ",calculos!P224,", ",calculos!Q224,", ",calculos!R224,", ",calculos!S224,", ",calculos!T224,", ",calculos!U224,", ",calculos!V224,", ",calculos!W224,", ",calculos!X224,", ",calculos!Y224,", ",calculos!Z224,", ",calculos!AA224,", ",calculos!AB224,", ",calculos!AC224,", ",calculos!AD224,", ",calculos!AE224,", ",calculos!AF224,");")</f>
        <v>INSERT INTO ceb_data VALUES (103, 1711, 0, 20171218, 7400, 7400, 1263.45, 693.17, 295.62, 0, 0, 5053.8, 5451.35, 5746.97, 0, 7400, 0, 0, 0, 0, 0, 0, 0, 0, 0, 0, 0, 0, 0, 0);</v>
      </c>
    </row>
    <row r="225" spans="1:1" x14ac:dyDescent="0.25">
      <c r="A225" s="21" t="str">
        <f>CONCATENATE("INSERT INTO ",create_ceb_data!$B$1," VALUES (",calculos!C225,", ",calculos!D225,", ",calculos!E225,", ",calculos!F225,", ",calculos!G225,", ",calculos!H225,", ",calculos!I225,", ",calculos!J225,", ",calculos!K225,", ",calculos!L225,", ",calculos!M225,", ",calculos!N225,", ",calculos!O225,", ",calculos!P225,", ",calculos!Q225,", ",calculos!R225,", ",calculos!S225,", ",calculos!T225,", ",calculos!U225,", ",calculos!V225,", ",calculos!W225,", ",calculos!X225,", ",calculos!Y225,", ",calculos!Z225,", ",calculos!AA225,", ",calculos!AB225,", ",calculos!AC225,", ",calculos!AD225,", ",calculos!AE225,", ",calculos!AF225,");")</f>
        <v>INSERT INTO ceb_data VALUES (104, 1711, 0, 20171218, 651, 651, 111.14, 40.19, 25.98, 0, 0, 444.59, 458.8, 484.78, 0, 651, 0, 0, 0, 0, 0, 0, 0, 0, 0, 0, 0, 0, 0, 0);</v>
      </c>
    </row>
    <row r="226" spans="1:1" x14ac:dyDescent="0.25">
      <c r="A226" s="21" t="str">
        <f>CONCATENATE("INSERT INTO ",create_ceb_data!$B$1," VALUES (",calculos!C226,", ",calculos!D226,", ",calculos!E226,", ",calculos!F226,", ",calculos!G226,", ",calculos!H226,", ",calculos!I226,", ",calculos!J226,", ",calculos!K226,", ",calculos!L226,", ",calculos!M226,", ",calculos!N226,", ",calculos!O226,", ",calculos!P226,", ",calculos!Q226,", ",calculos!R226,", ",calculos!S226,", ",calculos!T226,", ",calculos!U226,", ",calculos!V226,", ",calculos!W226,", ",calculos!X226,", ",calculos!Y226,", ",calculos!Z226,", ",calculos!AA226,", ",calculos!AB226,", ",calculos!AC226,", ",calculos!AD226,", ",calculos!AE226,", ",calculos!AF226,");")</f>
        <v>INSERT INTO ceb_data VALUES (105, 1711, 0, 20171218, 7800, 7800, 1331.74, 693.17, 311.6, 0, 0, 5326.98, 5708.55, 6020.15, 0, 7800, 0, 0, 0, 0, 0, 0, 0, 0, 0, 0, 0, 0, 0, 0);</v>
      </c>
    </row>
    <row r="227" spans="1:1" x14ac:dyDescent="0.25">
      <c r="A227" s="21" t="str">
        <f>CONCATENATE("INSERT INTO ",create_ceb_data!$B$1," VALUES (",calculos!C227,", ",calculos!D227,", ",calculos!E227,", ",calculos!F227,", ",calculos!G227,", ",calculos!H227,", ",calculos!I227,", ",calculos!J227,", ",calculos!K227,", ",calculos!L227,", ",calculos!M227,", ",calculos!N227,", ",calculos!O227,", ",calculos!P227,", ",calculos!Q227,", ",calculos!R227,", ",calculos!S227,", ",calculos!T227,", ",calculos!U227,", ",calculos!V227,", ",calculos!W227,", ",calculos!X227,", ",calculos!Y227,", ",calculos!Z227,", ",calculos!AA227,", ",calculos!AB227,", ",calculos!AC227,", ",calculos!AD227,", ",calculos!AE227,", ",calculos!AF227,");")</f>
        <v>INSERT INTO ceb_data VALUES (106, 1711, 0, 20171218, 963, 963, 164.41, 57.23, 38.46, 0, 0, 657.67, 676.44, 714.9, 0, 963, 0, 0, 0, 0, 0, 0, 0, 0, 0, 0, 0, 0, 0, 0);</v>
      </c>
    </row>
    <row r="228" spans="1:1" x14ac:dyDescent="0.25">
      <c r="A228" s="21" t="str">
        <f>CONCATENATE("INSERT INTO ",create_ceb_data!$B$1," VALUES (",calculos!C228,", ",calculos!D228,", ",calculos!E228,", ",calculos!F228,", ",calculos!G228,", ",calculos!H228,", ",calculos!I228,", ",calculos!J228,", ",calculos!K228,", ",calculos!L228,", ",calculos!M228,", ",calculos!N228,", ",calculos!O228,", ",calculos!P228,", ",calculos!Q228,", ",calculos!R228,", ",calculos!S228,", ",calculos!T228,", ",calculos!U228,", ",calculos!V228,", ",calculos!W228,", ",calculos!X228,", ",calculos!Y228,", ",calculos!Z228,", ",calculos!AA228,", ",calculos!AB228,", ",calculos!AC228,", ",calculos!AD228,", ",calculos!AE228,", ",calculos!AF228,");")</f>
        <v>INSERT INTO ceb_data VALUES (107, 1711, 0, 20171218, 6960, 6960, 1188.32, 589.81, 278.04, 0, 0, 4753.31, 5065.08, 5343.12, 0, 6960, 0, 0, 0, 0, 0, 0, 0, 0, 0, 0, 0, 0, 0, 0);</v>
      </c>
    </row>
    <row r="229" spans="1:1" x14ac:dyDescent="0.25">
      <c r="A229" s="21" t="str">
        <f>CONCATENATE("INSERT INTO ",create_ceb_data!$B$1," VALUES (",calculos!C229,", ",calculos!D229,", ",calculos!E229,", ",calculos!F229,", ",calculos!G229,", ",calculos!H229,", ",calculos!I229,", ",calculos!J229,", ",calculos!K229,", ",calculos!L229,", ",calculos!M229,", ",calculos!N229,", ",calculos!O229,", ",calculos!P229,", ",calculos!Q229,", ",calculos!R229,", ",calculos!S229,", ",calculos!T229,", ",calculos!U229,", ",calculos!V229,", ",calculos!W229,", ",calculos!X229,", ",calculos!Y229,", ",calculos!Z229,", ",calculos!AA229,", ",calculos!AB229,", ",calculos!AC229,", ",calculos!AD229,", ",calculos!AE229,", ",calculos!AF229,");")</f>
        <v>INSERT INTO ceb_data VALUES (108, 1711, 0, 20171218, 6500, 6500, 1167.04, 693.17, 273.07, 0, 5.57, 4668.19, 5082.72, 5355.79, 0, 6500, 0, 0, 0, 0, 0, 0, 0, 0, 0, 0, 0, 0, 0, 0);</v>
      </c>
    </row>
    <row r="230" spans="1:1" x14ac:dyDescent="0.25">
      <c r="A230" s="21" t="str">
        <f>CONCATENATE("INSERT INTO ",create_ceb_data!$B$1," VALUES (",calculos!C230,", ",calculos!D230,", ",calculos!E230,", ",calculos!F230,", ",calculos!G230,", ",calculos!H230,", ",calculos!I230,", ",calculos!J230,", ",calculos!K230,", ",calculos!L230,", ",calculos!M230,", ",calculos!N230,", ",calculos!O230,", ",calculos!P230,", ",calculos!Q230,", ",calculos!R230,", ",calculos!S230,", ",calculos!T230,", ",calculos!U230,", ",calculos!V230,", ",calculos!W230,", ",calculos!X230,", ",calculos!Y230,", ",calculos!Z230,", ",calculos!AA230,", ",calculos!AB230,", ",calculos!AC230,", ",calculos!AD230,", ",calculos!AE230,", ",calculos!AF230,");")</f>
        <v>INSERT INTO ceb_data VALUES (109, 1711, 1, 20171218, 250628, 0, 46018.5, 702.62, 10768.32, 0, 0, 184074.09, 174008.39, 184776.71, 29770, 220858, 0, 745, 0, 755, 148, 266, 55.65, 100.04, 0, 10946.76, 0, 0, 0, 755);</v>
      </c>
    </row>
    <row r="231" spans="1:1" x14ac:dyDescent="0.25">
      <c r="A231" s="21" t="str">
        <f>CONCATENATE("INSERT INTO ",create_ceb_data!$B$1," VALUES (",calculos!C231,", ",calculos!D231,", ",calculos!E231,", ",calculos!F231,", ",calculos!G231,", ",calculos!H231,", ",calculos!I231,", ",calculos!J231,", ",calculos!K231,", ",calculos!L231,", ",calculos!M231,", ",calculos!N231,", ",calculos!O231,", ",calculos!P231,", ",calculos!Q231,", ",calculos!R231,", ",calculos!S231,", ",calculos!T231,", ",calculos!U231,", ",calculos!V231,", ",calculos!W231,", ",calculos!X231,", ",calculos!Y231,", ",calculos!Z231,", ",calculos!AA231,", ",calculos!AB231,", ",calculos!AC231,", ",calculos!AD231,", ",calculos!AE231,", ",calculos!AF231,");")</f>
        <v>INSERT INTO ceb_data VALUES (110, 1711, 1, 20171218, 122856, 0, 22290.3, 702.62, 5215.91, 0, 0, 89161.23, 84647.94, 89863.85, 12200, 110656, 0, 464, 0, 490, 160, 2371, 60.16, 891.64, 0, 7104.52, 0, 0, 0, 490);</v>
      </c>
    </row>
    <row r="232" spans="1:1" x14ac:dyDescent="0.25">
      <c r="A232" s="21" t="str">
        <f>CONCATENATE("INSERT INTO ",create_ceb_data!$B$1," VALUES (",calculos!C232,", ",calculos!D232,", ",calculos!E232,", ",calculos!F232,", ",calculos!G232,", ",calculos!H232,", ",calculos!I232,", ",calculos!J232,", ",calculos!K232,", ",calculos!L232,", ",calculos!M232,", ",calculos!N232,", ",calculos!O232,", ",calculos!P232,", ",calculos!Q232,", ",calculos!R232,", ",calculos!S232,", ",calculos!T232,", ",calculos!U232,", ",calculos!V232,", ",calculos!W232,", ",calculos!X232,", ",calculos!Y232,", ",calculos!Z232,", ",calculos!AA232,", ",calculos!AB232,", ",calculos!AC232,", ",calculos!AD232,", ",calculos!AE232,", ",calculos!AF232,");")</f>
        <v>INSERT INTO ceb_data VALUES (111, 1711, 2, 20171218, 366753, 0, 62123.22, 702.62, 14536.81, 0, 0, 248492.91, 234658.72, 249195.53, 33235, 333518, 729, 861, 785, 861, 0, 0, 0, 0, 43217.01, 12483.66, 0, 0, 785, 845);</v>
      </c>
    </row>
    <row r="233" spans="1:1" x14ac:dyDescent="0.25">
      <c r="A233" s="21" t="str">
        <f>CONCATENATE("INSERT INTO ",create_ceb_data!$B$1," VALUES (",calculos!C233,", ",calculos!D233,", ",calculos!E233,", ",calculos!F233,", ",calculos!G233,", ",calculos!H233,", ",calculos!I233,", ",calculos!J233,", ",calculos!K233,", ",calculos!L233,", ",calculos!M233,", ",calculos!N233,", ",calculos!O233,", ",calculos!P233,", ",calculos!Q233,", ",calculos!R233,", ",calculos!S233,", ",calculos!T233,", ",calculos!U233,", ",calculos!V233,", ",calculos!W233,", ",calculos!X233,", ",calculos!Y233,", ",calculos!Z233,", ",calculos!AA233,", ",calculos!AB233,", ",calculos!AC233,", ",calculos!AD233,", ",calculos!AE233,", ",calculos!AF233,");")</f>
        <v>INSERT INTO ceb_data VALUES (112, 1711, 1, 20171218, 163817, 0, 28605.07, 702.62, 6693.58, 0, 0, 114420.35, 108429.39, 115122.97, 16011, 147806, 0, 0, 0, 460, 0, 0, 0, 0, 0, 6669.56, 0, 0, 0, 460);</v>
      </c>
    </row>
    <row r="234" spans="1:1" x14ac:dyDescent="0.25">
      <c r="A234" s="21" t="str">
        <f>CONCATENATE("INSERT INTO ",create_ceb_data!$B$1," VALUES (",calculos!C234,", ",calculos!D234,", ",calculos!E234,", ",calculos!F234,", ",calculos!G234,", ",calculos!H234,", ",calculos!I234,", ",calculos!J234,", ",calculos!K234,", ",calculos!L234,", ",calculos!M234,", ",calculos!N234,", ",calculos!O234,", ",calculos!P234,", ",calculos!Q234,", ",calculos!R234,", ",calculos!S234,", ",calculos!T234,", ",calculos!U234,", ",calculos!V234,", ",calculos!W234,", ",calculos!X234,", ",calculos!Y234,", ",calculos!Z234,", ",calculos!AA234,", ",calculos!AB234,", ",calculos!AC234,", ",calculos!AD234,", ",calculos!AE234,", ",calculos!AF234,");")</f>
        <v>INSERT INTO ceb_data VALUES (113, 1711, 0, 20171218, 17649, 17649, 3013.33, 702.62, 705.09, 0, 0, 12053.33, 12050.86, 12755.95, 0, 17649, 0, 0, 0, 0, 0, 0, 0, 0, 0, 0, 0, 0, 0, 0);</v>
      </c>
    </row>
    <row r="235" spans="1:1" x14ac:dyDescent="0.25">
      <c r="A235" s="21" t="str">
        <f>CONCATENATE("INSERT INTO ",create_ceb_data!$B$1," VALUES (",calculos!C235,", ",calculos!D235,", ",calculos!E235,", ",calculos!F235,", ",calculos!G235,", ",calculos!H235,", ",calculos!I235,", ",calculos!J235,", ",calculos!K235,", ",calculos!L235,", ",calculos!M235,", ",calculos!N235,", ",calculos!O235,", ",calculos!P235,", ",calculos!Q235,", ",calculos!R235,", ",calculos!S235,", ",calculos!T235,", ",calculos!U235,", ",calculos!V235,", ",calculos!W235,", ",calculos!X235,", ",calculos!Y235,", ",calculos!Z235,", ",calculos!AA235,", ",calculos!AB235,", ",calculos!AC235,", ",calculos!AD235,", ",calculos!AE235,", ",calculos!AF235,");")</f>
        <v>INSERT INTO ceb_data VALUES (114, 1711, 1, 20171218, 302699, 0, 44668.38, 702.62, 10452.38, 0, 0, 178673.59, 168923.83, 179376.21, 25238, 277461, 0, 967, 0, 967, 0, 0, 0, 0, 0, 10116.92, 0, 0, 0, 945);</v>
      </c>
    </row>
    <row r="236" spans="1:1" x14ac:dyDescent="0.25">
      <c r="A236" s="21" t="str">
        <f>CONCATENATE("INSERT INTO ",create_ceb_data!$B$1," VALUES (",calculos!C236,", ",calculos!D236,", ",calculos!E236,", ",calculos!F236,", ",calculos!G236,", ",calculos!H236,", ",calculos!I236,", ",calculos!J236,", ",calculos!K236,", ",calculos!L236,", ",calculos!M236,", ",calculos!N236,", ",calculos!O236,", ",calculos!P236,", ",calculos!Q236,", ",calculos!R236,", ",calculos!S236,", ",calculos!T236,", ",calculos!U236,", ",calculos!V236,", ",calculos!W236,", ",calculos!X236,", ",calculos!Y236,", ",calculos!Z236,", ",calculos!AA236,", ",calculos!AB236,", ",calculos!AC236,", ",calculos!AD236,", ",calculos!AE236,", ",calculos!AF236,");")</f>
        <v>INSERT INTO ceb_data VALUES (115, 1711, 1, 20171218, 202153, 0, 37823.5, 702.62, 8850.69, 0, 0, 151294.07, 143146, 151996.69, 23121, 179032, 0, 0, 0, 855, 291, 1711, 109.44, 643.44, 0, 12396.68, 0, 0, 0, 855);</v>
      </c>
    </row>
    <row r="237" spans="1:1" x14ac:dyDescent="0.25">
      <c r="A237" s="21" t="str">
        <f>CONCATENATE("INSERT INTO ",create_ceb_data!$B$1," VALUES (",calculos!C237,", ",calculos!D237,", ",calculos!E237,", ",calculos!F237,", ",calculos!G237,", ",calculos!H237,", ",calculos!I237,", ",calculos!J237,", ",calculos!K237,", ",calculos!L237,", ",calculos!M237,", ",calculos!N237,", ",calculos!O237,", ",calculos!P237,", ",calculos!Q237,", ",calculos!R237,", ",calculos!S237,", ",calculos!T237,", ",calculos!U237,", ",calculos!V237,", ",calculos!W237,", ",calculos!X237,", ",calculos!Y237,", ",calculos!Z237,", ",calculos!AA237,", ",calculos!AB237,", ",calculos!AC237,", ",calculos!AD237,", ",calculos!AE237,", ",calculos!AF237,");")</f>
        <v>INSERT INTO ceb_data VALUES (116, 1711, 2, 20171218, 221660, 0, 37652.73, 702.62, 8810.72, 0, 0, 150610.99, 142502.89, 151313.61, 22774, 198886, 437, 475, 455, 475, 0, 35, 0, 13.16, 25049.36, 6887.04, 0, 1594.89, 455, 420);</v>
      </c>
    </row>
    <row r="238" spans="1:1" x14ac:dyDescent="0.25">
      <c r="A238" s="21" t="str">
        <f>CONCATENATE("INSERT INTO ",create_ceb_data!$B$1," VALUES (",calculos!C238,", ",calculos!D238,", ",calculos!E238,", ",calculos!F238,", ",calculos!G238,", ",calculos!H238,", ",calculos!I238,", ",calculos!J238,", ",calculos!K238,", ",calculos!L238,", ",calculos!M238,", ",calculos!N238,", ",calculos!O238,", ",calculos!P238,", ",calculos!Q238,", ",calculos!R238,", ",calculos!S238,", ",calculos!T238,", ",calculos!U238,", ",calculos!V238,", ",calculos!W238,", ",calculos!X238,", ",calculos!Y238,", ",calculos!Z238,", ",calculos!AA238,", ",calculos!AB238,", ",calculos!AC238,", ",calculos!AD238,", ",calculos!AE238,", ",calculos!AF238,");")</f>
        <v>INSERT INTO ceb_data VALUES (117, 1711, 0, 20171218, 0, 100, 6.96, 2.35, 3.38, 0, 0, 58.04, 57.01, 60.39, 0, 0, 0, 0, 0, 0, 0, 0, 0, 0, 0, 0, 0, 0, 0, 0);</v>
      </c>
    </row>
    <row r="239" spans="1:1" x14ac:dyDescent="0.25">
      <c r="A239" s="21" t="str">
        <f>CONCATENATE("INSERT INTO ",create_ceb_data!$B$1," VALUES (",calculos!C239,", ",calculos!D239,", ",calculos!E239,", ",calculos!F239,", ",calculos!G239,", ",calculos!H239,", ",calculos!I239,", ",calculos!J239,", ",calculos!K239,", ",calculos!L239,", ",calculos!M239,", ",calculos!N239,", ",calculos!O239,", ",calculos!P239,", ",calculos!Q239,", ",calculos!R239,", ",calculos!S239,", ",calculos!T239,", ",calculos!U239,", ",calculos!V239,", ",calculos!W239,", ",calculos!X239,", ",calculos!Y239,", ",calculos!Z239,", ",calculos!AA239,", ",calculos!AB239,", ",calculos!AC239,", ",calculos!AD239,", ",calculos!AE239,", ",calculos!AF239,");")</f>
        <v>INSERT INTO ceb_data VALUES (118, 1711, 0, 20171218, 0, 100, 6.96, 2.35, 3.38, 0, 0, 58.04, 57.01, 60.39, 0, 0, 0, 0, 0, 0, 0, 0, 0, 0, 0, 0, 0, 0, 0, 0);</v>
      </c>
    </row>
    <row r="240" spans="1:1" x14ac:dyDescent="0.25">
      <c r="A240" s="21" t="str">
        <f>CONCATENATE("INSERT INTO ",create_ceb_data!$B$1," VALUES (",calculos!C240,", ",calculos!D240,", ",calculos!E240,", ",calculos!F240,", ",calculos!G240,", ",calculos!H240,", ",calculos!I240,", ",calculos!J240,", ",calculos!K240,", ",calculos!L240,", ",calculos!M240,", ",calculos!N240,", ",calculos!O240,", ",calculos!P240,", ",calculos!Q240,", ",calculos!R240,", ",calculos!S240,", ",calculos!T240,", ",calculos!U240,", ",calculos!V240,", ",calculos!W240,", ",calculos!X240,", ",calculos!Y240,", ",calculos!Z240,", ",calculos!AA240,", ",calculos!AB240,", ",calculos!AC240,", ",calculos!AD240,", ",calculos!AE240,", ",calculos!AF240,");")</f>
        <v>INSERT INTO ceb_data VALUES (119, 1711, 0, 20171218, 0, 100, 6.96, 2.35, 3.38, 0, 0, 58.04, 57.01, 60.39, 0, 0, 0, 0, 0, 0, 0, 0, 0, 0, 0, 0, 0, 0, 0, 0);</v>
      </c>
    </row>
    <row r="241" spans="1:1" x14ac:dyDescent="0.25">
      <c r="A241" s="21" t="str">
        <f>CONCATENATE("INSERT INTO ",create_ceb_data!$B$1," VALUES (",calculos!C241,", ",calculos!D241,", ",calculos!E241,", ",calculos!F241,", ",calculos!G241,", ",calculos!H241,", ",calculos!I241,", ",calculos!J241,", ",calculos!K241,", ",calculos!L241,", ",calculos!M241,", ",calculos!N241,", ",calculos!O241,", ",calculos!P241,", ",calculos!Q241,", ",calculos!R241,", ",calculos!S241,", ",calculos!T241,", ",calculos!U241,", ",calculos!V241,", ",calculos!W241,", ",calculos!X241,", ",calculos!Y241,", ",calculos!Z241,", ",calculos!AA241,", ",calculos!AB241,", ",calculos!AC241,", ",calculos!AD241,", ",calculos!AE241,", ",calculos!AF241,");")</f>
        <v>INSERT INTO ceb_data VALUES (120, 1711, 2, 20171218, 92128, 0, 17194.89, 702.62, 4023.58, 0, 0, 68779.61, 65458.65, 69482.23, 10511, 81617, 235, 301, 245, 301, 0, 0, 0, 0, 13488.12, 4364.2, 0, 2058.86, 245, 230);</v>
      </c>
    </row>
    <row r="242" spans="1:1" x14ac:dyDescent="0.25">
      <c r="A242" s="21" t="str">
        <f>CONCATENATE("INSERT INTO ",create_ceb_data!$B$1," VALUES (",calculos!C242,", ",calculos!D242,", ",calculos!E242,", ",calculos!F242,", ",calculos!G242,", ",calculos!H242,", ",calculos!I242,", ",calculos!J242,", ",calculos!K242,", ",calculos!L242,", ",calculos!M242,", ",calculos!N242,", ",calculos!O242,", ",calculos!P242,", ",calculos!Q242,", ",calculos!R242,", ",calculos!S242,", ",calculos!T242,", ",calculos!U242,", ",calculos!V242,", ",calculos!W242,", ",calculos!X242,", ",calculos!Y242,", ",calculos!Z242,", ",calculos!AA242,", ",calculos!AB242,", ",calculos!AC242,", ",calculos!AD242,", ",calculos!AE242,", ",calculos!AF242,");")</f>
        <v>INSERT INTO ceb_data VALUES (121, 1711, 2, 20171218, 105949, 0, 16851.5, 702.62, 3943.24, 0, 0, 67406.06, 64165.44, 68108.68, 8949, 97000, 192, 201, 350, 350, 0, 0, 0, 0, 10138.73, 3857.56, 0, 0, 350, 350);</v>
      </c>
    </row>
    <row r="243" spans="1:1" x14ac:dyDescent="0.25">
      <c r="A243" s="21" t="str">
        <f>CONCATENATE("INSERT INTO ",create_ceb_data!$B$1," VALUES (",calculos!C243,", ",calculos!D243,", ",calculos!E243,", ",calculos!F243,", ",calculos!G243,", ",calculos!H243,", ",calculos!I243,", ",calculos!J243,", ",calculos!K243,", ",calculos!L243,", ",calculos!M243,", ",calculos!N243,", ",calculos!O243,", ",calculos!P243,", ",calculos!Q243,", ",calculos!R243,", ",calculos!S243,", ",calculos!T243,", ",calculos!U243,", ",calculos!V243,", ",calculos!W243,", ",calculos!X243,", ",calculos!Y243,", ",calculos!Z243,", ",calculos!AA243,", ",calculos!AB243,", ",calculos!AC243,", ",calculos!AD243,", ",calculos!AE243,", ",calculos!AF243,");")</f>
        <v>INSERT INTO ceb_data VALUES (122, 1711, 0, 20171218, 1, 30, 2.12, 2.35, 1.02, 0, 0, 17.69, 19.02, 20.04, 0, 1, 0, 0, 0, 0, 0, 0, 0, 0, 0, 0, 0, 0, 0, 0);</v>
      </c>
    </row>
    <row r="244" spans="1:1" x14ac:dyDescent="0.25">
      <c r="A244" s="21" t="str">
        <f>CONCATENATE("INSERT INTO ",create_ceb_data!$B$1," VALUES (",calculos!C244,", ",calculos!D244,", ",calculos!E244,", ",calculos!F244,", ",calculos!G244,", ",calculos!H244,", ",calculos!I244,", ",calculos!J244,", ",calculos!K244,", ",calculos!L244,", ",calculos!M244,", ",calculos!N244,", ",calculos!O244,", ",calculos!P244,", ",calculos!Q244,", ",calculos!R244,", ",calculos!S244,", ",calculos!T244,", ",calculos!U244,", ",calculos!V244,", ",calculos!W244,", ",calculos!X244,", ",calculos!Y244,", ",calculos!Z244,", ",calculos!AA244,", ",calculos!AB244,", ",calculos!AC244,", ",calculos!AD244,", ",calculos!AE244,", ",calculos!AF244,");")</f>
        <v>INSERT INTO ceb_data VALUES (101, 1712, 1, 20180118, 14547, 0, 2275.98, 702.62, 532.55, 0, 0, 9103.95, 9274.02, 9806.57, 1408, 13139, 0, 54, 0, 55, 0, 0, 0, 0, 0, 657.88, 0, 0, 0, 55);</v>
      </c>
    </row>
    <row r="245" spans="1:1" x14ac:dyDescent="0.25">
      <c r="A245" s="21" t="str">
        <f>CONCATENATE("INSERT INTO ",create_ceb_data!$B$1," VALUES (",calculos!C245,", ",calculos!D245,", ",calculos!E245,", ",calculos!F245,", ",calculos!G245,", ",calculos!H245,", ",calculos!I245,", ",calculos!J245,", ",calculos!K245,", ",calculos!L245,", ",calculos!M245,", ",calculos!N245,", ",calculos!O245,", ",calculos!P245,", ",calculos!Q245,", ",calculos!R245,", ",calculos!S245,", ",calculos!T245,", ",calculos!U245,", ",calculos!V245,", ",calculos!W245,", ",calculos!X245,", ",calculos!Y245,", ",calculos!Z245,", ",calculos!AA245,", ",calculos!AB245,", ",calculos!AC245,", ",calculos!AD245,", ",calculos!AE245,", ",calculos!AF245,");")</f>
        <v>INSERT INTO ceb_data VALUES (102, 1712, 0, 20180118, 536, 536, 96.06, 48.22, 22.46, 0, 0, 384.25, 410.01, 432.47, 0, 536, 0, 0, 0, 0, 0, 0, 0, 0, 0, 0, 0, 0, 0, 0);</v>
      </c>
    </row>
    <row r="246" spans="1:1" x14ac:dyDescent="0.25">
      <c r="A246" s="21" t="str">
        <f>CONCATENATE("INSERT INTO ",create_ceb_data!$B$1," VALUES (",calculos!C246,", ",calculos!D246,", ",calculos!E246,", ",calculos!F246,", ",calculos!G246,", ",calculos!H246,", ",calculos!I246,", ",calculos!J246,", ",calculos!K246,", ",calculos!L246,", ",calculos!M246,", ",calculos!N246,", ",calculos!O246,", ",calculos!P246,", ",calculos!Q246,", ",calculos!R246,", ",calculos!S246,", ",calculos!T246,", ",calculos!U246,", ",calculos!V246,", ",calculos!W246,", ",calculos!X246,", ",calculos!Y246,", ",calculos!Z246,", ",calculos!AA246,", ",calculos!AB246,", ",calculos!AC246,", ",calculos!AD246,", ",calculos!AE246,", ",calculos!AF246,");")</f>
        <v>INSERT INTO ceb_data VALUES (103, 1712, 0, 20180118, 7080, 7080, 1268.9, 693.17, 296.9, 0, 0, 5075.63, 5471.9, 5768.8, 0, 7080, 0, 0, 0, 0, 0, 0, 0, 0, 0, 0, 0, 0, 0, 0);</v>
      </c>
    </row>
    <row r="247" spans="1:1" x14ac:dyDescent="0.25">
      <c r="A247" s="21" t="str">
        <f>CONCATENATE("INSERT INTO ",create_ceb_data!$B$1," VALUES (",calculos!C247,", ",calculos!D247,", ",calculos!E247,", ",calculos!F247,", ",calculos!G247,", ",calculos!H247,", ",calculos!I247,", ",calculos!J247,", ",calculos!K247,", ",calculos!L247,", ",calculos!M247,", ",calculos!N247,", ",calculos!O247,", ",calculos!P247,", ",calculos!Q247,", ",calculos!R247,", ",calculos!S247,", ",calculos!T247,", ",calculos!U247,", ",calculos!V247,", ",calculos!W247,", ",calculos!X247,", ",calculos!Y247,", ",calculos!Z247,", ",calculos!AA247,", ",calculos!AB247,", ",calculos!AC247,", ",calculos!AD247,", ",calculos!AE247,", ",calculos!AF247,");")</f>
        <v>INSERT INTO ceb_data VALUES (104, 1712, 0, 20180118, 413, 413, 48.67, 40.19, 15.8, 0, 0, 270.43, 294.82, 310.62, 0, 413, 0, 0, 0, 0, 0, 0, 0, 0, 0, 0, 0, 0, 0, 0);</v>
      </c>
    </row>
    <row r="248" spans="1:1" x14ac:dyDescent="0.25">
      <c r="A248" s="21" t="str">
        <f>CONCATENATE("INSERT INTO ",create_ceb_data!$B$1," VALUES (",calculos!C248,", ",calculos!D248,", ",calculos!E248,", ",calculos!F248,", ",calculos!G248,", ",calculos!H248,", ",calculos!I248,", ",calculos!J248,", ",calculos!K248,", ",calculos!L248,", ",calculos!M248,", ",calculos!N248,", ",calculos!O248,", ",calculos!P248,", ",calculos!Q248,", ",calculos!R248,", ",calculos!S248,", ",calculos!T248,", ",calculos!U248,", ",calculos!V248,", ",calculos!W248,", ",calculos!X248,", ",calculos!Y248,", ",calculos!Z248,", ",calculos!AA248,", ",calculos!AB248,", ",calculos!AC248,", ",calculos!AD248,", ",calculos!AE248,", ",calculos!AF248,");")</f>
        <v>INSERT INTO ceb_data VALUES (105, 1712, 0, 20180118, 8600, 8600, 1541.33, 693.17, 360.65, 0, 0, 6165.32, 6497.84, 6858.49, 0, 8600, 0, 0, 0, 0, 0, 0, 0, 0, 0, 0, 0, 0, 0, 0);</v>
      </c>
    </row>
    <row r="249" spans="1:1" x14ac:dyDescent="0.25">
      <c r="A249" s="21" t="str">
        <f>CONCATENATE("INSERT INTO ",create_ceb_data!$B$1," VALUES (",calculos!C249,", ",calculos!D249,", ",calculos!E249,", ",calculos!F249,", ",calculos!G249,", ",calculos!H249,", ",calculos!I249,", ",calculos!J249,", ",calculos!K249,", ",calculos!L249,", ",calculos!M249,", ",calculos!N249,", ",calculos!O249,", ",calculos!P249,", ",calculos!Q249,", ",calculos!R249,", ",calculos!S249,", ",calculos!T249,", ",calculos!U249,", ",calculos!V249,", ",calculos!W249,", ",calculos!X249,", ",calculos!Y249,", ",calculos!Z249,", ",calculos!AA249,", ",calculos!AB249,", ",calculos!AC249,", ",calculos!AD249,", ",calculos!AE249,", ",calculos!AF249,");")</f>
        <v>INSERT INTO ceb_data VALUES (106, 1712, 0, 20180118, 674, 674, 120.79, 57.23, 28.25, 0, 0, 483.18, 512.16, 540.41, 0, 674, 0, 0, 0, 0, 0, 0, 0, 0, 0, 0, 0, 0, 0, 0);</v>
      </c>
    </row>
    <row r="250" spans="1:1" x14ac:dyDescent="0.25">
      <c r="A250" s="21" t="str">
        <f>CONCATENATE("INSERT INTO ",create_ceb_data!$B$1," VALUES (",calculos!C250,", ",calculos!D250,", ",calculos!E250,", ",calculos!F250,", ",calculos!G250,", ",calculos!H250,", ",calculos!I250,", ",calculos!J250,", ",calculos!K250,", ",calculos!L250,", ",calculos!M250,", ",calculos!N250,", ",calculos!O250,", ",calculos!P250,", ",calculos!Q250,", ",calculos!R250,", ",calculos!S250,", ",calculos!T250,", ",calculos!U250,", ",calculos!V250,", ",calculos!W250,", ",calculos!X250,", ",calculos!Y250,", ",calculos!Z250,", ",calculos!AA250,", ",calculos!AB250,", ",calculos!AC250,", ",calculos!AD250,", ",calculos!AE250,", ",calculos!AF250,");")</f>
        <v>INSERT INTO ceb_data VALUES (107, 1712, 0, 20180118, 6540, 6540, 1172.12, 589.81, 274.26, 0, 0, 4688.51, 5004.06, 5278.32, 0, 6540, 0, 0, 0, 0, 0, 0, 0, 0, 0, 0, 0, 0, 0, 0);</v>
      </c>
    </row>
    <row r="251" spans="1:1" x14ac:dyDescent="0.25">
      <c r="A251" s="21" t="str">
        <f>CONCATENATE("INSERT INTO ",create_ceb_data!$B$1," VALUES (",calculos!C251,", ",calculos!D251,", ",calculos!E251,", ",calculos!F251,", ",calculos!G251,", ",calculos!H251,", ",calculos!I251,", ",calculos!J251,", ",calculos!K251,", ",calculos!L251,", ",calculos!M251,", ",calculos!N251,", ",calculos!O251,", ",calculos!P251,", ",calculos!Q251,", ",calculos!R251,", ",calculos!S251,", ",calculos!T251,", ",calculos!U251,", ",calculos!V251,", ",calculos!W251,", ",calculos!X251,", ",calculos!Y251,", ",calculos!Z251,", ",calculos!AA251,", ",calculos!AB251,", ",calculos!AC251,", ",calculos!AD251,", ",calculos!AE251,", ",calculos!AF251,");")</f>
        <v>INSERT INTO ceb_data VALUES (108, 1712, 0, 20180118, 6020, 6020, 1056.38, 693.17, 247.17, 0, 0, 4225.53, 4671.53, 4918.7, 0, 6020, 0, 0, 0, 0, 0, 0, 0, 0, 0, 0, 0, 0, 0, 0);</v>
      </c>
    </row>
    <row r="252" spans="1:1" x14ac:dyDescent="0.25">
      <c r="A252" s="21" t="str">
        <f>CONCATENATE("INSERT INTO ",create_ceb_data!$B$1," VALUES (",calculos!C252,", ",calculos!D252,", ",calculos!E252,", ",calculos!F252,", ",calculos!G252,", ",calculos!H252,", ",calculos!I252,", ",calculos!J252,", ",calculos!K252,", ",calculos!L252,", ",calculos!M252,", ",calculos!N252,", ",calculos!O252,", ",calculos!P252,", ",calculos!Q252,", ",calculos!R252,", ",calculos!S252,", ",calculos!T252,", ",calculos!U252,", ",calculos!V252,", ",calculos!W252,", ",calculos!X252,", ",calculos!Y252,", ",calculos!Z252,", ",calculos!AA252,", ",calculos!AB252,", ",calculos!AC252,", ",calculos!AD252,", ",calculos!AE252,", ",calculos!AF252,");")</f>
        <v>INSERT INTO ceb_data VALUES (109, 1712, 1, 20180118, 233766, 0, 44309.49, 702.62, 10368.41, 0, 0, 177238.03, 167572.24, 177940.65, 27884, 205882, 0, 695, 0, 755, 93, 208, 35.76, 79.98, 0, 12569.69, 0, 0, 0, 755);</v>
      </c>
    </row>
    <row r="253" spans="1:1" x14ac:dyDescent="0.25">
      <c r="A253" s="21" t="str">
        <f>CONCATENATE("INSERT INTO ",create_ceb_data!$B$1," VALUES (",calculos!C253,", ",calculos!D253,", ",calculos!E253,", ",calculos!F253,", ",calculos!G253,", ",calculos!H253,", ",calculos!I253,", ",calculos!J253,", ",calculos!K253,", ",calculos!L253,", ",calculos!M253,", ",calculos!N253,", ",calculos!O253,", ",calculos!P253,", ",calculos!Q253,", ",calculos!R253,", ",calculos!S253,", ",calculos!T253,", ",calculos!U253,", ",calculos!V253,", ",calculos!W253,", ",calculos!X253,", ",calculos!Y253,", ",calculos!Z253,", ",calculos!AA253,", ",calculos!AB253,", ",calculos!AC253,", ",calculos!AD253,", ",calculos!AE253,", ",calculos!AF253,");")</f>
        <v>INSERT INTO ceb_data VALUES (110, 1712, 1, 20180118, 112849, 0, 21338.87, 702.62, 4993.28, 0, 0, 85355.55, 81064.89, 86058.17, 11517, 101332, 0, 377, 0, 490, 170, 1985, 65.37, 763.29, 0, 8157.81, 0, 0, 0, 490);</v>
      </c>
    </row>
    <row r="254" spans="1:1" x14ac:dyDescent="0.25">
      <c r="A254" s="21" t="str">
        <f>CONCATENATE("INSERT INTO ",create_ceb_data!$B$1," VALUES (",calculos!C254,", ",calculos!D254,", ",calculos!E254,", ",calculos!F254,", ",calculos!G254,", ",calculos!H254,", ",calculos!I254,", ",calculos!J254,", ",calculos!K254,", ",calculos!L254,", ",calculos!M254,", ",calculos!N254,", ",calculos!O254,", ",calculos!P254,", ",calculos!Q254,", ",calculos!R254,", ",calculos!S254,", ",calculos!T254,", ",calculos!U254,", ",calculos!V254,", ",calculos!W254,", ",calculos!X254,", ",calculos!Y254,", ",calculos!Z254,", ",calculos!AA254,", ",calculos!AB254,", ",calculos!AC254,", ",calculos!AD254,", ",calculos!AE254,", ",calculos!AF254,");")</f>
        <v>INSERT INTO ceb_data VALUES (111, 1712, 2, 20180118, 341622, 0, 60191.37, 702.62, 14084.76, 0, 0, 240765.56, 227383.42, 241468.18, 29935, 311687, 688, 823, 785, 845, 0, 0, 0, 0, 44216.06, 14068.08, 0, 0, 785, 845);</v>
      </c>
    </row>
    <row r="255" spans="1:1" x14ac:dyDescent="0.25">
      <c r="A255" s="21" t="str">
        <f>CONCATENATE("INSERT INTO ",create_ceb_data!$B$1," VALUES (",calculos!C255,", ",calculos!D255,", ",calculos!E255,", ",calculos!F255,", ",calculos!G255,", ",calculos!H255,", ",calculos!I255,", ",calculos!J255,", ",calculos!K255,", ",calculos!L255,", ",calculos!M255,", ",calculos!N255,", ",calculos!O255,", ",calculos!P255,", ",calculos!Q255,", ",calculos!R255,", ",calculos!S255,", ",calculos!T255,", ",calculos!U255,", ",calculos!V255,", ",calculos!W255,", ",calculos!X255,", ",calculos!Y255,", ",calculos!Z255,", ",calculos!AA255,", ",calculos!AB255,", ",calculos!AC255,", ",calculos!AD255,", ",calculos!AE255,", ",calculos!AF255,");")</f>
        <v>INSERT INTO ceb_data VALUES (112, 1712, 1, 20180118, 163068, 0, 29249.74, 702.62, 6844.43, 0, 0, 116999.01, 110857.2, 117701.63, 16000, 147068, 0, 0, 0, 460, 0, 0, 0, 0, 0, 7658.36, 0, 0, 0, 460);</v>
      </c>
    </row>
    <row r="256" spans="1:1" x14ac:dyDescent="0.25">
      <c r="A256" s="21" t="str">
        <f>CONCATENATE("INSERT INTO ",create_ceb_data!$B$1," VALUES (",calculos!C256,", ",calculos!D256,", ",calculos!E256,", ",calculos!F256,", ",calculos!G256,", ",calculos!H256,", ",calculos!I256,", ",calculos!J256,", ",calculos!K256,", ",calculos!L256,", ",calculos!M256,", ",calculos!N256,", ",calculos!O256,", ",calculos!P256,", ",calculos!Q256,", ",calculos!R256,", ",calculos!S256,", ",calculos!T256,", ",calculos!U256,", ",calculos!V256,", ",calculos!W256,", ",calculos!X256,", ",calculos!Y256,", ",calculos!Z256,", ",calculos!AA256,", ",calculos!AB256,", ",calculos!AC256,", ",calculos!AD256,", ",calculos!AE256,", ",calculos!AF256,");")</f>
        <v>INSERT INTO ceb_data VALUES (113, 1712, 0, 20180118, 18767, 18767, 3363.5, 702.62, 787.05, 0, 0, 13454.02, 13369.59, 14156.64, 0, 18767, 0, 0, 0, 0, 0, 0, 0, 0, 0, 0, 0, 0, 0, 0);</v>
      </c>
    </row>
    <row r="257" spans="1:1" x14ac:dyDescent="0.25">
      <c r="A257" s="21" t="str">
        <f>CONCATENATE("INSERT INTO ",create_ceb_data!$B$1," VALUES (",calculos!C257,", ",calculos!D257,", ",calculos!E257,", ",calculos!F257,", ",calculos!G257,", ",calculos!H257,", ",calculos!I257,", ",calculos!J257,", ",calculos!K257,", ",calculos!L257,", ",calculos!M257,", ",calculos!N257,", ",calculos!O257,", ",calculos!P257,", ",calculos!Q257,", ",calculos!R257,", ",calculos!S257,", ",calculos!T257,", ",calculos!U257,", ",calculos!V257,", ",calculos!W257,", ",calculos!X257,", ",calculos!Y257,", ",calculos!Z257,", ",calculos!AA257,", ",calculos!AB257,", ",calculos!AC257,", ",calculos!AD257,", ",calculos!AE257,", ",calculos!AF257,");")</f>
        <v>INSERT INTO ceb_data VALUES (114, 1712, 1, 20180118, 270608, 0, 41333.06, 702.62, 9671.93, 0, 0, 165332.34, 156363.03, 166034.96, 22894, 247714, 0, 900, 0, 945, 1, 39, 0.38, 15, 0, 11303.64, 0, 0, 0, 945);</v>
      </c>
    </row>
    <row r="258" spans="1:1" x14ac:dyDescent="0.25">
      <c r="A258" s="21" t="str">
        <f>CONCATENATE("INSERT INTO ",create_ceb_data!$B$1," VALUES (",calculos!C258,", ",calculos!D258,", ",calculos!E258,", ",calculos!F258,", ",calculos!G258,", ",calculos!H258,", ",calculos!I258,", ",calculos!J258,", ",calculos!K258,", ",calculos!L258,", ",calculos!M258,", ",calculos!N258,", ",calculos!O258,", ",calculos!P258,", ",calculos!Q258,", ",calculos!R258,", ",calculos!S258,", ",calculos!T258,", ",calculos!U258,", ",calculos!V258,", ",calculos!W258,", ",calculos!X258,", ",calculos!Y258,", ",calculos!Z258,", ",calculos!AA258,", ",calculos!AB258,", ",calculos!AC258,", ",calculos!AD258,", ",calculos!AE258,", ",calculos!AF258,");")</f>
        <v>INSERT INTO ceb_data VALUES (115, 1712, 1, 20180118, 199444, 0, 38146.65, 702.62, 8926.29, 0, 0, 152586.65, 144362.98, 153289.27, 22497, 176947, 0, 786, 0, 855, 0, 0, 0, 0, 0, 14234.56, 0, 0, 0, 855);</v>
      </c>
    </row>
    <row r="259" spans="1:1" x14ac:dyDescent="0.25">
      <c r="A259" s="21" t="str">
        <f>CONCATENATE("INSERT INTO ",create_ceb_data!$B$1," VALUES (",calculos!C259,", ",calculos!D259,", ",calculos!E259,", ",calculos!F259,", ",calculos!G259,", ",calculos!H259,", ",calculos!I259,", ",calculos!J259,", ",calculos!K259,", ",calculos!L259,", ",calculos!M259,", ",calculos!N259,", ",calculos!O259,", ",calculos!P259,", ",calculos!Q259,", ",calculos!R259,", ",calculos!S259,", ",calculos!T259,", ",calculos!U259,", ",calculos!V259,", ",calculos!W259,", ",calculos!X259,", ",calculos!Y259,", ",calculos!Z259,", ",calculos!AA259,", ",calculos!AB259,", ",calculos!AC259,", ",calculos!AD259,", ",calculos!AE259,", ",calculos!AF259,");")</f>
        <v>INSERT INTO ceb_data VALUES (116, 1712, 2, 20180118, 208685, 0, 36061.3, 702.62, 8438.33, 0, 0, 144245.26, 136509.55, 144947.88, 19011, 189674, 346, 403, 455, 420, 0, 0, 0, 0, 25628.41, 6992.41, 0, 0, 455, 420);</v>
      </c>
    </row>
    <row r="260" spans="1:1" x14ac:dyDescent="0.25">
      <c r="A260" s="21" t="str">
        <f>CONCATENATE("INSERT INTO ",create_ceb_data!$B$1," VALUES (",calculos!C260,", ",calculos!D260,", ",calculos!E260,", ",calculos!F260,", ",calculos!G260,", ",calculos!H260,", ",calculos!I260,", ",calculos!J260,", ",calculos!K260,", ",calculos!L260,", ",calculos!M260,", ",calculos!N260,", ",calculos!O260,", ",calculos!P260,", ",calculos!Q260,", ",calculos!R260,", ",calculos!S260,", ",calculos!T260,", ",calculos!U260,", ",calculos!V260,", ",calculos!W260,", ",calculos!X260,", ",calculos!Y260,", ",calculos!Z260,", ",calculos!AA260,", ",calculos!AB260,", ",calculos!AC260,", ",calculos!AD260,", ",calculos!AE260,", ",calculos!AF260,");")</f>
        <v>INSERT INTO ceb_data VALUES (117, 1712, 0, 20180118, 1, 100, 7.31, 2.35, 3.54, 0, 0, 60.95, 59.76, 63.3, 0, 1, 0, 0, 0, 0, 0, 0, 0, 0, 0, 0, 0, 0, 0, 0);</v>
      </c>
    </row>
    <row r="261" spans="1:1" x14ac:dyDescent="0.25">
      <c r="A261" s="21" t="str">
        <f>CONCATENATE("INSERT INTO ",create_ceb_data!$B$1," VALUES (",calculos!C261,", ",calculos!D261,", ",calculos!E261,", ",calculos!F261,", ",calculos!G261,", ",calculos!H261,", ",calculos!I261,", ",calculos!J261,", ",calculos!K261,", ",calculos!L261,", ",calculos!M261,", ",calculos!N261,", ",calculos!O261,", ",calculos!P261,", ",calculos!Q261,", ",calculos!R261,", ",calculos!S261,", ",calculos!T261,", ",calculos!U261,", ",calculos!V261,", ",calculos!W261,", ",calculos!X261,", ",calculos!Y261,", ",calculos!Z261,", ",calculos!AA261,", ",calculos!AB261,", ",calculos!AC261,", ",calculos!AD261,", ",calculos!AE261,", ",calculos!AF261,");")</f>
        <v>INSERT INTO ceb_data VALUES (118, 1712, 0, 20180118, 1, 100, 7.31, 2.35, 3.54, 0, 0, 60.95, 59.76, 63.3, 0, 1, 0, 0, 0, 0, 0, 0, 0, 0, 0, 0, 0, 0, 0, 0);</v>
      </c>
    </row>
    <row r="262" spans="1:1" x14ac:dyDescent="0.25">
      <c r="A262" s="21" t="str">
        <f>CONCATENATE("INSERT INTO ",create_ceb_data!$B$1," VALUES (",calculos!C262,", ",calculos!D262,", ",calculos!E262,", ",calculos!F262,", ",calculos!G262,", ",calculos!H262,", ",calculos!I262,", ",calculos!J262,", ",calculos!K262,", ",calculos!L262,", ",calculos!M262,", ",calculos!N262,", ",calculos!O262,", ",calculos!P262,", ",calculos!Q262,", ",calculos!R262,", ",calculos!S262,", ",calculos!T262,", ",calculos!U262,", ",calculos!V262,", ",calculos!W262,", ",calculos!X262,", ",calculos!Y262,", ",calculos!Z262,", ",calculos!AA262,", ",calculos!AB262,", ",calculos!AC262,", ",calculos!AD262,", ",calculos!AE262,", ",calculos!AF262,");")</f>
        <v>INSERT INTO ceb_data VALUES (119, 1712, 0, 20180118, 0, 100, 7.31, 2.35, 3.54, 0, 0, 60.95, 59.76, 63.3, 0, 0, 0, 0, 0, 0, 0, 0, 0, 0, 0, 0, 0, 0, 0, 0);</v>
      </c>
    </row>
    <row r="263" spans="1:1" x14ac:dyDescent="0.25">
      <c r="A263" s="21" t="str">
        <f>CONCATENATE("INSERT INTO ",create_ceb_data!$B$1," VALUES (",calculos!C263,", ",calculos!D263,", ",calculos!E263,", ",calculos!F263,", ",calculos!G263,", ",calculos!H263,", ",calculos!I263,", ",calculos!J263,", ",calculos!K263,", ",calculos!L263,", ",calculos!M263,", ",calculos!N263,", ",calculos!O263,", ",calculos!P263,", ",calculos!Q263,", ",calculos!R263,", ",calculos!S263,", ",calculos!T263,", ",calculos!U263,", ",calculos!V263,", ",calculos!W263,", ",calculos!X263,", ",calculos!Y263,", ",calculos!Z263,", ",calculos!AA263,", ",calculos!AB263,", ",calculos!AC263,", ",calculos!AD263,", ",calculos!AE263,", ",calculos!AF263,");")</f>
        <v>INSERT INTO ceb_data VALUES (120, 1712, 2, 20180118, 81536, 0, 15745.35, 702.62, 3684.39, 0, 0, 62981.49, 59999.72, 63684.11, 8333, 73203, 186, 261, 245, 261, 0, 0, 0, 0, 13799.92, 4345.28, 0, 1032.21, 245, 230);</v>
      </c>
    </row>
    <row r="264" spans="1:1" x14ac:dyDescent="0.25">
      <c r="A264" s="21" t="str">
        <f>CONCATENATE("INSERT INTO ",create_ceb_data!$B$1," VALUES (",calculos!C264,", ",calculos!D264,", ",calculos!E264,", ",calculos!F264,", ",calculos!G264,", ",calculos!H264,", ",calculos!I264,", ",calculos!J264,", ",calculos!K264,", ",calculos!L264,", ",calculos!M264,", ",calculos!N264,", ",calculos!O264,", ",calculos!P264,", ",calculos!Q264,", ",calculos!R264,", ",calculos!S264,", ",calculos!T264,", ",calculos!U264,", ",calculos!V264,", ",calculos!W264,", ",calculos!X264,", ",calculos!Y264,", ",calculos!Z264,", ",calculos!AA264,", ",calculos!AB264,", ",calculos!AC264,", ",calculos!AD264,", ",calculos!AE264,", ",calculos!AF264,");")</f>
        <v>INSERT INTO ceb_data VALUES (121, 1712, 2, 20180118, 97641, 0, 16006.81, 702.62, 3745.57, 0, 0, 64027.27, 60984.32, 64729.89, 8817, 88824, 155, 163, 350, 350, 0, 0, 0, 0, 10535.08, 4186.53, 0, 0, 350, 350);</v>
      </c>
    </row>
    <row r="265" spans="1:1" x14ac:dyDescent="0.25">
      <c r="A265" s="21" t="str">
        <f>CONCATENATE("INSERT INTO ",create_ceb_data!$B$1," VALUES (",calculos!C265,", ",calculos!D265,", ",calculos!E265,", ",calculos!F265,", ",calculos!G265,", ",calculos!H265,", ",calculos!I265,", ",calculos!J265,", ",calculos!K265,", ",calculos!L265,", ",calculos!M265,", ",calculos!N265,", ",calculos!O265,", ",calculos!P265,", ",calculos!Q265,", ",calculos!R265,", ",calculos!S265,", ",calculos!T265,", ",calculos!U265,", ",calculos!V265,", ",calculos!W265,", ",calculos!X265,", ",calculos!Y265,", ",calculos!Z265,", ",calculos!AA265,", ",calculos!AB265,", ",calculos!AC265,", ",calculos!AD265,", ",calculos!AE265,", ",calculos!AF265,");")</f>
        <v>INSERT INTO ceb_data VALUES (122, 1712, 0, 20180118, 22, 30, 2.17, 2.35, 1.04, 0, 0, 18.16, 19.47, 20.51, 0, 22, 0, 0, 0, 0, 0, 0, 0, 0, 0, 0, 0, 0, 0, 0);</v>
      </c>
    </row>
    <row r="266" spans="1:1" x14ac:dyDescent="0.25">
      <c r="A266" s="21" t="str">
        <f>CONCATENATE("INSERT INTO ",create_ceb_data!$B$1," VALUES (",calculos!C266,", ",calculos!D266,", ",calculos!E266,", ",calculos!F266,", ",calculos!G266,", ",calculos!H266,", ",calculos!I266,", ",calculos!J266,", ",calculos!K266,", ",calculos!L266,", ",calculos!M266,", ",calculos!N266,", ",calculos!O266,", ",calculos!P266,", ",calculos!Q266,", ",calculos!R266,", ",calculos!S266,", ",calculos!T266,", ",calculos!U266,", ",calculos!V266,", ",calculos!W266,", ",calculos!X266,", ",calculos!Y266,", ",calculos!Z266,", ",calculos!AA266,", ",calculos!AB266,", ",calculos!AC266,", ",calculos!AD266,", ",calculos!AE266,", ",calculos!AF266,");")</f>
        <v>INSERT INTO ceb_data VALUES (101, 1801, 1, 20180218, 13673, 0, 2037.3, 702.62, 476.72, 0, 961.01, 8149.26, 7414.15, 7890.87, 1321, 12352, 0, 53, 0, 55, 0, 0, 0, 0, 0, 656.37, 0, 0, 0, 55);</v>
      </c>
    </row>
    <row r="267" spans="1:1" x14ac:dyDescent="0.25">
      <c r="A267" s="21" t="str">
        <f>CONCATENATE("INSERT INTO ",create_ceb_data!$B$1," VALUES (",calculos!C267,", ",calculos!D267,", ",calculos!E267,", ",calculos!F267,", ",calculos!G267,", ",calculos!H267,", ",calculos!I267,", ",calculos!J267,", ",calculos!K267,", ",calculos!L267,", ",calculos!M267,", ",calculos!N267,", ",calculos!O267,", ",calculos!P267,", ",calculos!Q267,", ",calculos!R267,", ",calculos!S267,", ",calculos!T267,", ",calculos!U267,", ",calculos!V267,", ",calculos!W267,", ",calculos!X267,", ",calculos!Y267,", ",calculos!Z267,", ",calculos!AA267,", ",calculos!AB267,", ",calculos!AC267,", ",calculos!AD267,", ",calculos!AE267,", ",calculos!AF267,");")</f>
        <v>INSERT INTO ceb_data VALUES (102, 1801, 0, 20180218, 604, 604, 103.76, 48.22, 24.27, 0, 0, 415.05, 439, 463.27, 0, 604, 0, 0, 0, 0, 0, 0, 0, 0, 0, 0, 0, 0, 0, 0);</v>
      </c>
    </row>
    <row r="268" spans="1:1" x14ac:dyDescent="0.25">
      <c r="A268" s="21" t="str">
        <f>CONCATENATE("INSERT INTO ",create_ceb_data!$B$1," VALUES (",calculos!C268,", ",calculos!D268,", ",calculos!E268,", ",calculos!F268,", ",calculos!G268,", ",calculos!H268,", ",calculos!I268,", ",calculos!J268,", ",calculos!K268,", ",calculos!L268,", ",calculos!M268,", ",calculos!N268,", ",calculos!O268,", ",calculos!P268,", ",calculos!Q268,", ",calculos!R268,", ",calculos!S268,", ",calculos!T268,", ",calculos!U268,", ",calculos!V268,", ",calculos!W268,", ",calculos!X268,", ",calculos!Y268,", ",calculos!Z268,", ",calculos!AA268,", ",calculos!AB268,", ",calculos!AC268,", ",calculos!AD268,", ",calculos!AE268,", ",calculos!AF268,");")</f>
        <v>INSERT INTO ceb_data VALUES (103, 1801, 0, 20180218, 6840, 6840, 1175.06, 693.17, 274.95, 0, 0, 4700.26, 5118.48, 5393.43, 0, 6840, 0, 0, 0, 0, 0, 0, 0, 0, 0, 0, 0, 0, 0, 0);</v>
      </c>
    </row>
    <row r="269" spans="1:1" x14ac:dyDescent="0.25">
      <c r="A269" s="21" t="str">
        <f>CONCATENATE("INSERT INTO ",create_ceb_data!$B$1," VALUES (",calculos!C269,", ",calculos!D269,", ",calculos!E269,", ",calculos!F269,", ",calculos!G269,", ",calculos!H269,", ",calculos!I269,", ",calculos!J269,", ",calculos!K269,", ",calculos!L269,", ",calculos!M269,", ",calculos!N269,", ",calculos!O269,", ",calculos!P269,", ",calculos!Q269,", ",calculos!R269,", ",calculos!S269,", ",calculos!T269,", ",calculos!U269,", ",calculos!V269,", ",calculos!W269,", ",calculos!X269,", ",calculos!Y269,", ",calculos!Z269,", ",calculos!AA269,", ",calculos!AB269,", ",calculos!AC269,", ",calculos!AD269,", ",calculos!AE269,", ",calculos!AF269,");")</f>
        <v>INSERT INTO ceb_data VALUES (104, 1801, 0, 20180218, 463, 463, 52.31, 40.19, 16.97, 0, 0, 290.66, 313.88, 330.85, 0, 463, 0, 0, 0, 0, 0, 0, 0, 0, 0, 0, 0, 0, 0, 0);</v>
      </c>
    </row>
    <row r="270" spans="1:1" x14ac:dyDescent="0.25">
      <c r="A270" s="21" t="str">
        <f>CONCATENATE("INSERT INTO ",create_ceb_data!$B$1," VALUES (",calculos!C270,", ",calculos!D270,", ",calculos!E270,", ",calculos!F270,", ",calculos!G270,", ",calculos!H270,", ",calculos!I270,", ",calculos!J270,", ",calculos!K270,", ",calculos!L270,", ",calculos!M270,", ",calculos!N270,", ",calculos!O270,", ",calculos!P270,", ",calculos!Q270,", ",calculos!R270,", ",calculos!S270,", ",calculos!T270,", ",calculos!U270,", ",calculos!V270,", ",calculos!W270,", ",calculos!X270,", ",calculos!Y270,", ",calculos!Z270,", ",calculos!AA270,", ",calculos!AB270,", ",calculos!AC270,", ",calculos!AD270,", ",calculos!AE270,", ",calculos!AF270,");")</f>
        <v>INSERT INTO ceb_data VALUES (105, 1801, 0, 20180218, 8680, 8680, 1491.16, 693.17, 348.91, 0, 0, 5964.66, 6308.92, 6657.83, 0, 8680, 0, 0, 0, 0, 0, 0, 0, 0, 0, 0, 0, 0, 0, 0);</v>
      </c>
    </row>
    <row r="271" spans="1:1" x14ac:dyDescent="0.25">
      <c r="A271" s="21" t="str">
        <f>CONCATENATE("INSERT INTO ",create_ceb_data!$B$1," VALUES (",calculos!C271,", ",calculos!D271,", ",calculos!E271,", ",calculos!F271,", ",calculos!G271,", ",calculos!H271,", ",calculos!I271,", ",calculos!J271,", ",calculos!K271,", ",calculos!L271,", ",calculos!M271,", ",calculos!N271,", ",calculos!O271,", ",calculos!P271,", ",calculos!Q271,", ",calculos!R271,", ",calculos!S271,", ",calculos!T271,", ",calculos!U271,", ",calculos!V271,", ",calculos!W271,", ",calculos!X271,", ",calculos!Y271,", ",calculos!Z271,", ",calculos!AA271,", ",calculos!AB271,", ",calculos!AC271,", ",calculos!AD271,", ",calculos!AE271,", ",calculos!AF271,");")</f>
        <v>INSERT INTO ceb_data VALUES (106, 1801, 0, 20180218, 690, 690, 118.53, 57.23, 27.72, 0, 0, 474.14, 503.65, 531.37, 0, 690, 0, 0, 0, 0, 0, 0, 0, 0, 0, 0, 0, 0, 0, 0);</v>
      </c>
    </row>
    <row r="272" spans="1:1" x14ac:dyDescent="0.25">
      <c r="A272" s="21" t="str">
        <f>CONCATENATE("INSERT INTO ",create_ceb_data!$B$1," VALUES (",calculos!C272,", ",calculos!D272,", ",calculos!E272,", ",calculos!F272,", ",calculos!G272,", ",calculos!H272,", ",calculos!I272,", ",calculos!J272,", ",calculos!K272,", ",calculos!L272,", ",calculos!M272,", ",calculos!N272,", ",calculos!O272,", ",calculos!P272,", ",calculos!Q272,", ",calculos!R272,", ",calculos!S272,", ",calculos!T272,", ",calculos!U272,", ",calculos!V272,", ",calculos!W272,", ",calculos!X272,", ",calculos!Y272,", ",calculos!Z272,", ",calculos!AA272,", ",calculos!AB272,", ",calculos!AC272,", ",calculos!AD272,", ",calculos!AE272,", ",calculos!AF272,");")</f>
        <v>INSERT INTO ceb_data VALUES (107, 1801, 0, 20180218, 6660, 6660, 1144.14, 589.81, 267.7, 0, 0, 4576.57, 4898.68, 5166.38, 0, 6660, 0, 0, 0, 0, 0, 0, 0, 0, 0, 0, 0, 0, 0, 0);</v>
      </c>
    </row>
    <row r="273" spans="1:1" x14ac:dyDescent="0.25">
      <c r="A273" s="21" t="str">
        <f>CONCATENATE("INSERT INTO ",create_ceb_data!$B$1," VALUES (",calculos!C273,", ",calculos!D273,", ",calculos!E273,", ",calculos!F273,", ",calculos!G273,", ",calculos!H273,", ",calculos!I273,", ",calculos!J273,", ",calculos!K273,", ",calculos!L273,", ",calculos!M273,", ",calculos!N273,", ",calculos!O273,", ",calculos!P273,", ",calculos!Q273,", ",calculos!R273,", ",calculos!S273,", ",calculos!T273,", ",calculos!U273,", ",calculos!V273,", ",calculos!W273,", ",calculos!X273,", ",calculos!Y273,", ",calculos!Z273,", ",calculos!AA273,", ",calculos!AB273,", ",calculos!AC273,", ",calculos!AD273,", ",calculos!AE273,", ",calculos!AF273,");")</f>
        <v>INSERT INTO ceb_data VALUES (108, 1801, 0, 20180218, 5850, 5850, 973.36, 645.47, 227.75, 0, 0, 3893.46, 4311.18, 4538.93, 0, 5850, 0, 0, 0, 0, 0, 0, 0, 0, 0, 0, 0, 0, 0, 0);</v>
      </c>
    </row>
    <row r="274" spans="1:1" x14ac:dyDescent="0.25">
      <c r="A274" s="21" t="str">
        <f>CONCATENATE("INSERT INTO ",create_ceb_data!$B$1," VALUES (",calculos!C274,", ",calculos!D274,", ",calculos!E274,", ",calculos!F274,", ",calculos!G274,", ",calculos!H274,", ",calculos!I274,", ",calculos!J274,", ",calculos!K274,", ",calculos!L274,", ",calculos!M274,", ",calculos!N274,", ",calculos!O274,", ",calculos!P274,", ",calculos!Q274,", ",calculos!R274,", ",calculos!S274,", ",calculos!T274,", ",calculos!U274,", ",calculos!V274,", ",calculos!W274,", ",calculos!X274,", ",calculos!Y274,", ",calculos!Z274,", ",calculos!AA274,", ",calculos!AB274,", ",calculos!AC274,", ",calculos!AD274,", ",calculos!AE274,", ",calculos!AF274,");")</f>
        <v>INSERT INTO ceb_data VALUES (109, 1801, 1, 20180218, 219052, 0, 38470.32, 702.62, 9002.03, 0, 0, 153881.32, 145581.91, 154583.94, 22485, 196567, 0, 702, 0, 755, 44, 85, 16.88, 32.6, 0, 12540.81, 0, 0, 0, 755);</v>
      </c>
    </row>
    <row r="275" spans="1:1" x14ac:dyDescent="0.25">
      <c r="A275" s="21" t="str">
        <f>CONCATENATE("INSERT INTO ",create_ceb_data!$B$1," VALUES (",calculos!C275,", ",calculos!D275,", ",calculos!E275,", ",calculos!F275,", ",calculos!G275,", ",calculos!H275,", ",calculos!I275,", ",calculos!J275,", ",calculos!K275,", ",calculos!L275,", ",calculos!M275,", ",calculos!N275,", ",calculos!O275,", ",calculos!P275,", ",calculos!Q275,", ",calculos!R275,", ",calculos!S275,", ",calculos!T275,", ",calculos!U275,", ",calculos!V275,", ",calculos!W275,", ",calculos!X275,", ",calculos!Y275,", ",calculos!Z275,", ",calculos!AA275,", ",calculos!AB275,", ",calculos!AC275,", ",calculos!AD275,", ",calculos!AE275,", ",calculos!AF275,");")</f>
        <v>INSERT INTO ceb_data VALUES (110, 1801, 1, 20180218, 91303, 0, 16299.15, 702.62, 3813.97, 0, 0, 65196.66, 62085.31, 65899.28, 8207, 83096, 0, 341, 0, 490, 0, 1, 0, 0.38, 0, 8139.08, 0, 0, 0, 490);</v>
      </c>
    </row>
    <row r="276" spans="1:1" x14ac:dyDescent="0.25">
      <c r="A276" s="21" t="str">
        <f>CONCATENATE("INSERT INTO ",create_ceb_data!$B$1," VALUES (",calculos!C276,", ",calculos!D276,", ",calculos!E276,", ",calculos!F276,", ",calculos!G276,", ",calculos!H276,", ",calculos!I276,", ",calculos!J276,", ",calculos!K276,", ",calculos!L276,", ",calculos!M276,", ",calculos!N276,", ",calculos!O276,", ",calculos!P276,", ",calculos!Q276,", ",calculos!R276,", ",calculos!S276,", ",calculos!T276,", ",calculos!U276,", ",calculos!V276,", ",calculos!W276,", ",calculos!X276,", ",calculos!Y276,", ",calculos!Z276,", ",calculos!AA276,", ",calculos!AB276,", ",calculos!AC276,", ",calculos!AD276,", ",calculos!AE276,", ",calculos!AF276,");")</f>
        <v>INSERT INTO ceb_data VALUES (111, 1801, 2, 20180218, 310550, 0, 53479.13, 702.62, 12514.09, 0, 0, 213916.62, 202105.15, 214619.24, 26840, 283710, 683, 818, 785, 845, 0, 0, 0, 0, 44114.46, 14035.74, 0, 0, 785, 845);</v>
      </c>
    </row>
    <row r="277" spans="1:1" x14ac:dyDescent="0.25">
      <c r="A277" s="21" t="str">
        <f>CONCATENATE("INSERT INTO ",create_ceb_data!$B$1," VALUES (",calculos!C277,", ",calculos!D277,", ",calculos!E277,", ",calculos!F277,", ",calculos!G277,", ",calculos!H277,", ",calculos!I277,", ",calculos!J277,", ",calculos!K277,", ",calculos!L277,", ",calculos!M277,", ",calculos!N277,", ",calculos!O277,", ",calculos!P277,", ",calculos!Q277,", ",calculos!R277,", ",calculos!S277,", ",calculos!T277,", ",calculos!U277,", ",calculos!V277,", ",calculos!W277,", ",calculos!X277,", ",calculos!Y277,", ",calculos!Z277,", ",calculos!AA277,", ",calculos!AB277,", ",calculos!AC277,", ",calculos!AD277,", ",calculos!AE277,", ",calculos!AF277,");")</f>
        <v>INSERT INTO ceb_data VALUES (112, 1801, 1, 20180218, 155590, 0, 26764.19, 702.62, 6262.8, 0, 0, 107056.79, 101496.61, 107759.41, 15373, 140217, 0, 0, 0, 460, 0, 0, 0, 0, 0, 7640.76, 0, 0, 0, 460);</v>
      </c>
    </row>
    <row r="278" spans="1:1" x14ac:dyDescent="0.25">
      <c r="A278" s="21" t="str">
        <f>CONCATENATE("INSERT INTO ",create_ceb_data!$B$1," VALUES (",calculos!C278,", ",calculos!D278,", ",calculos!E278,", ",calculos!F278,", ",calculos!G278,", ",calculos!H278,", ",calculos!I278,", ",calculos!J278,", ",calculos!K278,", ",calculos!L278,", ",calculos!M278,", ",calculos!N278,", ",calculos!O278,", ",calculos!P278,", ",calculos!Q278,", ",calculos!R278,", ",calculos!S278,", ",calculos!T278,", ",calculos!U278,", ",calculos!V278,", ",calculos!W278,", ",calculos!X278,", ",calculos!Y278,", ",calculos!Z278,", ",calculos!AA278,", ",calculos!AB278,", ",calculos!AC278,", ",calculos!AD278,", ",calculos!AE278,", ",calculos!AF278,");")</f>
        <v>INSERT INTO ceb_data VALUES (113, 1801, 0, 20180218, 19075, 19075, 3276.96, 702.62, 766.79, 0, 0, 13107.84, 13043.67, 13810.46, 0, 19075, 0, 0, 0, 0, 0, 0, 0, 0, 0, 0, 0, 0, 0, 0);</v>
      </c>
    </row>
    <row r="279" spans="1:1" x14ac:dyDescent="0.25">
      <c r="A279" s="21" t="str">
        <f>CONCATENATE("INSERT INTO ",create_ceb_data!$B$1," VALUES (",calculos!C279,", ",calculos!D279,", ",calculos!E279,", ",calculos!F279,", ",calculos!G279,", ",calculos!H279,", ",calculos!I279,", ",calculos!J279,", ",calculos!K279,", ",calculos!L279,", ",calculos!M279,", ",calculos!N279,", ",calculos!O279,", ",calculos!P279,", ",calculos!Q279,", ",calculos!R279,", ",calculos!S279,", ",calculos!T279,", ",calculos!U279,", ",calculos!V279,", ",calculos!W279,", ",calculos!X279,", ",calculos!Y279,", ",calculos!Z279,", ",calculos!AA279,", ",calculos!AB279,", ",calculos!AC279,", ",calculos!AD279,", ",calculos!AE279,", ",calculos!AF279,");")</f>
        <v>INSERT INTO ceb_data VALUES (114, 1801, 1, 20180218, 283366, 0, 40726.01, 702.62, 9529.87, 0, 33373.63, 162904.12, 120703.24, 130233.11, 23388, 259978, 0, 933, 0, 945, 0, 221, 0, 84.78, 0, 11277.68, 0, 0, 0, 945);</v>
      </c>
    </row>
    <row r="280" spans="1:1" x14ac:dyDescent="0.25">
      <c r="A280" s="21" t="str">
        <f>CONCATENATE("INSERT INTO ",create_ceb_data!$B$1," VALUES (",calculos!C280,", ",calculos!D280,", ",calculos!E280,", ",calculos!F280,", ",calculos!G280,", ",calculos!H280,", ",calculos!I280,", ",calculos!J280,", ",calculos!K280,", ",calculos!L280,", ",calculos!M280,", ",calculos!N280,", ",calculos!O280,", ",calculos!P280,", ",calculos!Q280,", ",calculos!R280,", ",calculos!S280,", ",calculos!T280,", ",calculos!U280,", ",calculos!V280,", ",calculos!W280,", ",calculos!X280,", ",calculos!Y280,", ",calculos!Z280,", ",calculos!AA280,", ",calculos!AB280,", ",calculos!AC280,", ",calculos!AD280,", ",calculos!AE280,", ",calculos!AF280,");")</f>
        <v>INSERT INTO ceb_data VALUES (115, 1801, 1, 20180218, 150922, 0, 28561.86, 702.62, 6683.45, 0, 0, 114247.47, 108266.64, 114950.09, 17206, 133716, 0, 853, 0, 855, 0, 0, 0, 0, 0, 14201.84, 0, 0, 0, 855);</v>
      </c>
    </row>
    <row r="281" spans="1:1" x14ac:dyDescent="0.25">
      <c r="A281" s="21" t="str">
        <f>CONCATENATE("INSERT INTO ",create_ceb_data!$B$1," VALUES (",calculos!C281,", ",calculos!D281,", ",calculos!E281,", ",calculos!F281,", ",calculos!G281,", ",calculos!H281,", ",calculos!I281,", ",calculos!J281,", ",calculos!K281,", ",calculos!L281,", ",calculos!M281,", ",calculos!N281,", ",calculos!O281,", ",calculos!P281,", ",calculos!Q281,", ",calculos!R281,", ",calculos!S281,", ",calculos!T281,", ",calculos!U281,", ",calculos!V281,", ",calculos!W281,", ",calculos!X281,", ",calculos!Y281,", ",calculos!Z281,", ",calculos!AA281,", ",calculos!AB281,", ",calculos!AC281,", ",calculos!AD281,", ",calculos!AE281,", ",calculos!AF281,");")</f>
        <v>INSERT INTO ceb_data VALUES (116, 1801, 2, 20180218, 209554, 0, 34823.34, 702.62, 8148.65, 0, 0, 139293.44, 131847.41, 139996.06, 17375, 192179, 390, 456, 455, 456, 0, 0, 0, 0, 25569.53, 7574.32, 0, 1195.94, 455, 420);</v>
      </c>
    </row>
    <row r="282" spans="1:1" x14ac:dyDescent="0.25">
      <c r="A282" s="21" t="str">
        <f>CONCATENATE("INSERT INTO ",create_ceb_data!$B$1," VALUES (",calculos!C282,", ",calculos!D282,", ",calculos!E282,", ",calculos!F282,", ",calculos!G282,", ",calculos!H282,", ",calculos!I282,", ",calculos!J282,", ",calculos!K282,", ",calculos!L282,", ",calculos!M282,", ",calculos!N282,", ",calculos!O282,", ",calculos!P282,", ",calculos!Q282,", ",calculos!R282,", ",calculos!S282,", ",calculos!T282,", ",calculos!U282,", ",calculos!V282,", ",calculos!W282,", ",calculos!X282,", ",calculos!Y282,", ",calculos!Z282,", ",calculos!AA282,", ",calculos!AB282,", ",calculos!AC282,", ",calculos!AD282,", ",calculos!AE282,", ",calculos!AF282,");")</f>
        <v>INSERT INTO ceb_data VALUES (117, 1801, 0, 20180218, 1, 100, 7.01, 2.35, 3.4, 0, 0, 58.44, 57.39, 60.79, 0, 1, 0, 0, 0, 0, 0, 0, 0, 0, 0, 0, 0, 0, 0, 0);</v>
      </c>
    </row>
    <row r="283" spans="1:1" x14ac:dyDescent="0.25">
      <c r="A283" s="21" t="str">
        <f>CONCATENATE("INSERT INTO ",create_ceb_data!$B$1," VALUES (",calculos!C283,", ",calculos!D283,", ",calculos!E283,", ",calculos!F283,", ",calculos!G283,", ",calculos!H283,", ",calculos!I283,", ",calculos!J283,", ",calculos!K283,", ",calculos!L283,", ",calculos!M283,", ",calculos!N283,", ",calculos!O283,", ",calculos!P283,", ",calculos!Q283,", ",calculos!R283,", ",calculos!S283,", ",calculos!T283,", ",calculos!U283,", ",calculos!V283,", ",calculos!W283,", ",calculos!X283,", ",calculos!Y283,", ",calculos!Z283,", ",calculos!AA283,", ",calculos!AB283,", ",calculos!AC283,", ",calculos!AD283,", ",calculos!AE283,", ",calculos!AF283,");")</f>
        <v>INSERT INTO ceb_data VALUES (118, 1801, 0, 20180218, 1, 100, 7.01, 2.35, 3.4, 0, 0, 58.44, 57.39, 60.79, 0, 1, 0, 0, 0, 0, 0, 0, 0, 0, 0, 0, 0, 0, 0, 0);</v>
      </c>
    </row>
    <row r="284" spans="1:1" x14ac:dyDescent="0.25">
      <c r="A284" s="21" t="str">
        <f>CONCATENATE("INSERT INTO ",create_ceb_data!$B$1," VALUES (",calculos!C284,", ",calculos!D284,", ",calculos!E284,", ",calculos!F284,", ",calculos!G284,", ",calculos!H284,", ",calculos!I284,", ",calculos!J284,", ",calculos!K284,", ",calculos!L284,", ",calculos!M284,", ",calculos!N284,", ",calculos!O284,", ",calculos!P284,", ",calculos!Q284,", ",calculos!R284,", ",calculos!S284,", ",calculos!T284,", ",calculos!U284,", ",calculos!V284,", ",calculos!W284,", ",calculos!X284,", ",calculos!Y284,", ",calculos!Z284,", ",calculos!AA284,", ",calculos!AB284,", ",calculos!AC284,", ",calculos!AD284,", ",calculos!AE284,", ",calculos!AF284,");")</f>
        <v>INSERT INTO ceb_data VALUES (119, 1801, 0, 20180218, 0, 100, 7.01, 2.35, 3.4, 0, 0, 58.44, 57.39, 60.79, 0, 0, 0, 0, 0, 0, 0, 0, 0, 0, 0, 0, 0, 0, 0, 0);</v>
      </c>
    </row>
    <row r="285" spans="1:1" x14ac:dyDescent="0.25">
      <c r="A285" s="21" t="str">
        <f>CONCATENATE("INSERT INTO ",create_ceb_data!$B$1," VALUES (",calculos!C285,", ",calculos!D285,", ",calculos!E285,", ",calculos!F285,", ",calculos!G285,", ",calculos!H285,", ",calculos!I285,", ",calculos!J285,", ",calculos!K285,", ",calculos!L285,", ",calculos!M285,", ",calculos!N285,", ",calculos!O285,", ",calculos!P285,", ",calculos!Q285,", ",calculos!R285,", ",calculos!S285,", ",calculos!T285,", ",calculos!U285,", ",calculos!V285,", ",calculos!W285,", ",calculos!X285,", ",calculos!Y285,", ",calculos!Z285,", ",calculos!AA285,", ",calculos!AB285,", ",calculos!AC285,", ",calculos!AD285,", ",calculos!AE285,", ",calculos!AF285,");")</f>
        <v>INSERT INTO ceb_data VALUES (120, 1801, 2, 20180218, 72668, 0, 13709.04, 702.62, 3207.9, 0, 0, 54836.26, 52330.98, 55538.88, 6983, 65685, 181, 235, 245, 235, 156, 1324, 59.84, 507.94, 13768.21, 3903.44, 0, 0, 245, 230);</v>
      </c>
    </row>
    <row r="286" spans="1:1" x14ac:dyDescent="0.25">
      <c r="A286" s="21" t="str">
        <f>CONCATENATE("INSERT INTO ",create_ceb_data!$B$1," VALUES (",calculos!C286,", ",calculos!D286,", ",calculos!E286,", ",calculos!F286,", ",calculos!G286,", ",calculos!H286,", ",calculos!I286,", ",calculos!J286,", ",calculos!K286,", ",calculos!L286,", ",calculos!M286,", ",calculos!N286,", ",calculos!O286,", ",calculos!P286,", ",calculos!Q286,", ",calculos!R286,", ",calculos!S286,", ",calculos!T286,", ",calculos!U286,", ",calculos!V286,", ",calculos!W286,", ",calculos!X286,", ",calculos!Y286,", ",calculos!Z286,", ",calculos!AA286,", ",calculos!AB286,", ",calculos!AC286,", ",calculos!AD286,", ",calculos!AE286,", ",calculos!AF286,");")</f>
        <v>INSERT INTO ceb_data VALUES (121, 1801, 2, 20180218, 129085, 0, 18818.56, 702.62, 4403.53, 0, 0, 75274.33, 71573.42, 75976.95, 10597, 118488, 209, 208, 350, 350, 0, 0, 0, 0, 10510.88, 4176.92, 0, 0, 350, 350);</v>
      </c>
    </row>
    <row r="287" spans="1:1" x14ac:dyDescent="0.25">
      <c r="A287" s="21" t="str">
        <f>CONCATENATE("INSERT INTO ",create_ceb_data!$B$1," VALUES (",calculos!C287,", ",calculos!D287,", ",calculos!E287,", ",calculos!F287,", ",calculos!G287,", ",calculos!H287,", ",calculos!I287,", ",calculos!J287,", ",calculos!K287,", ",calculos!L287,", ",calculos!M287,", ",calculos!N287,", ",calculos!O287,", ",calculos!P287,", ",calculos!Q287,", ",calculos!R287,", ",calculos!S287,", ",calculos!T287,", ",calculos!U287,", ",calculos!V287,", ",calculos!W287,", ",calculos!X287,", ",calculos!Y287,", ",calculos!Z287,", ",calculos!AA287,", ",calculos!AB287,", ",calculos!AC287,", ",calculos!AD287,", ",calculos!AE287,", ",calculos!AF287,");")</f>
        <v>INSERT INTO ceb_data VALUES (122, 1801, 0, 20180218, 0, 30, 2.07, 2.35, 0.99, 0, 0.04, 17.32, 18.64, 19.63, 0, 0, 0, 0, 0, 0, 0, 0, 0, 0, 0, 0, 0, 0, 0, 0);</v>
      </c>
    </row>
    <row r="288" spans="1:1" x14ac:dyDescent="0.25">
      <c r="A288" s="21" t="str">
        <f>CONCATENATE("INSERT INTO ",create_ceb_data!$B$1," VALUES (",calculos!C288,", ",calculos!D288,", ",calculos!E288,", ",calculos!F288,", ",calculos!G288,", ",calculos!H288,", ",calculos!I288,", ",calculos!J288,", ",calculos!K288,", ",calculos!L288,", ",calculos!M288,", ",calculos!N288,", ",calculos!O288,", ",calculos!P288,", ",calculos!Q288,", ",calculos!R288,", ",calculos!S288,", ",calculos!T288,", ",calculos!U288,", ",calculos!V288,", ",calculos!W288,", ",calculos!X288,", ",calculos!Y288,", ",calculos!Z288,", ",calculos!AA288,", ",calculos!AB288,", ",calculos!AC288,", ",calculos!AD288,", ",calculos!AE288,", ",calculos!AF288,");")</f>
        <v>INSERT INTO ceb_data VALUES (101, 1802, 1, 20180318, 13760, 0, 1997.24, 716.25, 467.34, 0, 640.24, 7989.01, 7597.68, 8065.02, 1476, 12284, 0, 0, 0, 55, 0, 0, 0, 0, 0, 659.04, 0, 0, 0, 55);</v>
      </c>
    </row>
    <row r="289" spans="1:1" x14ac:dyDescent="0.25">
      <c r="A289" s="21" t="str">
        <f>CONCATENATE("INSERT INTO ",create_ceb_data!$B$1," VALUES (",calculos!C289,", ",calculos!D289,", ",calculos!E289,", ",calculos!F289,", ",calculos!G289,", ",calculos!H289,", ",calculos!I289,", ",calculos!J289,", ",calculos!K289,", ",calculos!L289,", ",calculos!M289,", ",calculos!N289,", ",calculos!O289,", ",calculos!P289,", ",calculos!Q289,", ",calculos!R289,", ",calculos!S289,", ",calculos!T289,", ",calculos!U289,", ",calculos!V289,", ",calculos!W289,", ",calculos!X289,", ",calculos!Y289,", ",calculos!Z289,", ",calculos!AA289,", ",calculos!AB289,", ",calculos!AC289,", ",calculos!AD289,", ",calculos!AE289,", ",calculos!AF289,");")</f>
        <v>INSERT INTO ceb_data VALUES (102, 1802, 0, 20180318, 689, 689, 112.77, 49.16, 26.38, 0, 0, 451.08, 473.86, 500.24, 0, 689, 0, 0, 0, 0, 0, 0, 0, 0, 0, 0, 0, 0, 0, 0);</v>
      </c>
    </row>
    <row r="290" spans="1:1" x14ac:dyDescent="0.25">
      <c r="A290" s="21" t="str">
        <f>CONCATENATE("INSERT INTO ",create_ceb_data!$B$1," VALUES (",calculos!C290,", ",calculos!D290,", ",calculos!E290,", ",calculos!F290,", ",calculos!G290,", ",calculos!H290,", ",calculos!I290,", ",calculos!J290,", ",calculos!K290,", ",calculos!L290,", ",calculos!M290,", ",calculos!N290,", ",calculos!O290,", ",calculos!P290,", ",calculos!Q290,", ",calculos!R290,", ",calculos!S290,", ",calculos!T290,", ",calculos!U290,", ",calculos!V290,", ",calculos!W290,", ",calculos!X290,", ",calculos!Y290,", ",calculos!Z290,", ",calculos!AA290,", ",calculos!AB290,", ",calculos!AC290,", ",calculos!AD290,", ",calculos!AE290,", ",calculos!AF290,");")</f>
        <v>INSERT INTO ceb_data VALUES (103, 1802, 0, 20180318, 6840, 6840, 1119.51, 601.25, 261.95, 0, 0, 4478.06, 4817.36, 5079.31, 0, 6840, 0, 0, 0, 0, 0, 0, 0, 0, 0, 0, 0, 0, 0, 0);</v>
      </c>
    </row>
    <row r="291" spans="1:1" x14ac:dyDescent="0.25">
      <c r="A291" s="21" t="str">
        <f>CONCATENATE("INSERT INTO ",create_ceb_data!$B$1," VALUES (",calculos!C291,", ",calculos!D291,", ",calculos!E291,", ",calculos!F291,", ",calculos!G291,", ",calculos!H291,", ",calculos!I291,", ",calculos!J291,", ",calculos!K291,", ",calculos!L291,", ",calculos!M291,", ",calculos!N291,", ",calculos!O291,", ",calculos!P291,", ",calculos!Q291,", ",calculos!R291,", ",calculos!S291,", ",calculos!T291,", ",calculos!U291,", ",calculos!V291,", ",calculos!W291,", ",calculos!X291,", ",calculos!Y291,", ",calculos!Z291,", ",calculos!AA291,", ",calculos!AB291,", ",calculos!AC291,", ",calculos!AD291,", ",calculos!AE291,", ",calculos!AF291,");")</f>
        <v>INSERT INTO ceb_data VALUES (104, 1802, 0, 20180318, 559, 559, 91.49, 40.97, 21.38, 0, 0, 365.97, 385.56, 406.94, 0, 559, 0, 0, 0, 0, 0, 0, 0, 0, 0, 0, 0, 0, 0, 0);</v>
      </c>
    </row>
    <row r="292" spans="1:1" x14ac:dyDescent="0.25">
      <c r="A292" s="21" t="str">
        <f>CONCATENATE("INSERT INTO ",create_ceb_data!$B$1," VALUES (",calculos!C292,", ",calculos!D292,", ",calculos!E292,", ",calculos!F292,", ",calculos!G292,", ",calculos!H292,", ",calculos!I292,", ",calculos!J292,", ",calculos!K292,", ",calculos!L292,", ",calculos!M292,", ",calculos!N292,", ",calculos!O292,", ",calculos!P292,", ",calculos!Q292,", ",calculos!R292,", ",calculos!S292,", ",calculos!T292,", ",calculos!U292,", ",calculos!V292,", ",calculos!W292,", ",calculos!X292,", ",calculos!Y292,", ",calculos!Z292,", ",calculos!AA292,", ",calculos!AB292,", ",calculos!AC292,", ",calculos!AD292,", ",calculos!AE292,", ",calculos!AF292,");")</f>
        <v>INSERT INTO ceb_data VALUES (105, 1802, 0, 20180318, 9720, 9720, 1590.89, 706.62, 372.25, 0, 0, 6363.57, 6697.94, 7070.19, 0, 9720, 0, 0, 0, 0, 0, 0, 0, 0, 0, 0, 0, 0, 0, 0);</v>
      </c>
    </row>
    <row r="293" spans="1:1" x14ac:dyDescent="0.25">
      <c r="A293" s="21" t="str">
        <f>CONCATENATE("INSERT INTO ",create_ceb_data!$B$1," VALUES (",calculos!C293,", ",calculos!D293,", ",calculos!E293,", ",calculos!F293,", ",calculos!G293,", ",calculos!H293,", ",calculos!I293,", ",calculos!J293,", ",calculos!K293,", ",calculos!L293,", ",calculos!M293,", ",calculos!N293,", ",calculos!O293,", ",calculos!P293,", ",calculos!Q293,", ",calculos!R293,", ",calculos!S293,", ",calculos!T293,", ",calculos!U293,", ",calculos!V293,", ",calculos!W293,", ",calculos!X293,", ",calculos!Y293,", ",calculos!Z293,", ",calculos!AA293,", ",calculos!AB293,", ",calculos!AC293,", ",calculos!AD293,", ",calculos!AE293,", ",calculos!AF293,");")</f>
        <v>INSERT INTO ceb_data VALUES (106, 1802, 0, 20180318, 765, 765, 125.2, 58.34, 29.27, 0, 0, 500.83, 529.9, 559.17, 0, 765, 0, 0, 0, 0, 0, 0, 0, 0, 0, 0, 0, 0, 0, 0);</v>
      </c>
    </row>
    <row r="294" spans="1:1" x14ac:dyDescent="0.25">
      <c r="A294" s="21" t="str">
        <f>CONCATENATE("INSERT INTO ",create_ceb_data!$B$1," VALUES (",calculos!C294,", ",calculos!D294,", ",calculos!E294,", ",calculos!F294,", ",calculos!G294,", ",calculos!H294,", ",calculos!I294,", ",calculos!J294,", ",calculos!K294,", ",calculos!L294,", ",calculos!M294,", ",calculos!N294,", ",calculos!O294,", ",calculos!P294,", ",calculos!Q294,", ",calculos!R294,", ",calculos!S294,", ",calculos!T294,", ",calculos!U294,", ",calculos!V294,", ",calculos!W294,", ",calculos!X294,", ",calculos!Y294,", ",calculos!Z294,", ",calculos!AA294,", ",calculos!AB294,", ",calculos!AC294,", ",calculos!AD294,", ",calculos!AE294,", ",calculos!AF294,");")</f>
        <v>INSERT INTO ceb_data VALUES (107, 1802, 0, 20180318, 6300, 6300, 1031.13, 706.62, 241.26, 0, 0, 4124.53, 4589.89, 4831.15, 0, 6300, 0, 0, 0, 0, 0, 0, 0, 0, 0, 0, 0, 0, 0, 0);</v>
      </c>
    </row>
    <row r="295" spans="1:1" x14ac:dyDescent="0.25">
      <c r="A295" s="21" t="str">
        <f>CONCATENATE("INSERT INTO ",create_ceb_data!$B$1," VALUES (",calculos!C295,", ",calculos!D295,", ",calculos!E295,", ",calculos!F295,", ",calculos!G295,", ",calculos!H295,", ",calculos!I295,", ",calculos!J295,", ",calculos!K295,", ",calculos!L295,", ",calculos!M295,", ",calculos!N295,", ",calculos!O295,", ",calculos!P295,", ",calculos!Q295,", ",calculos!R295,", ",calculos!S295,", ",calculos!T295,", ",calculos!U295,", ",calculos!V295,", ",calculos!W295,", ",calculos!X295,", ",calculos!Y295,", ",calculos!Z295,", ",calculos!AA295,", ",calculos!AB295,", ",calculos!AC295,", ",calculos!AD295,", ",calculos!AE295,", ",calculos!AF295,");")</f>
        <v>INSERT INTO ceb_data VALUES (108, 1802, 0, 20180318, 7310, 7310, 1196.44, 601.25, 279.94, 0, 0, 4785.77, 5107.08, 5387.02, 0, 7310, 0, 0, 0, 0, 0, 0, 0, 0, 0, 0, 0, 0, 0, 0);</v>
      </c>
    </row>
    <row r="296" spans="1:1" x14ac:dyDescent="0.25">
      <c r="A296" s="21" t="str">
        <f>CONCATENATE("INSERT INTO ",create_ceb_data!$B$1," VALUES (",calculos!C296,", ",calculos!D296,", ",calculos!E296,", ",calculos!F296,", ",calculos!G296,", ",calculos!H296,", ",calculos!I296,", ",calculos!J296,", ",calculos!K296,", ",calculos!L296,", ",calculos!M296,", ",calculos!N296,", ",calculos!O296,", ",calculos!P296,", ",calculos!Q296,", ",calculos!R296,", ",calculos!S296,", ",calculos!T296,", ",calculos!U296,", ",calculos!V296,", ",calculos!W296,", ",calculos!X296,", ",calculos!Y296,", ",calculos!Z296,", ",calculos!AA296,", ",calculos!AB296,", ",calculos!AC296,", ",calculos!AD296,", ",calculos!AE296,", ",calculos!AF296,");")</f>
        <v>INSERT INTO ceb_data VALUES (109, 1802, 1, 20180318, 220169, 0, 36453.87, 716.25, 8530.19, 0, 0, 145815.51, 138001.57, 146531.76, 20516, 199653, 0, 698, 0, 755, 0, 0, 0, 0, 0, 12591.86, 0, 0, 0, 755);</v>
      </c>
    </row>
    <row r="297" spans="1:1" x14ac:dyDescent="0.25">
      <c r="A297" s="21" t="str">
        <f>CONCATENATE("INSERT INTO ",create_ceb_data!$B$1," VALUES (",calculos!C297,", ",calculos!D297,", ",calculos!E297,", ",calculos!F297,", ",calculos!G297,", ",calculos!H297,", ",calculos!I297,", ",calculos!J297,", ",calculos!K297,", ",calculos!L297,", ",calculos!M297,", ",calculos!N297,", ",calculos!O297,", ",calculos!P297,", ",calculos!Q297,", ",calculos!R297,", ",calculos!S297,", ",calculos!T297,", ",calculos!U297,", ",calculos!V297,", ",calculos!W297,", ",calculos!X297,", ",calculos!Y297,", ",calculos!Z297,", ",calculos!AA297,", ",calculos!AB297,", ",calculos!AC297,", ",calculos!AD297,", ",calculos!AE297,", ",calculos!AF297,");")</f>
        <v>INSERT INTO ceb_data VALUES (110, 1802, 1, 20180318, 98402, 0, 16916.17, 716.25, 3958.37, 0, 0, 67664.73, 64422.61, 68380.98, 9113, 89289, 0, 333, 0, 490, 39, 62, 15.02, 23.88, 0, 8172.2, 0, 0, 0, 490);</v>
      </c>
    </row>
    <row r="298" spans="1:1" x14ac:dyDescent="0.25">
      <c r="A298" s="21" t="str">
        <f>CONCATENATE("INSERT INTO ",create_ceb_data!$B$1," VALUES (",calculos!C298,", ",calculos!D298,", ",calculos!E298,", ",calculos!F298,", ",calculos!G298,", ",calculos!H298,", ",calculos!I298,", ",calculos!J298,", ",calculos!K298,", ",calculos!L298,", ",calculos!M298,", ",calculos!N298,", ",calculos!O298,", ",calculos!P298,", ",calculos!Q298,", ",calculos!R298,", ",calculos!S298,", ",calculos!T298,", ",calculos!U298,", ",calculos!V298,", ",calculos!W298,", ",calculos!X298,", ",calculos!Y298,", ",calculos!Z298,", ",calculos!AA298,", ",calculos!AB298,", ",calculos!AC298,", ",calculos!AD298,", ",calculos!AE298,", ",calculos!AF298,");")</f>
        <v>INSERT INTO ceb_data VALUES (111, 1802, 2, 20180318, 320791, 0, 52954.84, 716.25, 12391.42, 0, 0, 211819.44, 200144.27, 212535.69, 31138, 289653, 732, 732, 785, 845, 0, 0, 0, 0, 44294.06, 14092.88, 0, 0, 785, 845);</v>
      </c>
    </row>
    <row r="299" spans="1:1" x14ac:dyDescent="0.25">
      <c r="A299" s="21" t="str">
        <f>CONCATENATE("INSERT INTO ",create_ceb_data!$B$1," VALUES (",calculos!C299,", ",calculos!D299,", ",calculos!E299,", ",calculos!F299,", ",calculos!G299,", ",calculos!H299,", ",calculos!I299,", ",calculos!J299,", ",calculos!K299,", ",calculos!L299,", ",calculos!M299,", ",calculos!N299,", ",calculos!O299,", ",calculos!P299,", ",calculos!Q299,", ",calculos!R299,", ",calculos!S299,", ",calculos!T299,", ",calculos!U299,", ",calculos!V299,", ",calculos!W299,", ",calculos!X299,", ",calculos!Y299,", ",calculos!Z299,", ",calculos!AA299,", ",calculos!AB299,", ",calculos!AC299,", ",calculos!AD299,", ",calculos!AE299,", ",calculos!AF299,");")</f>
        <v>INSERT INTO ceb_data VALUES (112, 1802, 1, 20180318, 163241, 0, 27032.93, 716.25, 6325.69, 0, 0, 108131.77, 102522.33, 108848.02, 16276, 146965, 0, 0, 0, 460, 0, 0, 0, 0, 0, 7671.86, 0, 0, 0, 460);</v>
      </c>
    </row>
    <row r="300" spans="1:1" x14ac:dyDescent="0.25">
      <c r="A300" s="21" t="str">
        <f>CONCATENATE("INSERT INTO ",create_ceb_data!$B$1," VALUES (",calculos!C300,", ",calculos!D300,", ",calculos!E300,", ",calculos!F300,", ",calculos!G300,", ",calculos!H300,", ",calculos!I300,", ",calculos!J300,", ",calculos!K300,", ",calculos!L300,", ",calculos!M300,", ",calculos!N300,", ",calculos!O300,", ",calculos!P300,", ",calculos!Q300,", ",calculos!R300,", ",calculos!S300,", ",calculos!T300,", ",calculos!U300,", ",calculos!V300,", ",calculos!W300,", ",calculos!X300,", ",calculos!Y300,", ",calculos!Z300,", ",calculos!AA300,", ",calculos!AB300,", ",calculos!AC300,", ",calculos!AD300,", ",calculos!AE300,", ",calculos!AF300,");")</f>
        <v>INSERT INTO ceb_data VALUES (113, 1802, 0, 20180318, 19943, 19943, 3264.11, 716.25, 763.78, 0, 0, 13056.44, 13008.91, 13772.69, 0, 19943, 0, 0, 0, 0, 0, 0, 0, 0, 0, 0, 0, 0, 0, 0);</v>
      </c>
    </row>
    <row r="301" spans="1:1" x14ac:dyDescent="0.25">
      <c r="A301" s="21" t="str">
        <f>CONCATENATE("INSERT INTO ",create_ceb_data!$B$1," VALUES (",calculos!C301,", ",calculos!D301,", ",calculos!E301,", ",calculos!F301,", ",calculos!G301,", ",calculos!H301,", ",calculos!I301,", ",calculos!J301,", ",calculos!K301,", ",calculos!L301,", ",calculos!M301,", ",calculos!N301,", ",calculos!O301,", ",calculos!P301,", ",calculos!Q301,", ",calculos!R301,", ",calculos!S301,", ",calculos!T301,", ",calculos!U301,", ",calculos!V301,", ",calculos!W301,", ",calculos!X301,", ",calculos!Y301,", ",calculos!Z301,", ",calculos!AA301,", ",calculos!AB301,", ",calculos!AC301,", ",calculos!AD301,", ",calculos!AE301,", ",calculos!AF301,");")</f>
        <v>INSERT INTO ceb_data VALUES (114, 1802, 1, 20180318, 323640, 0, 44325.52, 716.25, 10372.16, 0, 11106.06, 177302.16, 156540.19, 166912.35, 27632, 296008, 0, 966, 0, 966, 0, 2, 0, 0.77, 0, 11575.21, 0, 0, 0, 945);</v>
      </c>
    </row>
    <row r="302" spans="1:1" x14ac:dyDescent="0.25">
      <c r="A302" s="21" t="str">
        <f>CONCATENATE("INSERT INTO ",create_ceb_data!$B$1," VALUES (",calculos!C302,", ",calculos!D302,", ",calculos!E302,", ",calculos!F302,", ",calculos!G302,", ",calculos!H302,", ",calculos!I302,", ",calculos!J302,", ",calculos!K302,", ",calculos!L302,", ",calculos!M302,", ",calculos!N302,", ",calculos!O302,", ",calculos!P302,", ",calculos!Q302,", ",calculos!R302,", ",calculos!S302,", ",calculos!T302,", ",calculos!U302,", ",calculos!V302,", ",calculos!W302,", ",calculos!X302,", ",calculos!Y302,", ",calculos!Z302,", ",calculos!AA302,", ",calculos!AB302,", ",calculos!AC302,", ",calculos!AD302,", ",calculos!AE302,", ",calculos!AF302,");")</f>
        <v>INSERT INTO ceb_data VALUES (115, 1802, 1, 20180318, 180661, 0, 32514.9, 716.25, 7608.46, 0, 0, 130059.65, 123167.44, 130775.9, 20935, 159726, 0, 827, 0, 855, 0, 0, 0, 0, 0, 14259.66, 0, 0, 0, 855);</v>
      </c>
    </row>
    <row r="303" spans="1:1" x14ac:dyDescent="0.25">
      <c r="A303" s="21" t="str">
        <f>CONCATENATE("INSERT INTO ",create_ceb_data!$B$1," VALUES (",calculos!C303,", ",calculos!D303,", ",calculos!E303,", ",calculos!F303,", ",calculos!G303,", ",calculos!H303,", ",calculos!I303,", ",calculos!J303,", ",calculos!K303,", ",calculos!L303,", ",calculos!M303,", ",calculos!N303,", ",calculos!O303,", ",calculos!P303,", ",calculos!Q303,", ",calculos!R303,", ",calculos!S303,", ",calculos!T303,", ",calculos!U303,", ",calculos!V303,", ",calculos!W303,", ",calculos!X303,", ",calculos!Y303,", ",calculos!Z303,", ",calculos!AA303,", ",calculos!AB303,", ",calculos!AC303,", ",calculos!AD303,", ",calculos!AE303,", ",calculos!AF303,");")</f>
        <v>INSERT INTO ceb_data VALUES (116, 1802, 2, 20180318, 213516, 0, 34382.86, 716.25, 8045.57, 0, 0, 137531.53, 130202.21, 138247.78, 21092, 192424, 424, 473, 455, 473, 0, 1, 0, 0.38, 25673.64, 7888.68, 0, 1767.86, 455, 420);</v>
      </c>
    </row>
    <row r="304" spans="1:1" x14ac:dyDescent="0.25">
      <c r="A304" s="21" t="str">
        <f>CONCATENATE("INSERT INTO ",create_ceb_data!$B$1," VALUES (",calculos!C304,", ",calculos!D304,", ",calculos!E304,", ",calculos!F304,", ",calculos!G304,", ",calculos!H304,", ",calculos!I304,", ",calculos!J304,", ",calculos!K304,", ",calculos!L304,", ",calculos!M304,", ",calculos!N304,", ",calculos!O304,", ",calculos!P304,", ",calculos!Q304,", ",calculos!R304,", ",calculos!S304,", ",calculos!T304,", ",calculos!U304,", ",calculos!V304,", ",calculos!W304,", ",calculos!X304,", ",calculos!Y304,", ",calculos!Z304,", ",calculos!AA304,", ",calculos!AB304,", ",calculos!AC304,", ",calculos!AD304,", ",calculos!AE304,", ",calculos!AF304,");")</f>
        <v>INSERT INTO ceb_data VALUES (117, 1802, 0, 20180318, 3, 100, 6.67, 2.4, 3.23, 0, 0, 55.65, 54.82, 58.05, 0, 3, 0, 0, 0, 0, 0, 0, 0, 0, 0, 0, 0, 0, 0, 0);</v>
      </c>
    </row>
    <row r="305" spans="1:1" x14ac:dyDescent="0.25">
      <c r="A305" s="21" t="str">
        <f>CONCATENATE("INSERT INTO ",create_ceb_data!$B$1," VALUES (",calculos!C305,", ",calculos!D305,", ",calculos!E305,", ",calculos!F305,", ",calculos!G305,", ",calculos!H305,", ",calculos!I305,", ",calculos!J305,", ",calculos!K305,", ",calculos!L305,", ",calculos!M305,", ",calculos!N305,", ",calculos!O305,", ",calculos!P305,", ",calculos!Q305,", ",calculos!R305,", ",calculos!S305,", ",calculos!T305,", ",calculos!U305,", ",calculos!V305,", ",calculos!W305,", ",calculos!X305,", ",calculos!Y305,", ",calculos!Z305,", ",calculos!AA305,", ",calculos!AB305,", ",calculos!AC305,", ",calculos!AD305,", ",calculos!AE305,", ",calculos!AF305,");")</f>
        <v>INSERT INTO ceb_data VALUES (118, 1802, 0, 20180318, 1, 100, 6.67, 2.4, 3.23, 0, 0, 55.65, 54.82, 58.05, 0, 1, 0, 0, 0, 0, 0, 0, 0, 0, 0, 0, 0, 0, 0, 0);</v>
      </c>
    </row>
    <row r="306" spans="1:1" x14ac:dyDescent="0.25">
      <c r="A306" s="21" t="str">
        <f>CONCATENATE("INSERT INTO ",create_ceb_data!$B$1," VALUES (",calculos!C306,", ",calculos!D306,", ",calculos!E306,", ",calculos!F306,", ",calculos!G306,", ",calculos!H306,", ",calculos!I306,", ",calculos!J306,", ",calculos!K306,", ",calculos!L306,", ",calculos!M306,", ",calculos!N306,", ",calculos!O306,", ",calculos!P306,", ",calculos!Q306,", ",calculos!R306,", ",calculos!S306,", ",calculos!T306,", ",calculos!U306,", ",calculos!V306,", ",calculos!W306,", ",calculos!X306,", ",calculos!Y306,", ",calculos!Z306,", ",calculos!AA306,", ",calculos!AB306,", ",calculos!AC306,", ",calculos!AD306,", ",calculos!AE306,", ",calculos!AF306,");")</f>
        <v>INSERT INTO ceb_data VALUES (119, 1802, 0, 20180318, 0, 100, 6.67, 2.4, 3.23, 0, 0, 55.65, 54.82, 58.05, 0, 0, 0, 0, 0, 0, 0, 0, 0, 0, 0, 0, 0, 0, 0, 0);</v>
      </c>
    </row>
    <row r="307" spans="1:1" x14ac:dyDescent="0.25">
      <c r="A307" s="21" t="str">
        <f>CONCATENATE("INSERT INTO ",create_ceb_data!$B$1," VALUES (",calculos!C307,", ",calculos!D307,", ",calculos!E307,", ",calculos!F307,", ",calculos!G307,", ",calculos!H307,", ",calculos!I307,", ",calculos!J307,", ",calculos!K307,", ",calculos!L307,", ",calculos!M307,", ",calculos!N307,", ",calculos!O307,", ",calculos!P307,", ",calculos!Q307,", ",calculos!R307,", ",calculos!S307,", ",calculos!T307,", ",calculos!U307,", ",calculos!V307,", ",calculos!W307,", ",calculos!X307,", ",calculos!Y307,", ",calculos!Z307,", ",calculos!AA307,", ",calculos!AB307,", ",calculos!AC307,", ",calculos!AD307,", ",calculos!AE307,", ",calculos!AF307,");")</f>
        <v>INSERT INTO ceb_data VALUES (120, 1802, 2, 20180318, 81892, 0, 14594.09, 716.25, 3415, 0, 0, 58376.46, 55677.71, 59092.71, 9046, 72846, 212, 254, 245, 254, 24, 275, 9.24, 105.93, 13824.26, 4236.2, 0, 800.54, 245, 230);</v>
      </c>
    </row>
    <row r="308" spans="1:1" x14ac:dyDescent="0.25">
      <c r="A308" s="21" t="str">
        <f>CONCATENATE("INSERT INTO ",create_ceb_data!$B$1," VALUES (",calculos!C308,", ",calculos!D308,", ",calculos!E308,", ",calculos!F308,", ",calculos!G308,", ",calculos!H308,", ",calculos!I308,", ",calculos!J308,", ",calculos!K308,", ",calculos!L308,", ",calculos!M308,", ",calculos!N308,", ",calculos!O308,", ",calculos!P308,", ",calculos!Q308,", ",calculos!R308,", ",calculos!S308,", ",calculos!T308,", ",calculos!U308,", ",calculos!V308,", ",calculos!W308,", ",calculos!X308,", ",calculos!Y308,", ",calculos!Z308,", ",calculos!AA308,", ",calculos!AB308,", ",calculos!AC308,", ",calculos!AD308,", ",calculos!AE308,", ",calculos!AF308,");")</f>
        <v>INSERT INTO ceb_data VALUES (121, 1802, 2, 20180318, 139140, 0, 19335.44, 716.25, 4524.48, 0, 0, 77341.81, 73533.58, 78058.06, 12032, 127108, 205, 205, 350, 350, 0, 0, 0, 0, 10553.66, 4193.92, 0, 0, 350, 350);</v>
      </c>
    </row>
    <row r="309" spans="1:1" x14ac:dyDescent="0.25">
      <c r="A309" s="21" t="str">
        <f>CONCATENATE("INSERT INTO ",create_ceb_data!$B$1," VALUES (",calculos!C309,", ",calculos!D309,", ",calculos!E309,", ",calculos!F309,", ",calculos!G309,", ",calculos!H309,", ",calculos!I309,", ",calculos!J309,", ",calculos!K309,", ",calculos!L309,", ",calculos!M309,", ",calculos!N309,", ",calculos!O309,", ",calculos!P309,", ",calculos!Q309,", ",calculos!R309,", ",calculos!S309,", ",calculos!T309,", ",calculos!U309,", ",calculos!V309,", ",calculos!W309,", ",calculos!X309,", ",calculos!Y309,", ",calculos!Z309,", ",calculos!AA309,", ",calculos!AB309,", ",calculos!AC309,", ",calculos!AD309,", ",calculos!AE309,", ",calculos!AF309,");")</f>
        <v>INSERT INTO ceb_data VALUES (122, 1802, 0, 20180318, 0, 30, 2, 2.4, 0.96, 0, 0, 16.69, 18.13, 19.09, 0, 0, 0, 0, 0, 0, 0, 0, 0, 0, 0, 0, 0, 0, 0, 0);</v>
      </c>
    </row>
    <row r="310" spans="1:1" x14ac:dyDescent="0.25">
      <c r="A310" s="21" t="str">
        <f>CONCATENATE("INSERT INTO ",create_ceb_data!$B$1," VALUES (",calculos!C310,", ",calculos!D310,", ",calculos!E310,", ",calculos!F310,", ",calculos!G310,", ",calculos!H310,", ",calculos!I310,", ",calculos!J310,", ",calculos!K310,", ",calculos!L310,", ",calculos!M310,", ",calculos!N310,", ",calculos!O310,", ",calculos!P310,", ",calculos!Q310,", ",calculos!R310,", ",calculos!S310,", ",calculos!T310,", ",calculos!U310,", ",calculos!V310,", ",calculos!W310,", ",calculos!X310,", ",calculos!Y310,", ",calculos!Z310,", ",calculos!AA310,", ",calculos!AB310,", ",calculos!AC310,", ",calculos!AD310,", ",calculos!AE310,", ",calculos!AF310,");")</f>
        <v>INSERT INTO ceb_data VALUES (101, 1803, 1, 20180418, 16403, 0, 2398.95, 716.25, 561.34, 0, 0, 9595.85, 9750.76, 10312.1, 1802, 14601, 0, 53, 0, 55, 0, 0, 0, 0, 0, 670.13, 0, 0, 0, 55);</v>
      </c>
    </row>
    <row r="311" spans="1:1" x14ac:dyDescent="0.25">
      <c r="A311" s="21" t="str">
        <f>CONCATENATE("INSERT INTO ",create_ceb_data!$B$1," VALUES (",calculos!C311,", ",calculos!D311,", ",calculos!E311,", ",calculos!F311,", ",calculos!G311,", ",calculos!H311,", ",calculos!I311,", ",calculos!J311,", ",calculos!K311,", ",calculos!L311,", ",calculos!M311,", ",calculos!N311,", ",calculos!O311,", ",calculos!P311,", ",calculos!Q311,", ",calculos!R311,", ",calculos!S311,", ",calculos!T311,", ",calculos!U311,", ",calculos!V311,", ",calculos!W311,", ",calculos!X311,", ",calculos!Y311,", ",calculos!Z311,", ",calculos!AA311,", ",calculos!AB311,", ",calculos!AC311,", ",calculos!AD311,", ",calculos!AE311,", ",calculos!AF311,");")</f>
        <v>INSERT INTO ceb_data VALUES (102, 1803, 0, 20180418, 605, 605, 100.68, 49.16, 23.54, 0, 0, 402.75, 428.37, 451.91, 0, 605, 0, 0, 0, 0, 0, 0, 0, 0, 0, 0, 0, 0, 0, 0);</v>
      </c>
    </row>
    <row r="312" spans="1:1" x14ac:dyDescent="0.25">
      <c r="A312" s="21" t="str">
        <f>CONCATENATE("INSERT INTO ",create_ceb_data!$B$1," VALUES (",calculos!C312,", ",calculos!D312,", ",calculos!E312,", ",calculos!F312,", ",calculos!G312,", ",calculos!H312,", ",calculos!I312,", ",calculos!J312,", ",calculos!K312,", ",calculos!L312,", ",calculos!M312,", ",calculos!N312,", ",calculos!O312,", ",calculos!P312,", ",calculos!Q312,", ",calculos!R312,", ",calculos!S312,", ",calculos!T312,", ",calculos!U312,", ",calculos!V312,", ",calculos!W312,", ",calculos!X312,", ",calculos!Y312,", ",calculos!Z312,", ",calculos!AA312,", ",calculos!AB312,", ",calculos!AC312,", ",calculos!AD312,", ",calculos!AE312,", ",calculos!AF312,");")</f>
        <v>INSERT INTO ceb_data VALUES (103, 1803, 0, 20180418, 6800, 6800, 1131.7, 601.25, 264.8, 0, 0, 4526.82, 4863.27, 5128.07, 0, 6800, 0, 0, 0, 0, 0, 0, 0, 0, 0, 0, 0, 0, 0, 0);</v>
      </c>
    </row>
    <row r="313" spans="1:1" x14ac:dyDescent="0.25">
      <c r="A313" s="21" t="str">
        <f>CONCATENATE("INSERT INTO ",create_ceb_data!$B$1," VALUES (",calculos!C313,", ",calculos!D313,", ",calculos!E313,", ",calculos!F313,", ",calculos!G313,", ",calculos!H313,", ",calculos!I313,", ",calculos!J313,", ",calculos!K313,", ",calculos!L313,", ",calculos!M313,", ",calculos!N313,", ",calculos!O313,", ",calculos!P313,", ",calculos!Q313,", ",calculos!R313,", ",calculos!S313,", ",calculos!T313,", ",calculos!U313,", ",calculos!V313,", ",calculos!W313,", ",calculos!X313,", ",calculos!Y313,", ",calculos!Z313,", ",calculos!AA313,", ",calculos!AB313,", ",calculos!AC313,", ",calculos!AD313,", ",calculos!AE313,", ",calculos!AF313,");")</f>
        <v>INSERT INTO ceb_data VALUES (104, 1803, 0, 20180418, 485, 485, 52.99, 40.97, 17.21, 0, 0, 294.42, 318.18, 335.39, 0, 485, 0, 0, 0, 0, 0, 0, 0, 0, 0, 0, 0, 0, 0, 0);</v>
      </c>
    </row>
    <row r="314" spans="1:1" x14ac:dyDescent="0.25">
      <c r="A314" s="21" t="str">
        <f>CONCATENATE("INSERT INTO ",create_ceb_data!$B$1," VALUES (",calculos!C314,", ",calculos!D314,", ",calculos!E314,", ",calculos!F314,", ",calculos!G314,", ",calculos!H314,", ",calculos!I314,", ",calculos!J314,", ",calculos!K314,", ",calculos!L314,", ",calculos!M314,", ",calculos!N314,", ",calculos!O314,", ",calculos!P314,", ",calculos!Q314,", ",calculos!R314,", ",calculos!S314,", ",calculos!T314,", ",calculos!U314,", ",calculos!V314,", ",calculos!W314,", ",calculos!X314,", ",calculos!Y314,", ",calculos!Z314,", ",calculos!AA314,", ",calculos!AB314,", ",calculos!AC314,", ",calculos!AD314,", ",calculos!AE314,", ",calculos!AF314,");")</f>
        <v>INSERT INTO ceb_data VALUES (105, 1803, 0, 20180418, 7560, 7560, 1258.19, 706.62, 294.4, 0, 0, 5032.76, 5444.98, 5739.38, 0, 7560, 0, 0, 0, 0, 0, 0, 0, 0, 0, 0, 0, 0, 0, 0);</v>
      </c>
    </row>
    <row r="315" spans="1:1" x14ac:dyDescent="0.25">
      <c r="A315" s="21" t="str">
        <f>CONCATENATE("INSERT INTO ",create_ceb_data!$B$1," VALUES (",calculos!C315,", ",calculos!D315,", ",calculos!E315,", ",calculos!F315,", ",calculos!G315,", ",calculos!H315,", ",calculos!I315,", ",calculos!J315,", ",calculos!K315,", ",calculos!L315,", ",calculos!M315,", ",calculos!N315,", ",calculos!O315,", ",calculos!P315,", ",calculos!Q315,", ",calculos!R315,", ",calculos!S315,", ",calculos!T315,", ",calculos!U315,", ",calculos!V315,", ",calculos!W315,", ",calculos!X315,", ",calculos!Y315,", ",calculos!Z315,", ",calculos!AA315,", ",calculos!AB315,", ",calculos!AC315,", ",calculos!AD315,", ",calculos!AE315,", ",calculos!AF315,");")</f>
        <v>INSERT INTO ceb_data VALUES (106, 1803, 0, 20180418, 563, 563, 93.69, 58.34, 21.9, 0, 0, 374.79, 411.23, 433.13, 0, 563, 0, 0, 0, 0, 0, 0, 0, 0, 0, 0, 0, 0, 0, 0);</v>
      </c>
    </row>
    <row r="316" spans="1:1" x14ac:dyDescent="0.25">
      <c r="A316" s="21" t="str">
        <f>CONCATENATE("INSERT INTO ",create_ceb_data!$B$1," VALUES (",calculos!C316,", ",calculos!D316,", ",calculos!E316,", ",calculos!F316,", ",calculos!G316,", ",calculos!H316,", ",calculos!I316,", ",calculos!J316,", ",calculos!K316,", ",calculos!L316,", ",calculos!M316,", ",calculos!N316,", ",calculos!O316,", ",calculos!P316,", ",calculos!Q316,", ",calculos!R316,", ",calculos!S316,", ",calculos!T316,", ",calculos!U316,", ",calculos!V316,", ",calculos!W316,", ",calculos!X316,", ",calculos!Y316,", ",calculos!Z316,", ",calculos!AA316,", ",calculos!AB316,", ",calculos!AC316,", ",calculos!AD316,", ",calculos!AE316,", ",calculos!AF316,");")</f>
        <v>INSERT INTO ceb_data VALUES (107, 1803, 0, 20180418, 6480, 6480, 1078.44, 706.62, 252.33, 0, 0, 4313.79, 4768.08, 5020.41, 0, 6480, 0, 0, 0, 0, 0, 0, 0, 0, 0, 0, 0, 0, 0, 0);</v>
      </c>
    </row>
    <row r="317" spans="1:1" x14ac:dyDescent="0.25">
      <c r="A317" s="21" t="str">
        <f>CONCATENATE("INSERT INTO ",create_ceb_data!$B$1," VALUES (",calculos!C317,", ",calculos!D317,", ",calculos!E317,", ",calculos!F317,", ",calculos!G317,", ",calculos!H317,", ",calculos!I317,", ",calculos!J317,", ",calculos!K317,", ",calculos!L317,", ",calculos!M317,", ",calculos!N317,", ",calculos!O317,", ",calculos!P317,", ",calculos!Q317,", ",calculos!R317,", ",calculos!S317,", ",calculos!T317,", ",calculos!U317,", ",calculos!V317,", ",calculos!W317,", ",calculos!X317,", ",calculos!Y317,", ",calculos!Z317,", ",calculos!AA317,", ",calculos!AB317,", ",calculos!AC317,", ",calculos!AD317,", ",calculos!AE317,", ",calculos!AF317,");")</f>
        <v>INSERT INTO ceb_data VALUES (108, 1803, 0, 20180418, 6680, 6680, 1111.73, 601.25, 260.12, 0, 0, 4446.94, 4788.07, 5048.19, 0, 6680, 0, 0, 0, 0, 0, 0, 0, 0, 0, 0, 0, 0, 0, 0);</v>
      </c>
    </row>
    <row r="318" spans="1:1" x14ac:dyDescent="0.25">
      <c r="A318" s="21" t="str">
        <f>CONCATENATE("INSERT INTO ",create_ceb_data!$B$1," VALUES (",calculos!C318,", ",calculos!D318,", ",calculos!E318,", ",calculos!F318,", ",calculos!G318,", ",calculos!H318,", ",calculos!I318,", ",calculos!J318,", ",calculos!K318,", ",calculos!L318,", ",calculos!M318,", ",calculos!N318,", ",calculos!O318,", ",calculos!P318,", ",calculos!Q318,", ",calculos!R318,", ",calculos!S318,", ",calculos!T318,", ",calculos!U318,", ",calculos!V318,", ",calculos!W318,", ",calculos!X318,", ",calculos!Y318,", ",calculos!Z318,", ",calculos!AA318,", ",calculos!AB318,", ",calculos!AC318,", ",calculos!AD318,", ",calculos!AE318,", ",calculos!AF318,");")</f>
        <v>INSERT INTO ceb_data VALUES (109, 1803, 1, 20180418, 208125, 0, 37962.73, 716.25, 8883.26, 0, 0, 151850.95, 143683.94, 152567.2, 26231, 181894, 0, 727, 0, 755, 0, 0, 0, 0, 0, 12803.84, 0, 0, 0, 755);</v>
      </c>
    </row>
    <row r="319" spans="1:1" x14ac:dyDescent="0.25">
      <c r="A319" s="21" t="str">
        <f>CONCATENATE("INSERT INTO ",create_ceb_data!$B$1," VALUES (",calculos!C319,", ",calculos!D319,", ",calculos!E319,", ",calculos!F319,", ",calculos!G319,", ",calculos!H319,", ",calculos!I319,", ",calculos!J319,", ",calculos!K319,", ",calculos!L319,", ",calculos!M319,", ",calculos!N319,", ",calculos!O319,", ",calculos!P319,", ",calculos!Q319,", ",calculos!R319,", ",calculos!S319,", ",calculos!T319,", ",calculos!U319,", ",calculos!V319,", ",calculos!W319,", ",calculos!X319,", ",calculos!Y319,", ",calculos!Z319,", ",calculos!AA319,", ",calculos!AB319,", ",calculos!AC319,", ",calculos!AD319,", ",calculos!AE319,", ",calculos!AF319,");")</f>
        <v>INSERT INTO ceb_data VALUES (110, 1803, 1, 20180418, 94522, 0, 17337.93, 716.25, 4057.06, 0, 0, 69351.79, 66010.98, 70068.04, 10602, 83920, 0, 386, 0, 490, 0, 0, 0, 0, 0, 8309.78, 0, 0, 0, 490);</v>
      </c>
    </row>
    <row r="320" spans="1:1" x14ac:dyDescent="0.25">
      <c r="A320" s="21" t="str">
        <f>CONCATENATE("INSERT INTO ",create_ceb_data!$B$1," VALUES (",calculos!C320,", ",calculos!D320,", ",calculos!E320,", ",calculos!F320,", ",calculos!G320,", ",calculos!H320,", ",calculos!I320,", ",calculos!J320,", ",calculos!K320,", ",calculos!L320,", ",calculos!M320,", ",calculos!N320,", ",calculos!O320,", ",calculos!P320,", ",calculos!Q320,", ",calculos!R320,", ",calculos!S320,", ",calculos!T320,", ",calculos!U320,", ",calculos!V320,", ",calculos!W320,", ",calculos!X320,", ",calculos!Y320,", ",calculos!Z320,", ",calculos!AA320,", ",calculos!AB320,", ",calculos!AC320,", ",calculos!AD320,", ",calculos!AE320,", ",calculos!AF320,");")</f>
        <v>INSERT INTO ceb_data VALUES (111, 1803, 2, 20180418, 335829, 0, 55687.6, 716.25, 13030.88, 0, 0, 222750.47, 210435.84, 223466.72, 32818, 303011, 732, 732, 785, 845, 0, 0, 0, 0, 45039.73, 14330.13, 0, 0, 785, 845);</v>
      </c>
    </row>
    <row r="321" spans="1:1" x14ac:dyDescent="0.25">
      <c r="A321" s="21" t="str">
        <f>CONCATENATE("INSERT INTO ",create_ceb_data!$B$1," VALUES (",calculos!C321,", ",calculos!D321,", ",calculos!E321,", ",calculos!F321,", ",calculos!G321,", ",calculos!H321,", ",calculos!I321,", ",calculos!J321,", ",calculos!K321,", ",calculos!L321,", ",calculos!M321,", ",calculos!N321,", ",calculos!O321,", ",calculos!P321,", ",calculos!Q321,", ",calculos!R321,", ",calculos!S321,", ",calculos!T321,", ",calculos!U321,", ",calculos!V321,", ",calculos!W321,", ",calculos!X321,", ",calculos!Y321,", ",calculos!Z321,", ",calculos!AA321,", ",calculos!AB321,", ",calculos!AC321,", ",calculos!AD321,", ",calculos!AE321,", ",calculos!AF321,");")</f>
        <v>INSERT INTO ceb_data VALUES (112, 1803, 1, 20180418, 163381, 0, 27571.03, 716.25, 6451.6, 0, 0, 110284.14, 104548.79, 111000.39, 16442, 146939, 0, 0, 0, 460, 0, 0, 0, 0, 0, 7801.02, 0, 0, 0, 460);</v>
      </c>
    </row>
    <row r="322" spans="1:1" x14ac:dyDescent="0.25">
      <c r="A322" s="21" t="str">
        <f>CONCATENATE("INSERT INTO ",create_ceb_data!$B$1," VALUES (",calculos!C322,", ",calculos!D322,", ",calculos!E322,", ",calculos!F322,", ",calculos!G322,", ",calculos!H322,", ",calculos!I322,", ",calculos!J322,", ",calculos!K322,", ",calculos!L322,", ",calculos!M322,", ",calculos!N322,", ",calculos!O322,", ",calculos!P322,", ",calculos!Q322,", ",calculos!R322,", ",calculos!S322,", ",calculos!T322,", ",calculos!U322,", ",calculos!V322,", ",calculos!W322,", ",calculos!X322,", ",calculos!Y322,", ",calculos!Z322,", ",calculos!AA322,", ",calculos!AB322,", ",calculos!AC322,", ",calculos!AD322,", ",calculos!AE322,", ",calculos!AF322,");")</f>
        <v>INSERT INTO ceb_data VALUES (113, 1803, 0, 20180418, 17989, 17989, 2993.86, 716.25, 700.55, 0, 0, 11975.45, 11991.15, 12691.7, 0, 17989, 0, 0, 0, 0, 0, 0, 0, 0, 0, 0, 0, 0, 0, 0);</v>
      </c>
    </row>
    <row r="323" spans="1:1" x14ac:dyDescent="0.25">
      <c r="A323" s="21" t="str">
        <f>CONCATENATE("INSERT INTO ",create_ceb_data!$B$1," VALUES (",calculos!C323,", ",calculos!D323,", ",calculos!E323,", ",calculos!F323,", ",calculos!G323,", ",calculos!H323,", ",calculos!I323,", ",calculos!J323,", ",calculos!K323,", ",calculos!L323,", ",calculos!M323,", ",calculos!N323,", ",calculos!O323,", ",calculos!P323,", ",calculos!Q323,", ",calculos!R323,", ",calculos!S323,", ",calculos!T323,", ",calculos!U323,", ",calculos!V323,", ",calculos!W323,", ",calculos!X323,", ",calculos!Y323,", ",calculos!Z323,", ",calculos!AA323,", ",calculos!AB323,", ",calculos!AC323,", ",calculos!AD323,", ",calculos!AE323,", ",calculos!AF323,");")</f>
        <v>INSERT INTO ceb_data VALUES (114, 1803, 1, 20180418, 281373, 0, 40216, 716.25, 9410.53, 0, 0, 160864.02, 152169.74, 161580.27, 26369, 255004, 0, 986, 0, 986, 0, 22, 0, 8.61, 0, 12013.76, 0, 0, 0, 945);</v>
      </c>
    </row>
    <row r="324" spans="1:1" x14ac:dyDescent="0.25">
      <c r="A324" s="21" t="str">
        <f>CONCATENATE("INSERT INTO ",create_ceb_data!$B$1," VALUES (",calculos!C324,", ",calculos!D324,", ",calculos!E324,", ",calculos!F324,", ",calculos!G324,", ",calculos!H324,", ",calculos!I324,", ",calculos!J324,", ",calculos!K324,", ",calculos!L324,", ",calculos!M324,", ",calculos!N324,", ",calculos!O324,", ",calculos!P324,", ",calculos!Q324,", ",calculos!R324,", ",calculos!S324,", ",calculos!T324,", ",calculos!U324,", ",calculos!V324,", ",calculos!W324,", ",calculos!X324,", ",calculos!Y324,", ",calculos!Z324,", ",calculos!AA324,", ",calculos!AB324,", ",calculos!AC324,", ",calculos!AD324,", ",calculos!AE324,", ",calculos!AF324,");")</f>
        <v>INSERT INTO ceb_data VALUES (115, 1803, 1, 20180418, 148728, 0, 31089.93, 716.25, 7275.02, 0, 0, 124359.77, 117801, 125076.02, 25274, 123454, 0, 841, 0, 855, 0, 0, 0, 0, 0, 14499.72, 0, 0, 0, 855);</v>
      </c>
    </row>
    <row r="325" spans="1:1" x14ac:dyDescent="0.25">
      <c r="A325" s="21" t="str">
        <f>CONCATENATE("INSERT INTO ",create_ceb_data!$B$1," VALUES (",calculos!C325,", ",calculos!D325,", ",calculos!E325,", ",calculos!F325,", ",calculos!G325,", ",calculos!H325,", ",calculos!I325,", ",calculos!J325,", ",calculos!K325,", ",calculos!L325,", ",calculos!M325,", ",calculos!N325,", ",calculos!O325,", ",calculos!P325,", ",calculos!Q325,", ",calculos!R325,", ",calculos!S325,", ",calculos!T325,", ",calculos!U325,", ",calculos!V325,", ",calculos!W325,", ",calculos!X325,", ",calculos!Y325,", ",calculos!Z325,", ",calculos!AA325,", ",calculos!AB325,", ",calculos!AC325,", ",calculos!AD325,", ",calculos!AE325,", ",calculos!AF325,");")</f>
        <v>INSERT INTO ceb_data VALUES (116, 1803, 2, 20180418, 190003, 0, 31728.4, 716.25, 7424.43, 0, 0, 126913.67, 120205.49, 127629.92, 17513, 172490, 434, 449, 455, 449, 0, 0, 0, 0, 26105.84, 7614.48, 0, 983.6, 455, 420);</v>
      </c>
    </row>
    <row r="326" spans="1:1" x14ac:dyDescent="0.25">
      <c r="A326" s="21" t="str">
        <f>CONCATENATE("INSERT INTO ",create_ceb_data!$B$1," VALUES (",calculos!C326,", ",calculos!D326,", ",calculos!E326,", ",calculos!F326,", ",calculos!G326,", ",calculos!H326,", ",calculos!I326,", ",calculos!J326,", ",calculos!K326,", ",calculos!L326,", ",calculos!M326,", ",calculos!N326,", ",calculos!O326,", ",calculos!P326,", ",calculos!Q326,", ",calculos!R326,", ",calculos!S326,", ",calculos!T326,", ",calculos!U326,", ",calculos!V326,", ",calculos!W326,", ",calculos!X326,", ",calculos!Y326,", ",calculos!Z326,", ",calculos!AA326,", ",calculos!AB326,", ",calculos!AC326,", ",calculos!AD326,", ",calculos!AE326,", ",calculos!AF326,");")</f>
        <v>INSERT INTO ceb_data VALUES (117, 1803, 0, 20180418, 1, 100, 6.77, 2.4, 3.28, 0, 0, 56.44, 55.56, 58.84, 0, 1, 0, 0, 0, 0, 0, 0, 0, 0, 0, 0, 0, 0, 0, 0);</v>
      </c>
    </row>
    <row r="327" spans="1:1" x14ac:dyDescent="0.25">
      <c r="A327" s="21" t="str">
        <f>CONCATENATE("INSERT INTO ",create_ceb_data!$B$1," VALUES (",calculos!C327,", ",calculos!D327,", ",calculos!E327,", ",calculos!F327,", ",calculos!G327,", ",calculos!H327,", ",calculos!I327,", ",calculos!J327,", ",calculos!K327,", ",calculos!L327,", ",calculos!M327,", ",calculos!N327,", ",calculos!O327,", ",calculos!P327,", ",calculos!Q327,", ",calculos!R327,", ",calculos!S327,", ",calculos!T327,", ",calculos!U327,", ",calculos!V327,", ",calculos!W327,", ",calculos!X327,", ",calculos!Y327,", ",calculos!Z327,", ",calculos!AA327,", ",calculos!AB327,", ",calculos!AC327,", ",calculos!AD327,", ",calculos!AE327,", ",calculos!AF327,");")</f>
        <v>INSERT INTO ceb_data VALUES (118, 1803, 0, 20180418, 1, 100, 6.77, 2.4, 3.28, 0, 0, 56.44, 55.56, 58.84, 0, 1, 0, 0, 0, 0, 0, 0, 0, 0, 0, 0, 0, 0, 0, 0);</v>
      </c>
    </row>
    <row r="328" spans="1:1" x14ac:dyDescent="0.25">
      <c r="A328" s="21" t="str">
        <f>CONCATENATE("INSERT INTO ",create_ceb_data!$B$1," VALUES (",calculos!C328,", ",calculos!D328,", ",calculos!E328,", ",calculos!F328,", ",calculos!G328,", ",calculos!H328,", ",calculos!I328,", ",calculos!J328,", ",calculos!K328,", ",calculos!L328,", ",calculos!M328,", ",calculos!N328,", ",calculos!O328,", ",calculos!P328,", ",calculos!Q328,", ",calculos!R328,", ",calculos!S328,", ",calculos!T328,", ",calculos!U328,", ",calculos!V328,", ",calculos!W328,", ",calculos!X328,", ",calculos!Y328,", ",calculos!Z328,", ",calculos!AA328,", ",calculos!AB328,", ",calculos!AC328,", ",calculos!AD328,", ",calculos!AE328,", ",calculos!AF328,");")</f>
        <v>INSERT INTO ceb_data VALUES (119, 1803, 0, 20180418, 0, 100, 6.77, 2.4, 3.28, 0, 0, 56.44, 55.56, 58.84, 0, 0, 0, 0, 0, 0, 0, 0, 0, 0, 0, 0, 0, 0, 0, 0);</v>
      </c>
    </row>
    <row r="329" spans="1:1" x14ac:dyDescent="0.25">
      <c r="A329" s="21" t="str">
        <f>CONCATENATE("INSERT INTO ",create_ceb_data!$B$1," VALUES (",calculos!C329,", ",calculos!D329,", ",calculos!E329,", ",calculos!F329,", ",calculos!G329,", ",calculos!H329,", ",calculos!I329,", ",calculos!J329,", ",calculos!K329,", ",calculos!L329,", ",calculos!M329,", ",calculos!N329,", ",calculos!O329,", ",calculos!P329,", ",calculos!Q329,", ",calculos!R329,", ",calculos!S329,", ",calculos!T329,", ",calculos!U329,", ",calculos!V329,", ",calculos!W329,", ",calculos!X329,", ",calculos!Y329,", ",calculos!Z329,", ",calculos!AA329,", ",calculos!AB329,", ",calculos!AC329,", ",calculos!AD329,", ",calculos!AE329,", ",calculos!AF329,");")</f>
        <v>INSERT INTO ceb_data VALUES (120, 1803, 2, 20180418, 78281, 0, 14491.45, 716.25, 3390.98, 0, 0, 57965.91, 55291.18, 58682.16, 9978, 68303, 240, 258, 245, 258, 0, 0, 0, 0, 14056.98, 4375.36, 0, 949.68, 245, 230);</v>
      </c>
    </row>
    <row r="330" spans="1:1" x14ac:dyDescent="0.25">
      <c r="A330" s="21" t="str">
        <f>CONCATENATE("INSERT INTO ",create_ceb_data!$B$1," VALUES (",calculos!C330,", ",calculos!D330,", ",calculos!E330,", ",calculos!F330,", ",calculos!G330,", ",calculos!H330,", ",calculos!I330,", ",calculos!J330,", ",calculos!K330,", ",calculos!L330,", ",calculos!M330,", ",calculos!N330,", ",calculos!O330,", ",calculos!P330,", ",calculos!Q330,", ",calculos!R330,", ",calculos!S330,", ",calculos!T330,", ",calculos!U330,", ",calculos!V330,", ",calculos!W330,", ",calculos!X330,", ",calculos!Y330,", ",calculos!Z330,", ",calculos!AA330,", ",calculos!AB330,", ",calculos!AC330,", ",calculos!AD330,", ",calculos!AE330,", ",calculos!AF330,");")</f>
        <v>INSERT INTO ceb_data VALUES (121, 1803, 2, 20180418, 122609, 0, 17805.35, 716.25, 4166.43, 0, 0, 71221.47, 67771.29, 71937.72, 11252, 111357, 208, 205, 350, 350, 0, 0, 0, 0, 10731.33, 4264.52, 0, 0, 350, 350);</v>
      </c>
    </row>
    <row r="331" spans="1:1" x14ac:dyDescent="0.25">
      <c r="A331" s="21" t="str">
        <f>CONCATENATE("INSERT INTO ",create_ceb_data!$B$1," VALUES (",calculos!C331,", ",calculos!D331,", ",calculos!E331,", ",calculos!F331,", ",calculos!G331,", ",calculos!H331,", ",calculos!I331,", ",calculos!J331,", ",calculos!K331,", ",calculos!L331,", ",calculos!M331,", ",calculos!N331,", ",calculos!O331,", ",calculos!P331,", ",calculos!Q331,", ",calculos!R331,", ",calculos!S331,", ",calculos!T331,", ",calculos!U331,", ",calculos!V331,", ",calculos!W331,", ",calculos!X331,", ",calculos!Y331,", ",calculos!Z331,", ",calculos!AA331,", ",calculos!AB331,", ",calculos!AC331,", ",calculos!AD331,", ",calculos!AE331,", ",calculos!AF331,");")</f>
        <v>INSERT INTO ceb_data VALUES (122, 1803, 0, 20180418, 0, 30, 2.03, 2.4, 0.97, 0, 0, 16.93, 18.36, 19.33, 0, 0, 0, 0, 0, 0, 0, 0, 0, 0, 0, 0, 0, 0, 0, 0);</v>
      </c>
    </row>
    <row r="332" spans="1:1" x14ac:dyDescent="0.25">
      <c r="A332" s="21" t="str">
        <f>CONCATENATE("INSERT INTO ",create_ceb_data!$B$1," VALUES (",calculos!C332,", ",calculos!D332,", ",calculos!E332,", ",calculos!F332,", ",calculos!G332,", ",calculos!H332,", ",calculos!I332,", ",calculos!J332,", ",calculos!K332,", ",calculos!L332,", ",calculos!M332,", ",calculos!N332,", ",calculos!O332,", ",calculos!P332,", ",calculos!Q332,", ",calculos!R332,", ",calculos!S332,", ",calculos!T332,", ",calculos!U332,", ",calculos!V332,", ",calculos!W332,", ",calculos!X332,", ",calculos!Y332,", ",calculos!Z332,", ",calculos!AA332,", ",calculos!AB332,", ",calculos!AC332,", ",calculos!AD332,", ",calculos!AE332,", ",calculos!AF332,");")</f>
        <v>INSERT INTO ceb_data VALUES (101, 1804, 1, 20180518, 15007, 0, 2226.01, 716.25, 520.87, 0, 0, 8904.06, 9099.44, 9620.31, 1813, 13194, 0, 49, 0, 55, 0, 0, 0, 0, 0, 663.45, 0, 0, 0, 55);</v>
      </c>
    </row>
    <row r="333" spans="1:1" x14ac:dyDescent="0.25">
      <c r="A333" s="21" t="str">
        <f>CONCATENATE("INSERT INTO ",create_ceb_data!$B$1," VALUES (",calculos!C333,", ",calculos!D333,", ",calculos!E333,", ",calculos!F333,", ",calculos!G333,", ",calculos!H333,", ",calculos!I333,", ",calculos!J333,", ",calculos!K333,", ",calculos!L333,", ",calculos!M333,", ",calculos!N333,", ",calculos!O333,", ",calculos!P333,", ",calculos!Q333,", ",calculos!R333,", ",calculos!S333,", ",calculos!T333,", ",calculos!U333,", ",calculos!V333,", ",calculos!W333,", ",calculos!X333,", ",calculos!Y333,", ",calculos!Z333,", ",calculos!AA333,", ",calculos!AB333,", ",calculos!AC333,", ",calculos!AD333,", ",calculos!AE333,", ",calculos!AF333,");")</f>
        <v>INSERT INTO ceb_data VALUES (102, 1804, 0, 20180518, 749, 749, 123.41, 49.16, 28.85, 0, 0, 493.64, 513.95, 542.8, 0, 749, 0, 0, 0, 0, 0, 0, 0, 0, 0, 0, 0, 0, 0, 0);</v>
      </c>
    </row>
    <row r="334" spans="1:1" x14ac:dyDescent="0.25">
      <c r="A334" s="21" t="str">
        <f>CONCATENATE("INSERT INTO ",create_ceb_data!$B$1," VALUES (",calculos!C334,", ",calculos!D334,", ",calculos!E334,", ",calculos!F334,", ",calculos!G334,", ",calculos!H334,", ",calculos!I334,", ",calculos!J334,", ",calculos!K334,", ",calculos!L334,", ",calculos!M334,", ",calculos!N334,", ",calculos!O334,", ",calculos!P334,", ",calculos!Q334,", ",calculos!R334,", ",calculos!S334,", ",calculos!T334,", ",calculos!U334,", ",calculos!V334,", ",calculos!W334,", ",calculos!X334,", ",calculos!Y334,", ",calculos!Z334,", ",calculos!AA334,", ",calculos!AB334,", ",calculos!AC334,", ",calculos!AD334,", ",calculos!AE334,", ",calculos!AF334,");")</f>
        <v>INSERT INTO ceb_data VALUES (103, 1804, 0, 20180518, 7880, 7880, 1298.36, 601.25, 303.8, 0, 0, 5193.47, 5490.92, 5794.72, 0, 7880, 0, 0, 0, 0, 0, 0, 0, 0, 0, 0, 0, 0, 0, 0);</v>
      </c>
    </row>
    <row r="335" spans="1:1" x14ac:dyDescent="0.25">
      <c r="A335" s="21" t="str">
        <f>CONCATENATE("INSERT INTO ",create_ceb_data!$B$1," VALUES (",calculos!C335,", ",calculos!D335,", ",calculos!E335,", ",calculos!F335,", ",calculos!G335,", ",calculos!H335,", ",calculos!I335,", ",calculos!J335,", ",calculos!K335,", ",calculos!L335,", ",calculos!M335,", ",calculos!N335,", ",calculos!O335,", ",calculos!P335,", ",calculos!Q335,", ",calculos!R335,", ",calculos!S335,", ",calculos!T335,", ",calculos!U335,", ",calculos!V335,", ",calculos!W335,", ",calculos!X335,", ",calculos!Y335,", ",calculos!Z335,", ",calculos!AA335,", ",calculos!AB335,", ",calculos!AC335,", ",calculos!AD335,", ",calculos!AE335,", ",calculos!AF335,");")</f>
        <v>INSERT INTO ceb_data VALUES (104, 1804, 0, 20180518, 616, 616, 101.49, 40.97, 23.72, 0, 0, 405.98, 423.23, 446.95, 0, 616, 0, 0, 0, 0, 0, 0, 0, 0, 0, 0, 0, 0, 0, 0);</v>
      </c>
    </row>
    <row r="336" spans="1:1" x14ac:dyDescent="0.25">
      <c r="A336" s="21" t="str">
        <f>CONCATENATE("INSERT INTO ",create_ceb_data!$B$1," VALUES (",calculos!C336,", ",calculos!D336,", ",calculos!E336,", ",calculos!F336,", ",calculos!G336,", ",calculos!H336,", ",calculos!I336,", ",calculos!J336,", ",calculos!K336,", ",calculos!L336,", ",calculos!M336,", ",calculos!N336,", ",calculos!O336,", ",calculos!P336,", ",calculos!Q336,", ",calculos!R336,", ",calculos!S336,", ",calculos!T336,", ",calculos!U336,", ",calculos!V336,", ",calculos!W336,", ",calculos!X336,", ",calculos!Y336,", ",calculos!Z336,", ",calculos!AA336,", ",calculos!AB336,", ",calculos!AC336,", ",calculos!AD336,", ",calculos!AE336,", ",calculos!AF336,");")</f>
        <v>INSERT INTO ceb_data VALUES (105, 1804, 0, 20180518, 7600, 7600, 1252.23, 706.62, 292.99, 0, 0, 5008.93, 5422.56, 5715.55, 0, 7600, 0, 0, 0, 0, 0, 0, 0, 0, 0, 0, 0, 0, 0, 0);</v>
      </c>
    </row>
    <row r="337" spans="1:1" x14ac:dyDescent="0.25">
      <c r="A337" s="21" t="str">
        <f>CONCATENATE("INSERT INTO ",create_ceb_data!$B$1," VALUES (",calculos!C337,", ",calculos!D337,", ",calculos!E337,", ",calculos!F337,", ",calculos!G337,", ",calculos!H337,", ",calculos!I337,", ",calculos!J337,", ",calculos!K337,", ",calculos!L337,", ",calculos!M337,", ",calculos!N337,", ",calculos!O337,", ",calculos!P337,", ",calculos!Q337,", ",calculos!R337,", ",calculos!S337,", ",calculos!T337,", ",calculos!U337,", ",calculos!V337,", ",calculos!W337,", ",calculos!X337,", ",calculos!Y337,", ",calculos!Z337,", ",calculos!AA337,", ",calculos!AB337,", ",calculos!AC337,", ",calculos!AD337,", ",calculos!AE337,", ",calculos!AF337,");")</f>
        <v>INSERT INTO ceb_data VALUES (106, 1804, 0, 20180518, 857, 857, 141.2, 58.34, 33.02, 0, 0, 564.82, 590.14, 623.16, 0, 857, 0, 0, 0, 0, 0, 0, 0, 0, 0, 0, 0, 0, 0, 0);</v>
      </c>
    </row>
    <row r="338" spans="1:1" x14ac:dyDescent="0.25">
      <c r="A338" s="21" t="str">
        <f>CONCATENATE("INSERT INTO ",create_ceb_data!$B$1," VALUES (",calculos!C338,", ",calculos!D338,", ",calculos!E338,", ",calculos!F338,", ",calculos!G338,", ",calculos!H338,", ",calculos!I338,", ",calculos!J338,", ",calculos!K338,", ",calculos!L338,", ",calculos!M338,", ",calculos!N338,", ",calculos!O338,", ",calculos!P338,", ",calculos!Q338,", ",calculos!R338,", ",calculos!S338,", ",calculos!T338,", ",calculos!U338,", ",calculos!V338,", ",calculos!W338,", ",calculos!X338,", ",calculos!Y338,", ",calculos!Z338,", ",calculos!AA338,", ",calculos!AB338,", ",calculos!AC338,", ",calculos!AD338,", ",calculos!AE338,", ",calculos!AF338,");")</f>
        <v>INSERT INTO ceb_data VALUES (107, 1804, 0, 20180518, 6900, 6900, 1136.89, 706.62, 266.01, 0, 0, 4547.58, 4988.19, 5254.2, 0, 6900, 0, 0, 0, 0, 0, 0, 0, 0, 0, 0, 0, 0, 0, 0);</v>
      </c>
    </row>
    <row r="339" spans="1:1" x14ac:dyDescent="0.25">
      <c r="A339" s="21" t="str">
        <f>CONCATENATE("INSERT INTO ",create_ceb_data!$B$1," VALUES (",calculos!C339,", ",calculos!D339,", ",calculos!E339,", ",calculos!F339,", ",calculos!G339,", ",calculos!H339,", ",calculos!I339,", ",calculos!J339,", ",calculos!K339,", ",calculos!L339,", ",calculos!M339,", ",calculos!N339,", ",calculos!O339,", ",calculos!P339,", ",calculos!Q339,", ",calculos!R339,", ",calculos!S339,", ",calculos!T339,", ",calculos!U339,", ",calculos!V339,", ",calculos!W339,", ",calculos!X339,", ",calculos!Y339,", ",calculos!Z339,", ",calculos!AA339,", ",calculos!AB339,", ",calculos!AC339,", ",calculos!AD339,", ",calculos!AE339,", ",calculos!AF339,");")</f>
        <v>INSERT INTO ceb_data VALUES (108, 1804, 0, 20180518, 5840, 5840, 962.24, 601.25, 225.13, 0, 0, 3848.97, 4225.09, 4450.22, 0, 5840, 0, 0, 0, 0, 0, 0, 0, 0, 0, 0, 0, 0, 0, 0);</v>
      </c>
    </row>
    <row r="340" spans="1:1" x14ac:dyDescent="0.25">
      <c r="A340" s="21" t="str">
        <f>CONCATENATE("INSERT INTO ",create_ceb_data!$B$1," VALUES (",calculos!C340,", ",calculos!D340,", ",calculos!E340,", ",calculos!F340,", ",calculos!G340,", ",calculos!H340,", ",calculos!I340,", ",calculos!J340,", ",calculos!K340,", ",calculos!L340,", ",calculos!M340,", ",calculos!N340,", ",calculos!O340,", ",calculos!P340,", ",calculos!Q340,", ",calculos!R340,", ",calculos!S340,", ",calculos!T340,", ",calculos!U340,", ",calculos!V340,", ",calculos!W340,", ",calculos!X340,", ",calculos!Y340,", ",calculos!Z340,", ",calculos!AA340,", ",calculos!AB340,", ",calculos!AC340,", ",calculos!AD340,", ",calculos!AE340,", ",calculos!AF340,");")</f>
        <v>INSERT INTO ceb_data VALUES (109, 1804, 1, 20180518, 241233, 0, 43453.08, 716.25, 10168.01, 0, 0, 173812.38, 164360.62, 174528.63, 31393, 209840, 0, 730, 0, 755, 3, 4, 1.16, 1.56, 0, 12676.16, 0, 0, 0, 755);</v>
      </c>
    </row>
    <row r="341" spans="1:1" x14ac:dyDescent="0.25">
      <c r="A341" s="21" t="str">
        <f>CONCATENATE("INSERT INTO ",create_ceb_data!$B$1," VALUES (",calculos!C341,", ",calculos!D341,", ",calculos!E341,", ",calculos!F341,", ",calculos!G341,", ",calculos!H341,", ",calculos!I341,", ",calculos!J341,", ",calculos!K341,", ",calculos!L341,", ",calculos!M341,", ",calculos!N341,", ",calculos!O341,", ",calculos!P341,", ",calculos!Q341,", ",calculos!R341,", ",calculos!S341,", ",calculos!T341,", ",calculos!U341,", ",calculos!V341,", ",calculos!W341,", ",calculos!X341,", ",calculos!Y341,", ",calculos!Z341,", ",calculos!AA341,", ",calculos!AB341,", ",calculos!AC341,", ",calculos!AD341,", ",calculos!AE341,", ",calculos!AF341,");")</f>
        <v>INSERT INTO ceb_data VALUES (110, 1804, 1, 20180518, 105265, 0, 18950.04, 716.25, 4434.3, 0, 0, 75800.25, 72082.2, 76516.5, 11816, 93449, 0, 387, 0, 490, 112, 551, 43.44, 213.68, 0, 8226.92, 0, 0, 0, 490);</v>
      </c>
    </row>
    <row r="342" spans="1:1" x14ac:dyDescent="0.25">
      <c r="A342" s="21" t="str">
        <f>CONCATENATE("INSERT INTO ",create_ceb_data!$B$1," VALUES (",calculos!C342,", ",calculos!D342,", ",calculos!E342,", ",calculos!F342,", ",calculos!G342,", ",calculos!H342,", ",calculos!I342,", ",calculos!J342,", ",calculos!K342,", ",calculos!L342,", ",calculos!M342,", ",calculos!N342,", ",calculos!O342,", ",calculos!P342,", ",calculos!Q342,", ",calculos!R342,", ",calculos!S342,", ",calculos!T342,", ",calculos!U342,", ",calculos!V342,", ",calculos!W342,", ",calculos!X342,", ",calculos!Y342,", ",calculos!Z342,", ",calculos!AA342,", ",calculos!AB342,", ",calculos!AC342,", ",calculos!AD342,", ",calculos!AE342,", ",calculos!AF342,");")</f>
        <v>INSERT INTO ceb_data VALUES (111, 1804, 2, 20180518, 335840, 0, 55142.04, 716.25, 12903.22, 0, 0, 220568.19, 208381.22, 221284.44, 32978, 302862, 734, 734, 785, 845, 0, 0, 0, 0, 44590.56, 14187.22, 0, 0, 785, 845);</v>
      </c>
    </row>
    <row r="343" spans="1:1" x14ac:dyDescent="0.25">
      <c r="A343" s="21" t="str">
        <f>CONCATENATE("INSERT INTO ",create_ceb_data!$B$1," VALUES (",calculos!C343,", ",calculos!D343,", ",calculos!E343,", ",calculos!F343,", ",calculos!G343,", ",calculos!H343,", ",calculos!I343,", ",calculos!J343,", ",calculos!K343,", ",calculos!L343,", ",calculos!M343,", ",calculos!N343,", ",calculos!O343,", ",calculos!P343,", ",calculos!Q343,", ",calculos!R343,", ",calculos!S343,", ",calculos!T343,", ",calculos!U343,", ",calculos!V343,", ",calculos!W343,", ",calculos!X343,", ",calculos!Y343,", ",calculos!Z343,", ",calculos!AA343,", ",calculos!AB343,", ",calculos!AC343,", ",calculos!AD343,", ",calculos!AE343,", ",calculos!AF343,");")</f>
        <v>INSERT INTO ceb_data VALUES (112, 1804, 1, 20180518, 164101, 0, 27426.36, 716.25, 6417.75, 0, 0, 109705.52, 104004.02, 110421.77, 16561, 147540, 0, 0, 0, 460, 0, 0, 0, 0, 0, 7723.22, 0, 0, 0, 460);</v>
      </c>
    </row>
    <row r="344" spans="1:1" x14ac:dyDescent="0.25">
      <c r="A344" s="21" t="str">
        <f>CONCATENATE("INSERT INTO ",create_ceb_data!$B$1," VALUES (",calculos!C344,", ",calculos!D344,", ",calculos!E344,", ",calculos!F344,", ",calculos!G344,", ",calculos!H344,", ",calculos!I344,", ",calculos!J344,", ",calculos!K344,", ",calculos!L344,", ",calculos!M344,", ",calculos!N344,", ",calculos!O344,", ",calculos!P344,", ",calculos!Q344,", ",calculos!R344,", ",calculos!S344,", ",calculos!T344,", ",calculos!U344,", ",calculos!V344,", ",calculos!W344,", ",calculos!X344,", ",calculos!Y344,", ",calculos!Z344,", ",calculos!AA344,", ",calculos!AB344,", ",calculos!AC344,", ",calculos!AD344,", ",calculos!AE344,", ",calculos!AF344,");")</f>
        <v>INSERT INTO ceb_data VALUES (113, 1804, 0, 20180518, 18817, 18817, 3100.43, 716.25, 725.49, 0, 0, 12401.73, 12392.49, 13117.98, 0, 18817, 0, 0, 0, 0, 0, 0, 0, 0, 0, 0, 0, 0, 0, 0);</v>
      </c>
    </row>
    <row r="345" spans="1:1" x14ac:dyDescent="0.25">
      <c r="A345" s="21" t="str">
        <f>CONCATENATE("INSERT INTO ",create_ceb_data!$B$1," VALUES (",calculos!C345,", ",calculos!D345,", ",calculos!E345,", ",calculos!F345,", ",calculos!G345,", ",calculos!H345,", ",calculos!I345,", ",calculos!J345,", ",calculos!K345,", ",calculos!L345,", ",calculos!M345,", ",calculos!N345,", ",calculos!O345,", ",calculos!P345,", ",calculos!Q345,", ",calculos!R345,", ",calculos!S345,", ",calculos!T345,", ",calculos!U345,", ",calculos!V345,", ",calculos!W345,", ",calculos!X345,", ",calculos!Y345,", ",calculos!Z345,", ",calculos!AA345,", ",calculos!AB345,", ",calculos!AC345,", ",calculos!AD345,", ",calculos!AE345,", ",calculos!AF345,");")</f>
        <v>INSERT INTO ceb_data VALUES (114, 1804, 1, 20180518, 306980, 0, 43141.54, 716.25, 10095.11, 0, 0, 172566.26, 163187.4, 173282.51, 28987, 277993, 0, 968, 0, 968, 0, 17, 0, 6.6, 0, 11676.82, 0, 0, 0, 945);</v>
      </c>
    </row>
    <row r="346" spans="1:1" x14ac:dyDescent="0.25">
      <c r="A346" s="21" t="str">
        <f>CONCATENATE("INSERT INTO ",create_ceb_data!$B$1," VALUES (",calculos!C346,", ",calculos!D346,", ",calculos!E346,", ",calculos!F346,", ",calculos!G346,", ",calculos!H346,", ",calculos!I346,", ",calculos!J346,", ",calculos!K346,", ",calculos!L346,", ",calculos!M346,", ",calculos!N346,", ",calculos!O346,", ",calculos!P346,", ",calculos!Q346,", ",calculos!R346,", ",calculos!S346,", ",calculos!T346,", ",calculos!U346,", ",calculos!V346,", ",calculos!W346,", ",calculos!X346,", ",calculos!Y346,", ",calculos!Z346,", ",calculos!AA346,", ",calculos!AB346,", ",calculos!AC346,", ",calculos!AD346,", ",calculos!AE346,", ",calculos!AF346,");")</f>
        <v>INSERT INTO ceb_data VALUES (115, 1804, 1, 20180518, 165104, 0, 34463.4, 716.25, 8064.41, 0, 0, 137853.63, 130505.47, 138569.88, 29790, 135314, 0, 838, 0, 855, 0, 0, 0, 0, 0, 14355.12, 0, 0, 0, 855);</v>
      </c>
    </row>
    <row r="347" spans="1:1" x14ac:dyDescent="0.25">
      <c r="A347" s="21" t="str">
        <f>CONCATENATE("INSERT INTO ",create_ceb_data!$B$1," VALUES (",calculos!C347,", ",calculos!D347,", ",calculos!E347,", ",calculos!F347,", ",calculos!G347,", ",calculos!H347,", ",calculos!I347,", ",calculos!J347,", ",calculos!K347,", ",calculos!L347,", ",calculos!M347,", ",calculos!N347,", ",calculos!O347,", ",calculos!P347,", ",calculos!Q347,", ",calculos!R347,", ",calculos!S347,", ",calculos!T347,", ",calculos!U347,", ",calculos!V347,", ",calculos!W347,", ",calculos!X347,", ",calculos!Y347,", ",calculos!Z347,", ",calculos!AA347,", ",calculos!AB347,", ",calculos!AC347,", ",calculos!AD347,", ",calculos!AE347,", ",calculos!AF347,");")</f>
        <v>INSERT INTO ceb_data VALUES (116, 1804, 2, 20180518, 207354, 0, 33717, 716.25, 7889.77, 0, 0, 134868.04, 127694.52, 135584.29, 19240, 188114, 436, 466, 455, 466, 0, 0, 0, 0, 25845.48, 7823.96, 0, 1544.64, 455, 420);</v>
      </c>
    </row>
    <row r="348" spans="1:1" x14ac:dyDescent="0.25">
      <c r="A348" s="21" t="str">
        <f>CONCATENATE("INSERT INTO ",create_ceb_data!$B$1," VALUES (",calculos!C348,", ",calculos!D348,", ",calculos!E348,", ",calculos!F348,", ",calculos!G348,", ",calculos!H348,", ",calculos!I348,", ",calculos!J348,", ",calculos!K348,", ",calculos!L348,", ",calculos!M348,", ",calculos!N348,", ",calculos!O348,", ",calculos!P348,", ",calculos!Q348,", ",calculos!R348,", ",calculos!S348,", ",calculos!T348,", ",calculos!U348,", ",calculos!V348,", ",calculos!W348,", ",calculos!X348,", ",calculos!Y348,", ",calculos!Z348,", ",calculos!AA348,", ",calculos!AB348,", ",calculos!AC348,", ",calculos!AD348,", ",calculos!AE348,", ",calculos!AF348,");")</f>
        <v>INSERT INTO ceb_data VALUES (117, 1804, 0, 20180518, 1, 100, 6.71, 2.4, 3.25, 0, 0, 55.96, 55.11, 58.36, 0, 1, 0, 0, 0, 0, 0, 0, 0, 0, 0, 0, 0, 0, 0, 0);</v>
      </c>
    </row>
    <row r="349" spans="1:1" x14ac:dyDescent="0.25">
      <c r="A349" s="21" t="str">
        <f>CONCATENATE("INSERT INTO ",create_ceb_data!$B$1," VALUES (",calculos!C349,", ",calculos!D349,", ",calculos!E349,", ",calculos!F349,", ",calculos!G349,", ",calculos!H349,", ",calculos!I349,", ",calculos!J349,", ",calculos!K349,", ",calculos!L349,", ",calculos!M349,", ",calculos!N349,", ",calculos!O349,", ",calculos!P349,", ",calculos!Q349,", ",calculos!R349,", ",calculos!S349,", ",calculos!T349,", ",calculos!U349,", ",calculos!V349,", ",calculos!W349,", ",calculos!X349,", ",calculos!Y349,", ",calculos!Z349,", ",calculos!AA349,", ",calculos!AB349,", ",calculos!AC349,", ",calculos!AD349,", ",calculos!AE349,", ",calculos!AF349,");")</f>
        <v>INSERT INTO ceb_data VALUES (118, 1804, 0, 20180518, 1, 100, 6.71, 2.4, 3.25, 0, 0, 55.96, 55.11, 58.36, 0, 1, 0, 0, 0, 0, 0, 0, 0, 0, 0, 0, 0, 0, 0, 0);</v>
      </c>
    </row>
    <row r="350" spans="1:1" x14ac:dyDescent="0.25">
      <c r="A350" s="21" t="str">
        <f>CONCATENATE("INSERT INTO ",create_ceb_data!$B$1," VALUES (",calculos!C350,", ",calculos!D350,", ",calculos!E350,", ",calculos!F350,", ",calculos!G350,", ",calculos!H350,", ",calculos!I350,", ",calculos!J350,", ",calculos!K350,", ",calculos!L350,", ",calculos!M350,", ",calculos!N350,", ",calculos!O350,", ",calculos!P350,", ",calculos!Q350,", ",calculos!R350,", ",calculos!S350,", ",calculos!T350,", ",calculos!U350,", ",calculos!V350,", ",calculos!W350,", ",calculos!X350,", ",calculos!Y350,", ",calculos!Z350,", ",calculos!AA350,", ",calculos!AB350,", ",calculos!AC350,", ",calculos!AD350,", ",calculos!AE350,", ",calculos!AF350,");")</f>
        <v>INSERT INTO ceb_data VALUES (119, 1804, 0, 20180518, 0, 100, 6.71, 2.4, 3.25, 0, 0, 55.96, 55.11, 58.36, 0, 0, 0, 0, 0, 0, 0, 0, 0, 0, 0, 0, 0, 0, 0, 0);</v>
      </c>
    </row>
    <row r="351" spans="1:1" x14ac:dyDescent="0.25">
      <c r="A351" s="21" t="str">
        <f>CONCATENATE("INSERT INTO ",create_ceb_data!$B$1," VALUES (",calculos!C351,", ",calculos!D351,", ",calculos!E351,", ",calculos!F351,", ",calculos!G351,", ",calculos!H351,", ",calculos!I351,", ",calculos!J351,", ",calculos!K351,", ",calculos!L351,", ",calculos!M351,", ",calculos!N351,", ",calculos!O351,", ",calculos!P351,", ",calculos!Q351,", ",calculos!R351,", ",calculos!S351,", ",calculos!T351,", ",calculos!U351,", ",calculos!V351,", ",calculos!W351,", ",calculos!X351,", ",calculos!Y351,", ",calculos!Z351,", ",calculos!AA351,", ",calculos!AB351,", ",calculos!AC351,", ",calculos!AD351,", ",calculos!AE351,", ",calculos!AF351,");")</f>
        <v>INSERT INTO ceb_data VALUES (120, 1804, 2, 20180518, 84377, 0, 15003.52, 716.25, 3510.81, 0, 0, 60014.16, 57219.6, 60730.41, 10538, 73839, 240, 252, 245, 252, 0, 0, 0, 0, 13916.8, 4230.98, 0, 738.74, 245, 230);</v>
      </c>
    </row>
    <row r="352" spans="1:1" x14ac:dyDescent="0.25">
      <c r="A352" s="21" t="str">
        <f>CONCATENATE("INSERT INTO ",create_ceb_data!$B$1," VALUES (",calculos!C352,", ",calculos!D352,", ",calculos!E352,", ",calculos!F352,", ",calculos!G352,", ",calculos!H352,", ",calculos!I352,", ",calculos!J352,", ",calculos!K352,", ",calculos!L352,", ",calculos!M352,", ",calculos!N352,", ",calculos!O352,", ",calculos!P352,", ",calculos!Q352,", ",calculos!R352,", ",calculos!S352,", ",calculos!T352,", ",calculos!U352,", ",calculos!V352,", ",calculos!W352,", ",calculos!X352,", ",calculos!Y352,", ",calculos!Z352,", ",calculos!AA352,", ",calculos!AB352,", ",calculos!AC352,", ",calculos!AD352,", ",calculos!AE352,", ",calculos!AF352,");")</f>
        <v>INSERT INTO ceb_data VALUES (121, 1804, 2, 20180518, 132855, 0, 18785.86, 716.25, 4395.88, 0, 0, 75143.5, 71463.87, 75859.75, 12101, 120754, 197, 203, 350, 350, 0, 0, 0, 0, 10624.32, 4222, 0, 0, 350, 350);</v>
      </c>
    </row>
    <row r="353" spans="1:1" x14ac:dyDescent="0.25">
      <c r="A353" s="21" t="str">
        <f>CONCATENATE("INSERT INTO ",create_ceb_data!$B$1," VALUES (",calculos!C353,", ",calculos!D353,", ",calculos!E353,", ",calculos!F353,", ",calculos!G353,", ",calculos!H353,", ",calculos!I353,", ",calculos!J353,", ",calculos!K353,", ",calculos!L353,", ",calculos!M353,", ",calculos!N353,", ",calculos!O353,", ",calculos!P353,", ",calculos!Q353,", ",calculos!R353,", ",calculos!S353,", ",calculos!T353,", ",calculos!U353,", ",calculos!V353,", ",calculos!W353,", ",calculos!X353,", ",calculos!Y353,", ",calculos!Z353,", ",calculos!AA353,", ",calculos!AB353,", ",calculos!AC353,", ",calculos!AD353,", ",calculos!AE353,", ",calculos!AF353,");")</f>
        <v>INSERT INTO ceb_data VALUES (122, 1804, 0, 20180518, 0, 30, 2.01, 2.4, 0.96, 0, 0, 16.79, 18.23, 19.19, 0, 0, 0, 0, 0, 0, 0, 0, 0, 0, 0, 0, 0, 0, 0, 0);</v>
      </c>
    </row>
    <row r="354" spans="1:1" x14ac:dyDescent="0.25">
      <c r="A354" s="21" t="str">
        <f>CONCATENATE("INSERT INTO ",create_ceb_data!$B$1," VALUES (",calculos!C354,", ",calculos!D354,", ",calculos!E354,", ",calculos!F354,", ",calculos!G354,", ",calculos!H354,", ",calculos!I354,", ",calculos!J354,", ",calculos!K354,", ",calculos!L354,", ",calculos!M354,", ",calculos!N354,", ",calculos!O354,", ",calculos!P354,", ",calculos!Q354,", ",calculos!R354,", ",calculos!S354,", ",calculos!T354,", ",calculos!U354,", ",calculos!V354,", ",calculos!W354,", ",calculos!X354,", ",calculos!Y354,", ",calculos!Z354,", ",calculos!AA354,", ",calculos!AB354,", ",calculos!AC354,", ",calculos!AD354,", ",calculos!AE354,", ",calculos!AF354,");")</f>
        <v>INSERT INTO ceb_data VALUES (101, 1805, 1, 20180618, 14203, 0, 2174.77, 716.25, 508.88, 0, 0, 8699.15, 8906.52, 9415.4, 1758, 12445, 0, 44, 0, 55, 0, 0, 0, 0, 0, 673.68, 0, 0, 0, 55);</v>
      </c>
    </row>
    <row r="355" spans="1:1" x14ac:dyDescent="0.25">
      <c r="A355" s="21" t="str">
        <f>CONCATENATE("INSERT INTO ",create_ceb_data!$B$1," VALUES (",calculos!C355,", ",calculos!D355,", ",calculos!E355,", ",calculos!F355,", ",calculos!G355,", ",calculos!H355,", ",calculos!I355,", ",calculos!J355,", ",calculos!K355,", ",calculos!L355,", ",calculos!M355,", ",calculos!N355,", ",calculos!O355,", ",calculos!P355,", ",calculos!Q355,", ",calculos!R355,", ",calculos!S355,", ",calculos!T355,", ",calculos!U355,", ",calculos!V355,", ",calculos!W355,", ",calculos!X355,", ",calculos!Y355,", ",calculos!Z355,", ",calculos!AA355,", ",calculos!AB355,", ",calculos!AC355,", ",calculos!AD355,", ",calculos!AE355,", ",calculos!AF355,");")</f>
        <v>INSERT INTO ceb_data VALUES (102, 1805, 0, 20180618, 826, 826, 138.57, 49.16, 32.41, 0, 0, 554.3, 571.05, 603.46, 0, 826, 0, 0, 0, 0, 0, 0, 0, 0, 0, 0, 0, 0, 0, 0);</v>
      </c>
    </row>
    <row r="356" spans="1:1" x14ac:dyDescent="0.25">
      <c r="A356" s="21" t="str">
        <f>CONCATENATE("INSERT INTO ",create_ceb_data!$B$1," VALUES (",calculos!C356,", ",calculos!D356,", ",calculos!E356,", ",calculos!F356,", ",calculos!G356,", ",calculos!H356,", ",calculos!I356,", ",calculos!J356,", ",calculos!K356,", ",calculos!L356,", ",calculos!M356,", ",calculos!N356,", ",calculos!O356,", ",calculos!P356,", ",calculos!Q356,", ",calculos!R356,", ",calculos!S356,", ",calculos!T356,", ",calculos!U356,", ",calculos!V356,", ",calculos!W356,", ",calculos!X356,", ",calculos!Y356,", ",calculos!Z356,", ",calculos!AA356,", ",calculos!AB356,", ",calculos!AC356,", ",calculos!AD356,", ",calculos!AE356,", ",calculos!AF356,");")</f>
        <v>INSERT INTO ceb_data VALUES (103, 1805, 0, 20180618, 7440, 7440, 1248.18, 601.25, 292.06, 0, 0, 4992.74, 5301.93, 5593.99, 0, 7440, 0, 0, 0, 0, 0, 0, 0, 0, 0, 0, 0, 0, 0, 0);</v>
      </c>
    </row>
    <row r="357" spans="1:1" x14ac:dyDescent="0.25">
      <c r="A357" s="21" t="str">
        <f>CONCATENATE("INSERT INTO ",create_ceb_data!$B$1," VALUES (",calculos!C357,", ",calculos!D357,", ",calculos!E357,", ",calculos!F357,", ",calculos!G357,", ",calculos!H357,", ",calculos!I357,", ",calculos!J357,", ",calculos!K357,", ",calculos!L357,", ",calculos!M357,", ",calculos!N357,", ",calculos!O357,", ",calculos!P357,", ",calculos!Q357,", ",calculos!R357,", ",calculos!S357,", ",calculos!T357,", ",calculos!U357,", ",calculos!V357,", ",calculos!W357,", ",calculos!X357,", ",calculos!Y357,", ",calculos!Z357,", ",calculos!AA357,", ",calculos!AB357,", ",calculos!AC357,", ",calculos!AD357,", ",calculos!AE357,", ",calculos!AF357,");")</f>
        <v>INSERT INTO ceb_data VALUES (104, 1805, 0, 20180618, 396, 396, 43.59, 40.97, 14.15, 0, 0, 242.22, 269.04, 283.19, 0, 396, 0, 0, 0, 0, 0, 0, 0, 0, 0, 0, 0, 0, 0, 0);</v>
      </c>
    </row>
    <row r="358" spans="1:1" x14ac:dyDescent="0.25">
      <c r="A358" s="21" t="str">
        <f>CONCATENATE("INSERT INTO ",create_ceb_data!$B$1," VALUES (",calculos!C358,", ",calculos!D358,", ",calculos!E358,", ",calculos!F358,", ",calculos!G358,", ",calculos!H358,", ",calculos!I358,", ",calculos!J358,", ",calculos!K358,", ",calculos!L358,", ",calculos!M358,", ",calculos!N358,", ",calculos!O358,", ",calculos!P358,", ",calculos!Q358,", ",calculos!R358,", ",calculos!S358,", ",calculos!T358,", ",calculos!U358,", ",calculos!V358,", ",calculos!W358,", ",calculos!X358,", ",calculos!Y358,", ",calculos!Z358,", ",calculos!AA358,", ",calculos!AB358,", ",calculos!AC358,", ",calculos!AD358,", ",calculos!AE358,", ",calculos!AF358,");")</f>
        <v>INSERT INTO ceb_data VALUES (105, 1805, 0, 20180618, 7600, 7600, 1275.02, 706.62, 298.35, 0, 0, 5100.11, 5508.38, 5806.73, 0, 7600, 0, 0, 0, 0, 0, 0, 0, 0, 0, 0, 0, 0, 0, 0);</v>
      </c>
    </row>
    <row r="359" spans="1:1" x14ac:dyDescent="0.25">
      <c r="A359" s="21" t="str">
        <f>CONCATENATE("INSERT INTO ",create_ceb_data!$B$1," VALUES (",calculos!C359,", ",calculos!D359,", ",calculos!E359,", ",calculos!F359,", ",calculos!G359,", ",calculos!H359,", ",calculos!I359,", ",calculos!J359,", ",calculos!K359,", ",calculos!L359,", ",calculos!M359,", ",calculos!N359,", ",calculos!O359,", ",calculos!P359,", ",calculos!Q359,", ",calculos!R359,", ",calculos!S359,", ",calculos!T359,", ",calculos!U359,", ",calculos!V359,", ",calculos!W359,", ",calculos!X359,", ",calculos!Y359,", ",calculos!Z359,", ",calculos!AA359,", ",calculos!AB359,", ",calculos!AC359,", ",calculos!AD359,", ",calculos!AE359,", ",calculos!AF359,");")</f>
        <v>INSERT INTO ceb_data VALUES (106, 1805, 0, 20180618, 636, 636, 106.69, 58.34, 24.95, 0, 0, 426.79, 460.18, 485.13, 0, 636, 0, 0, 0, 0, 0, 0, 0, 0, 0, 0, 0, 0, 0, 0);</v>
      </c>
    </row>
    <row r="360" spans="1:1" x14ac:dyDescent="0.25">
      <c r="A360" s="21" t="str">
        <f>CONCATENATE("INSERT INTO ",create_ceb_data!$B$1," VALUES (",calculos!C360,", ",calculos!D360,", ",calculos!E360,", ",calculos!F360,", ",calculos!G360,", ",calculos!H360,", ",calculos!I360,", ",calculos!J360,", ",calculos!K360,", ",calculos!L360,", ",calculos!M360,", ",calculos!N360,", ",calculos!O360,", ",calculos!P360,", ",calculos!Q360,", ",calculos!R360,", ",calculos!S360,", ",calculos!T360,", ",calculos!U360,", ",calculos!V360,", ",calculos!W360,", ",calculos!X360,", ",calculos!Y360,", ",calculos!Z360,", ",calculos!AA360,", ",calculos!AB360,", ",calculos!AC360,", ",calculos!AD360,", ",calculos!AE360,", ",calculos!AF360,");")</f>
        <v>INSERT INTO ceb_data VALUES (107, 1805, 0, 20180618, 6600, 6600, 1107.26, 706.62, 259.08, 0, 0, 4429.05, 4876.59, 5135.67, 0, 6600, 0, 0, 0, 0, 0, 0, 0, 0, 0, 0, 0, 0, 0, 0);</v>
      </c>
    </row>
    <row r="361" spans="1:1" x14ac:dyDescent="0.25">
      <c r="A361" s="21" t="str">
        <f>CONCATENATE("INSERT INTO ",create_ceb_data!$B$1," VALUES (",calculos!C361,", ",calculos!D361,", ",calculos!E361,", ",calculos!F361,", ",calculos!G361,", ",calculos!H361,", ",calculos!I361,", ",calculos!J361,", ",calculos!K361,", ",calculos!L361,", ",calculos!M361,", ",calculos!N361,", ",calculos!O361,", ",calculos!P361,", ",calculos!Q361,", ",calculos!R361,", ",calculos!S361,", ",calculos!T361,", ",calculos!U361,", ",calculos!V361,", ",calculos!W361,", ",calculos!X361,", ",calculos!Y361,", ",calculos!Z361,", ",calculos!AA361,", ",calculos!AB361,", ",calculos!AC361,", ",calculos!AD361,", ",calculos!AE361,", ",calculos!AF361,");")</f>
        <v>INSERT INTO ceb_data VALUES (108, 1805, 0, 20180618, 7110, 7110, 1206.48, 601.25, 282.29, 0, 0, 4825.95, 5144.91, 5427.2, 0, 7110, 0, 0, 0, 0, 0, 0, 0, 0, 0, 0, 0, 0, 0, 0);</v>
      </c>
    </row>
    <row r="362" spans="1:1" x14ac:dyDescent="0.25">
      <c r="A362" s="21" t="str">
        <f>CONCATENATE("INSERT INTO ",create_ceb_data!$B$1," VALUES (",calculos!C362,", ",calculos!D362,", ",calculos!E362,", ",calculos!F362,", ",calculos!G362,", ",calculos!H362,", ",calculos!I362,", ",calculos!J362,", ",calculos!K362,", ",calculos!L362,", ",calculos!M362,", ",calculos!N362,", ",calculos!O362,", ",calculos!P362,", ",calculos!Q362,", ",calculos!R362,", ",calculos!S362,", ",calculos!T362,", ",calculos!U362,", ",calculos!V362,", ",calculos!W362,", ",calculos!X362,", ",calculos!Y362,", ",calculos!Z362,", ",calculos!AA362,", ",calculos!AB362,", ",calculos!AC362,", ",calculos!AD362,", ",calculos!AE362,", ",calculos!AF362,");")</f>
        <v>INSERT INTO ceb_data VALUES (109, 1805, 1, 20180618, 216717, 0, 40680.19, 716.25, 9519.14, 0, 0, 162720.82, 153917.93, 163437.07, 29354, 187363, 0, 678, 0, 755, 0, 0, 0, 0, 0, 12871.34, 0, 0, 0, 755);</v>
      </c>
    </row>
    <row r="363" spans="1:1" x14ac:dyDescent="0.25">
      <c r="A363" s="21" t="str">
        <f>CONCATENATE("INSERT INTO ",create_ceb_data!$B$1," VALUES (",calculos!C363,", ",calculos!D363,", ",calculos!E363,", ",calculos!F363,", ",calculos!G363,", ",calculos!H363,", ",calculos!I363,", ",calculos!J363,", ",calculos!K363,", ",calculos!L363,", ",calculos!M363,", ",calculos!N363,", ",calculos!O363,", ",calculos!P363,", ",calculos!Q363,", ",calculos!R363,", ",calculos!S363,", ",calculos!T363,", ",calculos!U363,", ",calculos!V363,", ",calculos!W363,", ",calculos!X363,", ",calculos!Y363,", ",calculos!Z363,", ",calculos!AA363,", ",calculos!AB363,", ",calculos!AC363,", ",calculos!AD363,", ",calculos!AE363,", ",calculos!AF363,");")</f>
        <v>INSERT INTO ceb_data VALUES (110, 1805, 1, 20180618, 91507, 0, 17515.79, 716.25, 4098.68, 0, 0, 70063.23, 66680.8, 70779.48, 10668, 80839, 0, 329, 0, 490, 458, 2658, 180.34, 1046.6, 0, 8353.58, 0, 0, 0, 490);</v>
      </c>
    </row>
    <row r="364" spans="1:1" x14ac:dyDescent="0.25">
      <c r="A364" s="21" t="str">
        <f>CONCATENATE("INSERT INTO ",create_ceb_data!$B$1," VALUES (",calculos!C364,", ",calculos!D364,", ",calculos!E364,", ",calculos!F364,", ",calculos!G364,", ",calculos!H364,", ",calculos!I364,", ",calculos!J364,", ",calculos!K364,", ",calculos!L364,", ",calculos!M364,", ",calculos!N364,", ",calculos!O364,", ",calculos!P364,", ",calculos!Q364,", ",calculos!R364,", ",calculos!S364,", ",calculos!T364,", ",calculos!U364,", ",calculos!V364,", ",calculos!W364,", ",calculos!X364,", ",calculos!Y364,", ",calculos!Z364,", ",calculos!AA364,", ",calculos!AB364,", ",calculos!AC364,", ",calculos!AD364,", ",calculos!AE364,", ",calculos!AF364,");")</f>
        <v>INSERT INTO ceb_data VALUES (111, 1805, 2, 20180618, 337478, 0, 56583.45, 716.25, 13240.51, 0, 0, 226333.87, 213809.61, 227050.12, 33175, 304303, 731, 731, 785, 845, 0, 0, 0, 0, 45277.16, 14405.68, 0, 0, 785, 845);</v>
      </c>
    </row>
    <row r="365" spans="1:1" x14ac:dyDescent="0.25">
      <c r="A365" s="21" t="str">
        <f>CONCATENATE("INSERT INTO ",create_ceb_data!$B$1," VALUES (",calculos!C365,", ",calculos!D365,", ",calculos!E365,", ",calculos!F365,", ",calculos!G365,", ",calculos!H365,", ",calculos!I365,", ",calculos!J365,", ",calculos!K365,", ",calculos!L365,", ",calculos!M365,", ",calculos!N365,", ",calculos!O365,", ",calculos!P365,", ",calculos!Q365,", ",calculos!R365,", ",calculos!S365,", ",calculos!T365,", ",calculos!U365,", ",calculos!V365,", ",calculos!W365,", ",calculos!X365,", ",calculos!Y365,", ",calculos!Z365,", ",calculos!AA365,", ",calculos!AB365,", ",calculos!AC365,", ",calculos!AD365,", ",calculos!AE365,", ",calculos!AF365,");")</f>
        <v>INSERT INTO ceb_data VALUES (112, 1805, 1, 20180618, 162557, 0, 27771.91, 716.25, 6498.62, 0, 0, 111087.7, 105305.33, 111803.95, 16353, 146204, 0, 0, 0, 460, 0, 0, 0, 0, 0, 7842.14, 0, 0, 0, 460);</v>
      </c>
    </row>
    <row r="366" spans="1:1" x14ac:dyDescent="0.25">
      <c r="A366" s="21" t="str">
        <f>CONCATENATE("INSERT INTO ",create_ceb_data!$B$1," VALUES (",calculos!C366,", ",calculos!D366,", ",calculos!E366,", ",calculos!F366,", ",calculos!G366,", ",calculos!H366,", ",calculos!I366,", ",calculos!J366,", ",calculos!K366,", ",calculos!L366,", ",calculos!M366,", ",calculos!N366,", ",calculos!O366,", ",calculos!P366,", ",calculos!Q366,", ",calculos!R366,", ",calculos!S366,", ",calculos!T366,", ",calculos!U366,", ",calculos!V366,", ",calculos!W366,", ",calculos!X366,", ",calculos!Y366,", ",calculos!Z366,", ",calculos!AA366,", ",calculos!AB366,", ",calculos!AC366,", ",calculos!AD366,", ",calculos!AE366,", ",calculos!AF366,");")</f>
        <v>INSERT INTO ceb_data VALUES (113, 1805, 0, 20180618, 19070, 19070, 3199.31, 716.25, 748.62, 0, 0, 12797.27, 12764.9, 13513.52, 0, 19070, 0, 0, 0, 0, 0, 0, 0, 0, 0, 0, 0, 0, 0, 0);</v>
      </c>
    </row>
    <row r="367" spans="1:1" x14ac:dyDescent="0.25">
      <c r="A367" s="21" t="str">
        <f>CONCATENATE("INSERT INTO ",create_ceb_data!$B$1," VALUES (",calculos!C367,", ",calculos!D367,", ",calculos!E367,", ",calculos!F367,", ",calculos!G367,", ",calculos!H367,", ",calculos!I367,", ",calculos!J367,", ",calculos!K367,", ",calculos!L367,", ",calculos!M367,", ",calculos!N367,", ",calculos!O367,", ",calculos!P367,", ",calculos!Q367,", ",calculos!R367,", ",calculos!S367,", ",calculos!T367,", ",calculos!U367,", ",calculos!V367,", ",calculos!W367,", ",calculos!X367,", ",calculos!Y367,", ",calculos!Z367,", ",calculos!AA367,", ",calculos!AB367,", ",calculos!AC367,", ",calculos!AD367,", ",calculos!AE367,", ",calculos!AF367,");")</f>
        <v>INSERT INTO ceb_data VALUES (114, 1805, 1, 20180618, 269013, 0, 39198.73, 716.25, 9172.5, 0, 0, 156795.03, 148338.78, 157511.28, 26253, 242760, 0, 817, 0, 945, 0, 1, 0, 0.4, 0, 11574.9, 0, 0, 0, 945);</v>
      </c>
    </row>
    <row r="368" spans="1:1" x14ac:dyDescent="0.25">
      <c r="A368" s="21" t="str">
        <f>CONCATENATE("INSERT INTO ",create_ceb_data!$B$1," VALUES (",calculos!C368,", ",calculos!D368,", ",calculos!E368,", ",calculos!F368,", ",calculos!G368,", ",calculos!H368,", ",calculos!I368,", ",calculos!J368,", ",calculos!K368,", ",calculos!L368,", ",calculos!M368,", ",calculos!N368,", ",calculos!O368,", ",calculos!P368,", ",calculos!Q368,", ",calculos!R368,", ",calculos!S368,", ",calculos!T368,", ",calculos!U368,", ",calculos!V368,", ",calculos!W368,", ",calculos!X368,", ",calculos!Y368,", ",calculos!Z368,", ",calculos!AA368,", ",calculos!AB368,", ",calculos!AC368,", ",calculos!AD368,", ",calculos!AE368,", ",calculos!AF368,");")</f>
        <v>INSERT INTO ceb_data VALUES (115, 1805, 1, 20180618, 163192, 0, 35113.13, 716.25, 8216.46, 0, 0, 140452.58, 132952.37, 141168.83, 30066, 133126, 0, 865, 0, 865, 0, 0, 0, 0, 0, 14746.64, 0, 0, 0, 855);</v>
      </c>
    </row>
    <row r="369" spans="1:1" x14ac:dyDescent="0.25">
      <c r="A369" s="21" t="str">
        <f>CONCATENATE("INSERT INTO ",create_ceb_data!$B$1," VALUES (",calculos!C369,", ",calculos!D369,", ",calculos!E369,", ",calculos!F369,", ",calculos!G369,", ",calculos!H369,", ",calculos!I369,", ",calculos!J369,", ",calculos!K369,", ",calculos!L369,", ",calculos!M369,", ",calculos!N369,", ",calculos!O369,", ",calculos!P369,", ",calculos!Q369,", ",calculos!R369,", ",calculos!S369,", ",calculos!T369,", ",calculos!U369,", ",calculos!V369,", ",calculos!W369,", ",calculos!X369,", ",calculos!Y369,", ",calculos!Z369,", ",calculos!AA369,", ",calculos!AB369,", ",calculos!AC369,", ",calculos!AD369,", ",calculos!AE369,", ",calculos!AF369,");")</f>
        <v>INSERT INTO ceb_data VALUES (116, 1805, 2, 20180618, 188226, 0, 31562.68, 716.25, 7385.65, 0, 0, 126250.77, 119581.37, 126967.02, 18034, 170192, 364, 417, 455, 420, 0, 0, 0, 0, 26243.44, 7160.21, 0, 0, 455, 420);</v>
      </c>
    </row>
    <row r="370" spans="1:1" x14ac:dyDescent="0.25">
      <c r="A370" s="21" t="str">
        <f>CONCATENATE("INSERT INTO ",create_ceb_data!$B$1," VALUES (",calculos!C370,", ",calculos!D370,", ",calculos!E370,", ",calculos!F370,", ",calculos!G370,", ",calculos!H370,", ",calculos!I370,", ",calculos!J370,", ",calculos!K370,", ",calculos!L370,", ",calculos!M370,", ",calculos!N370,", ",calculos!O370,", ",calculos!P370,", ",calculos!Q370,", ",calculos!R370,", ",calculos!S370,", ",calculos!T370,", ",calculos!U370,", ",calculos!V370,", ",calculos!W370,", ",calculos!X370,", ",calculos!Y370,", ",calculos!Z370,", ",calculos!AA370,", ",calculos!AB370,", ",calculos!AC370,", ",calculos!AD370,", ",calculos!AE370,", ",calculos!AF370,");")</f>
        <v>INSERT INTO ceb_data VALUES (117, 1805, 0, 20180618, 2, 100, 6.82, 2.4, 3.3, 0, 0, 56.85, 55.95, 59.25, 0, 2, 0, 0, 0, 0, 0, 0, 0, 0, 0, 0, 0, 0, 0, 0);</v>
      </c>
    </row>
    <row r="371" spans="1:1" x14ac:dyDescent="0.25">
      <c r="A371" s="21" t="str">
        <f>CONCATENATE("INSERT INTO ",create_ceb_data!$B$1," VALUES (",calculos!C371,", ",calculos!D371,", ",calculos!E371,", ",calculos!F371,", ",calculos!G371,", ",calculos!H371,", ",calculos!I371,", ",calculos!J371,", ",calculos!K371,", ",calculos!L371,", ",calculos!M371,", ",calculos!N371,", ",calculos!O371,", ",calculos!P371,", ",calculos!Q371,", ",calculos!R371,", ",calculos!S371,", ",calculos!T371,", ",calculos!U371,", ",calculos!V371,", ",calculos!W371,", ",calculos!X371,", ",calculos!Y371,", ",calculos!Z371,", ",calculos!AA371,", ",calculos!AB371,", ",calculos!AC371,", ",calculos!AD371,", ",calculos!AE371,", ",calculos!AF371,");")</f>
        <v>INSERT INTO ceb_data VALUES (118, 1805, 0, 20180618, 18, 100, 6.82, 2.4, 3.3, 0, 0, 56.85, 55.95, 59.25, 0, 18, 0, 0, 0, 0, 0, 0, 0, 0, 0, 0, 0, 0, 0, 0);</v>
      </c>
    </row>
    <row r="372" spans="1:1" x14ac:dyDescent="0.25">
      <c r="A372" s="21" t="str">
        <f>CONCATENATE("INSERT INTO ",create_ceb_data!$B$1," VALUES (",calculos!C372,", ",calculos!D372,", ",calculos!E372,", ",calculos!F372,", ",calculos!G372,", ",calculos!H372,", ",calculos!I372,", ",calculos!J372,", ",calculos!K372,", ",calculos!L372,", ",calculos!M372,", ",calculos!N372,", ",calculos!O372,", ",calculos!P372,", ",calculos!Q372,", ",calculos!R372,", ",calculos!S372,", ",calculos!T372,", ",calculos!U372,", ",calculos!V372,", ",calculos!W372,", ",calculos!X372,", ",calculos!Y372,", ",calculos!Z372,", ",calculos!AA372,", ",calculos!AB372,", ",calculos!AC372,", ",calculos!AD372,", ",calculos!AE372,", ",calculos!AF372,");")</f>
        <v>INSERT INTO ceb_data VALUES (119, 1805, 0, 20180618, 0, 100, 6.82, 2.4, 3.3, 0, 0, 56.85, 55.95, 59.25, 0, 0, 0, 0, 0, 0, 0, 0, 0, 0, 0, 0, 0, 0, 0, 0);</v>
      </c>
    </row>
    <row r="373" spans="1:1" x14ac:dyDescent="0.25">
      <c r="A373" s="21" t="str">
        <f>CONCATENATE("INSERT INTO ",create_ceb_data!$B$1," VALUES (",calculos!C373,", ",calculos!D373,", ",calculos!E373,", ",calculos!F373,", ",calculos!G373,", ",calculos!H373,", ",calculos!I373,", ",calculos!J373,", ",calculos!K373,", ",calculos!L373,", ",calculos!M373,", ",calculos!N373,", ",calculos!O373,", ",calculos!P373,", ",calculos!Q373,", ",calculos!R373,", ",calculos!S373,", ",calculos!T373,", ",calculos!U373,", ",calculos!V373,", ",calculos!W373,", ",calculos!X373,", ",calculos!Y373,", ",calculos!Z373,", ",calculos!AA373,", ",calculos!AB373,", ",calculos!AC373,", ",calculos!AD373,", ",calculos!AE373,", ",calculos!AF373,");")</f>
        <v>INSERT INTO ceb_data VALUES (120, 1805, 2, 20180618, 76282, 0, 14008.79, 716.25, 3278.04, 0, 0, 56035.25, 53473.46, 56751.5, 8683, 67599, 204, 204, 245, 230, 15, 133, 5.9, 52.36, 14131.08, 3921.08, 0, 0, 245, 230);</v>
      </c>
    </row>
    <row r="374" spans="1:1" x14ac:dyDescent="0.25">
      <c r="A374" s="21" t="str">
        <f>CONCATENATE("INSERT INTO ",create_ceb_data!$B$1," VALUES (",calculos!C374,", ",calculos!D374,", ",calculos!E374,", ",calculos!F374,", ",calculos!G374,", ",calculos!H374,", ",calculos!I374,", ",calculos!J374,", ",calculos!K374,", ",calculos!L374,", ",calculos!M374,", ",calculos!N374,", ",calculos!O374,", ",calculos!P374,", ",calculos!Q374,", ",calculos!R374,", ",calculos!S374,", ",calculos!T374,", ",calculos!U374,", ",calculos!V374,", ",calculos!W374,", ",calculos!X374,", ",calculos!Y374,", ",calculos!Z374,", ",calculos!AA374,", ",calculos!AB374,", ",calculos!AC374,", ",calculos!AD374,", ",calculos!AE374,", ",calculos!AF374,");")</f>
        <v>INSERT INTO ceb_data VALUES (121, 1805, 2, 20180618, 123093, 0, 18084.3, 716.25, 4231.71, 0, 0, 72337.23, 68821.77, 73053.48, 10002, 113091, 186, 189, 350, 350, 0, 0, 0, 0, 10787.9, 4287, 0, 0, 350, 350);</v>
      </c>
    </row>
    <row r="375" spans="1:1" x14ac:dyDescent="0.25">
      <c r="A375" s="21" t="str">
        <f>CONCATENATE("INSERT INTO ",create_ceb_data!$B$1," VALUES (",calculos!C375,", ",calculos!D375,", ",calculos!E375,", ",calculos!F375,", ",calculos!G375,", ",calculos!H375,", ",calculos!I375,", ",calculos!J375,", ",calculos!K375,", ",calculos!L375,", ",calculos!M375,", ",calculos!N375,", ",calculos!O375,", ",calculos!P375,", ",calculos!Q375,", ",calculos!R375,", ",calculos!S375,", ",calculos!T375,", ",calculos!U375,", ",calculos!V375,", ",calculos!W375,", ",calculos!X375,", ",calculos!Y375,", ",calculos!Z375,", ",calculos!AA375,", ",calculos!AB375,", ",calculos!AC375,", ",calculos!AD375,", ",calculos!AE375,", ",calculos!AF375,");")</f>
        <v>INSERT INTO ceb_data VALUES (122, 1805, 0, 20180618, 92, 92, 6.3, 2.4, 3.06, 0, 0, 52.52, 51.86, 54.92, 0, 92, 0, 0, 0, 0, 0, 0, 0, 0, 0, 0, 0, 0, 0, 0);</v>
      </c>
    </row>
    <row r="376" spans="1:1" x14ac:dyDescent="0.25">
      <c r="A376" s="21" t="str">
        <f>CONCATENATE("INSERT INTO ",create_ceb_data!$B$1," VALUES (",calculos!C376,", ",calculos!D376,", ",calculos!E376,", ",calculos!F376,", ",calculos!G376,", ",calculos!H376,", ",calculos!I376,", ",calculos!J376,", ",calculos!K376,", ",calculos!L376,", ",calculos!M376,", ",calculos!N376,", ",calculos!O376,", ",calculos!P376,", ",calculos!Q376,", ",calculos!R376,", ",calculos!S376,", ",calculos!T376,", ",calculos!U376,", ",calculos!V376,", ",calculos!W376,", ",calculos!X376,", ",calculos!Y376,", ",calculos!Z376,", ",calculos!AA376,", ",calculos!AB376,", ",calculos!AC376,", ",calculos!AD376,", ",calculos!AE376,", ",calculos!AF376,");")</f>
        <v>INSERT INTO ceb_data VALUES (101, 1806, 1, 20180718, 13582, 0, 2169.26, 716.25, 507.6, 0, 0, 8677.09, 8885.74, 9393.34, 1676, 11906, 0, 40, 0, 55, 0, 0, 0, 0, 0, 670.97, 0, 0, 0, 55);</v>
      </c>
    </row>
    <row r="377" spans="1:1" x14ac:dyDescent="0.25">
      <c r="A377" s="21" t="str">
        <f>CONCATENATE("INSERT INTO ",create_ceb_data!$B$1," VALUES (",calculos!C377,", ",calculos!D377,", ",calculos!E377,", ",calculos!F377,", ",calculos!G377,", ",calculos!H377,", ",calculos!I377,", ",calculos!J377,", ",calculos!K377,", ",calculos!L377,", ",calculos!M377,", ",calculos!N377,", ",calculos!O377,", ",calculos!P377,", ",calculos!Q377,", ",calculos!R377,", ",calculos!S377,", ",calculos!T377,", ",calculos!U377,", ",calculos!V377,", ",calculos!W377,", ",calculos!X377,", ",calculos!Y377,", ",calculos!Z377,", ",calculos!AA377,", ",calculos!AB377,", ",calculos!AC377,", ",calculos!AD377,", ",calculos!AE377,", ",calculos!AF377,");")</f>
        <v>INSERT INTO ceb_data VALUES (102, 1806, 0, 20180718, 839, 839, 144.51, 49.16, 33.8, 0, 0, 578.06, 593.42, 627.22, 0, 839, 0, 0, 0, 0, 0, 0, 0, 0, 0, 0, 0, 0, 0, 0);</v>
      </c>
    </row>
    <row r="378" spans="1:1" x14ac:dyDescent="0.25">
      <c r="A378" s="21" t="str">
        <f>CONCATENATE("INSERT INTO ",create_ceb_data!$B$1," VALUES (",calculos!C378,", ",calculos!D378,", ",calculos!E378,", ",calculos!F378,", ",calculos!G378,", ",calculos!H378,", ",calculos!I378,", ",calculos!J378,", ",calculos!K378,", ",calculos!L378,", ",calculos!M378,", ",calculos!N378,", ",calculos!O378,", ",calculos!P378,", ",calculos!Q378,", ",calculos!R378,", ",calculos!S378,", ",calculos!T378,", ",calculos!U378,", ",calculos!V378,", ",calculos!W378,", ",calculos!X378,", ",calculos!Y378,", ",calculos!Z378,", ",calculos!AA378,", ",calculos!AB378,", ",calculos!AC378,", ",calculos!AD378,", ",calculos!AE378,", ",calculos!AF378,");")</f>
        <v>INSERT INTO ceb_data VALUES (103, 1806, 0, 20180718, 7800, 7800, 1343.52, 601.25, 314.37, 0, 0, 5374.11, 5660.99, 5975.36, 0, 7800, 0, 0, 0, 0, 0, 0, 0, 0, 0, 0, 0, 0, 0, 0);</v>
      </c>
    </row>
    <row r="379" spans="1:1" x14ac:dyDescent="0.25">
      <c r="A379" s="21" t="str">
        <f>CONCATENATE("INSERT INTO ",create_ceb_data!$B$1," VALUES (",calculos!C379,", ",calculos!D379,", ",calculos!E379,", ",calculos!F379,", ",calculos!G379,", ",calculos!H379,", ",calculos!I379,", ",calculos!J379,", ",calculos!K379,", ",calculos!L379,", ",calculos!M379,", ",calculos!N379,", ",calculos!O379,", ",calculos!P379,", ",calculos!Q379,", ",calculos!R379,", ",calculos!S379,", ",calculos!T379,", ",calculos!U379,", ",calculos!V379,", ",calculos!W379,", ",calculos!X379,", ",calculos!Y379,", ",calculos!Z379,", ",calculos!AA379,", ",calculos!AB379,", ",calculos!AC379,", ",calculos!AD379,", ",calculos!AE379,", ",calculos!AF379,");")</f>
        <v>INSERT INTO ceb_data VALUES (104, 1806, 0, 20180718, 228, 228, 25.78, 40.97, 8.36, 0, 0, 143.23, 175.84, 184.2, 0, 228, 0, 0, 0, 0, 0, 0, 0, 0, 0, 0, 0, 0, 0, 0);</v>
      </c>
    </row>
    <row r="380" spans="1:1" x14ac:dyDescent="0.25">
      <c r="A380" s="21" t="str">
        <f>CONCATENATE("INSERT INTO ",create_ceb_data!$B$1," VALUES (",calculos!C380,", ",calculos!D380,", ",calculos!E380,", ",calculos!F380,", ",calculos!G380,", ",calculos!H380,", ",calculos!I380,", ",calculos!J380,", ",calculos!K380,", ",calculos!L380,", ",calculos!M380,", ",calculos!N380,", ",calculos!O380,", ",calculos!P380,", ",calculos!Q380,", ",calculos!R380,", ",calculos!S380,", ",calculos!T380,", ",calculos!U380,", ",calculos!V380,", ",calculos!W380,", ",calculos!X380,", ",calculos!Y380,", ",calculos!Z380,", ",calculos!AA380,", ",calculos!AB380,", ",calculos!AC380,", ",calculos!AD380,", ",calculos!AE380,", ",calculos!AF380,");")</f>
        <v>INSERT INTO ceb_data VALUES (105, 1806, 0, 20180718, 8040, 8040, 1384.86, 706.62, 324.04, 0, 0, 5539.46, 5922.04, 6246.08, 0, 8040, 0, 0, 0, 0, 0, 0, 0, 0, 0, 0, 0, 0, 0, 0);</v>
      </c>
    </row>
    <row r="381" spans="1:1" x14ac:dyDescent="0.25">
      <c r="A381" s="21" t="str">
        <f>CONCATENATE("INSERT INTO ",create_ceb_data!$B$1," VALUES (",calculos!C381,", ",calculos!D381,", ",calculos!E381,", ",calculos!F381,", ",calculos!G381,", ",calculos!H381,", ",calculos!I381,", ",calculos!J381,", ",calculos!K381,", ",calculos!L381,", ",calculos!M381,", ",calculos!N381,", ",calculos!O381,", ",calculos!P381,", ",calculos!Q381,", ",calculos!R381,", ",calculos!S381,", ",calculos!T381,", ",calculos!U381,", ",calculos!V381,", ",calculos!W381,", ",calculos!X381,", ",calculos!Y381,", ",calculos!Z381,", ",calculos!AA381,", ",calculos!AB381,", ",calculos!AC381,", ",calculos!AD381,", ",calculos!AE381,", ",calculos!AF381,");")</f>
        <v>INSERT INTO ceb_data VALUES (106, 1806, 0, 20180718, 563, 563, 96.97, 58.34, 22.67, 0, 0, 387.9, 423.57, 446.24, 0, 563, 0, 0, 0, 0, 0, 0, 0, 0, 0, 0, 0, 0, 0, 0);</v>
      </c>
    </row>
    <row r="382" spans="1:1" x14ac:dyDescent="0.25">
      <c r="A382" s="21" t="str">
        <f>CONCATENATE("INSERT INTO ",create_ceb_data!$B$1," VALUES (",calculos!C382,", ",calculos!D382,", ",calculos!E382,", ",calculos!F382,", ",calculos!G382,", ",calculos!H382,", ",calculos!I382,", ",calculos!J382,", ",calculos!K382,", ",calculos!L382,", ",calculos!M382,", ",calculos!N382,", ",calculos!O382,", ",calculos!P382,", ",calculos!Q382,", ",calculos!R382,", ",calculos!S382,", ",calculos!T382,", ",calculos!U382,", ",calculos!V382,", ",calculos!W382,", ",calculos!X382,", ",calculos!Y382,", ",calculos!Z382,", ",calculos!AA382,", ",calculos!AB382,", ",calculos!AC382,", ",calculos!AD382,", ",calculos!AE382,", ",calculos!AF382,");")</f>
        <v>INSERT INTO ceb_data VALUES (107, 1806, 0, 20180718, 6900, 6900, 1188.5, 706.62, 278.1, 0, 0, 4754.02, 5182.54, 5460.64, 0, 6900, 0, 0, 0, 0, 0, 0, 0, 0, 0, 0, 0, 0, 0, 0);</v>
      </c>
    </row>
    <row r="383" spans="1:1" x14ac:dyDescent="0.25">
      <c r="A383" s="21" t="str">
        <f>CONCATENATE("INSERT INTO ",create_ceb_data!$B$1," VALUES (",calculos!C383,", ",calculos!D383,", ",calculos!E383,", ",calculos!F383,", ",calculos!G383,", ",calculos!H383,", ",calculos!I383,", ",calculos!J383,", ",calculos!K383,", ",calculos!L383,", ",calculos!M383,", ",calculos!N383,", ",calculos!O383,", ",calculos!P383,", ",calculos!Q383,", ",calculos!R383,", ",calculos!S383,", ",calculos!T383,", ",calculos!U383,", ",calculos!V383,", ",calculos!W383,", ",calculos!X383,", ",calculos!Y383,", ",calculos!Z383,", ",calculos!AA383,", ",calculos!AB383,", ",calculos!AC383,", ",calculos!AD383,", ",calculos!AE383,", ",calculos!AF383,");")</f>
        <v>INSERT INTO ceb_data VALUES (108, 1806, 0, 20180718, 6250, 6250, 1127.28, 601.25, 263.76, 0, 0, 4509.12, 4846.61, 5110.37, 0, 6250, 0, 0, 0, 0, 0, 0, 0, 0, 0, 0, 0, 0, 0, 0);</v>
      </c>
    </row>
    <row r="384" spans="1:1" x14ac:dyDescent="0.25">
      <c r="A384" s="21" t="str">
        <f>CONCATENATE("INSERT INTO ",create_ceb_data!$B$1," VALUES (",calculos!C384,", ",calculos!D384,", ",calculos!E384,", ",calculos!F384,", ",calculos!G384,", ",calculos!H384,", ",calculos!I384,", ",calculos!J384,", ",calculos!K384,", ",calculos!L384,", ",calculos!M384,", ",calculos!N384,", ",calculos!O384,", ",calculos!P384,", ",calculos!Q384,", ",calculos!R384,", ",calculos!S384,", ",calculos!T384,", ",calculos!U384,", ",calculos!V384,", ",calculos!W384,", ",calculos!X384,", ",calculos!Y384,", ",calculos!Z384,", ",calculos!AA384,", ",calculos!AB384,", ",calculos!AC384,", ",calculos!AD384,", ",calculos!AE384,", ",calculos!AF384,");")</f>
        <v>INSERT INTO ceb_data VALUES (109, 1806, 1, 20180718, 195880, 0, 38381.42, 716.25, 8981.23, 0, 0, 153525.71, 145260.73, 154241.96, 26849, 169031, 0, 577, 0, 755, 0, 0, 0, 0, 0, 12819.76, 0, 0, 0, 755);</v>
      </c>
    </row>
    <row r="385" spans="1:1" x14ac:dyDescent="0.25">
      <c r="A385" s="21" t="str">
        <f>CONCATENATE("INSERT INTO ",create_ceb_data!$B$1," VALUES (",calculos!C385,", ",calculos!D385,", ",calculos!E385,", ",calculos!F385,", ",calculos!G385,", ",calculos!H385,", ",calculos!I385,", ",calculos!J385,", ",calculos!K385,", ",calculos!L385,", ",calculos!M385,", ",calculos!N385,", ",calculos!O385,", ",calculos!P385,", ",calculos!Q385,", ",calculos!R385,", ",calculos!S385,", ",calculos!T385,", ",calculos!U385,", ",calculos!V385,", ",calculos!W385,", ",calculos!X385,", ",calculos!Y385,", ",calculos!Z385,", ",calculos!AA385,", ",calculos!AB385,", ",calculos!AC385,", ",calculos!AD385,", ",calculos!AE385,", ",calculos!AF385,");")</f>
        <v>INSERT INTO ceb_data VALUES (110, 1806, 1, 20180718, 86677, 0, 17197.87, 716.25, 4024.28, 0, 0, 68791.59, 65483.56, 69507.84, 10200, 76477, 0, 317, 0, 490, 294, 2037, 115.3, 798.88, 0, 8320.12, 0, 0, 0, 490);</v>
      </c>
    </row>
    <row r="386" spans="1:1" x14ac:dyDescent="0.25">
      <c r="A386" s="21" t="str">
        <f>CONCATENATE("INSERT INTO ",create_ceb_data!$B$1," VALUES (",calculos!C386,", ",calculos!D386,", ",calculos!E386,", ",calculos!F386,", ",calculos!G386,", ",calculos!H386,", ",calculos!I386,", ",calculos!J386,", ",calculos!K386,", ",calculos!L386,", ",calculos!M386,", ",calculos!N386,", ",calculos!O386,", ",calculos!P386,", ",calculos!Q386,", ",calculos!R386,", ",calculos!S386,", ",calculos!T386,", ",calculos!U386,", ",calculos!V386,", ",calculos!W386,", ",calculos!X386,", ",calculos!Y386,", ",calculos!Z386,", ",calculos!AA386,", ",calculos!AB386,", ",calculos!AC386,", ",calculos!AD386,", ",calculos!AE386,", ",calculos!AF386,");")</f>
        <v>INSERT INTO ceb_data VALUES (111, 1806, 2, 20180718, 334587, 0, 58257.14, 716.25, 13632.15, 0, 0, 233028.63, 220112.73, 233744.88, 32784, 301803, 726, 726, 785, 845, 0, 0, 0, 0, 45095.74, 14347.96, 0, 0, 785, 845);</v>
      </c>
    </row>
    <row r="387" spans="1:1" x14ac:dyDescent="0.25">
      <c r="A387" s="21" t="str">
        <f>CONCATENATE("INSERT INTO ",create_ceb_data!$B$1," VALUES (",calculos!C387,", ",calculos!D387,", ",calculos!E387,", ",calculos!F387,", ",calculos!G387,", ",calculos!H387,", ",calculos!I387,", ",calculos!J387,", ",calculos!K387,", ",calculos!L387,", ",calculos!M387,", ",calculos!N387,", ",calculos!O387,", ",calculos!P387,", ",calculos!Q387,", ",calculos!R387,", ",calculos!S387,", ",calculos!T387,", ",calculos!U387,", ",calculos!V387,", ",calculos!W387,", ",calculos!X387,", ",calculos!Y387,", ",calculos!Z387,", ",calculos!AA387,", ",calculos!AB387,", ",calculos!AC387,", ",calculos!AD387,", ",calculos!AE387,", ",calculos!AF387,");")</f>
        <v>INSERT INTO ceb_data VALUES (112, 1806, 1, 20180718, 162933, 0, 28817.09, 716.25, 6743.19, 0, 0, 115268.39, 109241.45, 115984.64, 16380, 146553, 0, 0, 0, 460, 0, 0, 0, 0, 0, 7810.72, 0, 0, 0, 460);</v>
      </c>
    </row>
    <row r="388" spans="1:1" x14ac:dyDescent="0.25">
      <c r="A388" s="21" t="str">
        <f>CONCATENATE("INSERT INTO ",create_ceb_data!$B$1," VALUES (",calculos!C388,", ",calculos!D388,", ",calculos!E388,", ",calculos!F388,", ",calculos!G388,", ",calculos!H388,", ",calculos!I388,", ",calculos!J388,", ",calculos!K388,", ",calculos!L388,", ",calculos!M388,", ",calculos!N388,", ",calculos!O388,", ",calculos!P388,", ",calculos!Q388,", ",calculos!R388,", ",calculos!S388,", ",calculos!T388,", ",calculos!U388,", ",calculos!V388,", ",calculos!W388,", ",calculos!X388,", ",calculos!Y388,", ",calculos!Z388,", ",calculos!AA388,", ",calculos!AB388,", ",calculos!AC388,", ",calculos!AD388,", ",calculos!AE388,", ",calculos!AF388,");")</f>
        <v>INSERT INTO ceb_data VALUES (113, 1806, 0, 20180718, 17889, 17889, 3081.32, 716.25, 721.01, 0, 0, 12325.31, 12320.55, 13041.56, 0, 17889, 0, 0, 0, 0, 0, 0, 0, 0, 0, 0, 0, 0, 0, 0);</v>
      </c>
    </row>
    <row r="389" spans="1:1" x14ac:dyDescent="0.25">
      <c r="A389" s="21" t="str">
        <f>CONCATENATE("INSERT INTO ",create_ceb_data!$B$1," VALUES (",calculos!C389,", ",calculos!D389,", ",calculos!E389,", ",calculos!F389,", ",calculos!G389,", ",calculos!H389,", ",calculos!I389,", ",calculos!J389,", ",calculos!K389,", ",calculos!L389,", ",calculos!M389,", ",calculos!N389,", ",calculos!O389,", ",calculos!P389,", ",calculos!Q389,", ",calculos!R389,", ",calculos!S389,", ",calculos!T389,", ",calculos!U389,", ",calculos!V389,", ",calculos!W389,", ",calculos!X389,", ",calculos!Y389,", ",calculos!Z389,", ",calculos!AA389,", ",calculos!AB389,", ",calculos!AC389,", ",calculos!AD389,", ",calculos!AE389,", ",calculos!AF389,");")</f>
        <v>INSERT INTO ceb_data VALUES (114, 1806, 1, 20180718, 118312, 0, 23012.71, 716.25, 5384.96, 4.9, 0, 92050.9, 87387.09, 92772.05, 12054, 106258, 0, 295, 0, 945, 3861, 29859, 1514.2, 11710.1, 0, 11528.52, 0, 0, 0, 945);</v>
      </c>
    </row>
    <row r="390" spans="1:1" x14ac:dyDescent="0.25">
      <c r="A390" s="21" t="str">
        <f>CONCATENATE("INSERT INTO ",create_ceb_data!$B$1," VALUES (",calculos!C390,", ",calculos!D390,", ",calculos!E390,", ",calculos!F390,", ",calculos!G390,", ",calculos!H390,", ",calculos!I390,", ",calculos!J390,", ",calculos!K390,", ",calculos!L390,", ",calculos!M390,", ",calculos!N390,", ",calculos!O390,", ",calculos!P390,", ",calculos!Q390,", ",calculos!R390,", ",calculos!S390,", ",calculos!T390,", ",calculos!U390,", ",calculos!V390,", ",calculos!W390,", ",calculos!X390,", ",calculos!Y390,", ",calculos!Z390,", ",calculos!AA390,", ",calculos!AB390,", ",calculos!AC390,", ",calculos!AD390,", ",calculos!AE390,", ",calculos!AF390,");")</f>
        <v>INSERT INTO ceb_data VALUES (115, 1806, 1, 20180718, 161113, 0, 35763.94, 716.25, 8368.74, 0, 0, 143055.81, 135403.32, 143772.06, 30040, 131073, 0, 841, 0, 855, 0, 0, 0, 0, 0, 14517.76, 0, 0, 0, 855);</v>
      </c>
    </row>
    <row r="391" spans="1:1" x14ac:dyDescent="0.25">
      <c r="A391" s="21" t="str">
        <f>CONCATENATE("INSERT INTO ",create_ceb_data!$B$1," VALUES (",calculos!C391,", ",calculos!D391,", ",calculos!E391,", ",calculos!F391,", ",calculos!G391,", ",calculos!H391,", ",calculos!I391,", ",calculos!J391,", ",calculos!K391,", ",calculos!L391,", ",calculos!M391,", ",calculos!N391,", ",calculos!O391,", ",calculos!P391,", ",calculos!Q391,", ",calculos!R391,", ",calculos!S391,", ",calculos!T391,", ",calculos!U391,", ",calculos!V391,", ",calculos!W391,", ",calculos!X391,", ",calculos!Y391,", ",calculos!Z391,", ",calculos!AA391,", ",calculos!AB391,", ",calculos!AC391,", ",calculos!AD391,", ",calculos!AE391,", ",calculos!AF391,");")</f>
        <v>INSERT INTO ceb_data VALUES (116, 1806, 2, 20180718, 189390, 0, 32822.06, 716.25, 7680.34, 0, 0, 131288.29, 124324.2, 132004.54, 17452, 171938, 343, 389, 455, 420, 0, 0, 0, 0, 26138.29, 7131.52, 0, 0, 455, 420);</v>
      </c>
    </row>
    <row r="392" spans="1:1" x14ac:dyDescent="0.25">
      <c r="A392" s="21" t="str">
        <f>CONCATENATE("INSERT INTO ",create_ceb_data!$B$1," VALUES (",calculos!C392,", ",calculos!D392,", ",calculos!E392,", ",calculos!F392,", ",calculos!G392,", ",calculos!H392,", ",calculos!I392,", ",calculos!J392,", ",calculos!K392,", ",calculos!L392,", ",calculos!M392,", ",calculos!N392,", ",calculos!O392,", ",calculos!P392,", ",calculos!Q392,", ",calculos!R392,", ",calculos!S392,", ",calculos!T392,", ",calculos!U392,", ",calculos!V392,", ",calculos!W392,", ",calculos!X392,", ",calculos!Y392,", ",calculos!Z392,", ",calculos!AA392,", ",calculos!AB392,", ",calculos!AC392,", ",calculos!AD392,", ",calculos!AE392,", ",calculos!AF392,");")</f>
        <v>INSERT INTO ceb_data VALUES (117, 1806, 0, 20180718, 1, 100, 7, 2.4, 3.4, 0, 0, 58.4, 57.4, 60.8, 0, 1, 0, 0, 0, 0, 0, 0, 0, 0, 0, 0, 0, 0, 0, 0);</v>
      </c>
    </row>
    <row r="393" spans="1:1" x14ac:dyDescent="0.25">
      <c r="A393" s="21" t="str">
        <f>CONCATENATE("INSERT INTO ",create_ceb_data!$B$1," VALUES (",calculos!C393,", ",calculos!D393,", ",calculos!E393,", ",calculos!F393,", ",calculos!G393,", ",calculos!H393,", ",calculos!I393,", ",calculos!J393,", ",calculos!K393,", ",calculos!L393,", ",calculos!M393,", ",calculos!N393,", ",calculos!O393,", ",calculos!P393,", ",calculos!Q393,", ",calculos!R393,", ",calculos!S393,", ",calculos!T393,", ",calculos!U393,", ",calculos!V393,", ",calculos!W393,", ",calculos!X393,", ",calculos!Y393,", ",calculos!Z393,", ",calculos!AA393,", ",calculos!AB393,", ",calculos!AC393,", ",calculos!AD393,", ",calculos!AE393,", ",calculos!AF393,");")</f>
        <v>INSERT INTO ceb_data VALUES (118, 1806, 0, 20180718, 1, 100, 7, 2.4, 3.4, 0, 0, 58.4, 57.4, 60.8, 0, 1, 0, 0, 0, 0, 0, 0, 0, 0, 0, 0, 0, 0, 0, 0);</v>
      </c>
    </row>
    <row r="394" spans="1:1" x14ac:dyDescent="0.25">
      <c r="A394" s="21" t="str">
        <f>CONCATENATE("INSERT INTO ",create_ceb_data!$B$1," VALUES (",calculos!C394,", ",calculos!D394,", ",calculos!E394,", ",calculos!F394,", ",calculos!G394,", ",calculos!H394,", ",calculos!I394,", ",calculos!J394,", ",calculos!K394,", ",calculos!L394,", ",calculos!M394,", ",calculos!N394,", ",calculos!O394,", ",calculos!P394,", ",calculos!Q394,", ",calculos!R394,", ",calculos!S394,", ",calculos!T394,", ",calculos!U394,", ",calculos!V394,", ",calculos!W394,", ",calculos!X394,", ",calculos!Y394,", ",calculos!Z394,", ",calculos!AA394,", ",calculos!AB394,", ",calculos!AC394,", ",calculos!AD394,", ",calculos!AE394,", ",calculos!AF394,");")</f>
        <v>INSERT INTO ceb_data VALUES (119, 1806, 0, 20180718, 7, 100, 7, 2.4, 3.4, 0, 0, 58.4, 57.4, 60.8, 0, 7, 0, 0, 0, 0, 0, 0, 0, 0, 0, 0, 0, 0, 0, 0);</v>
      </c>
    </row>
    <row r="395" spans="1:1" x14ac:dyDescent="0.25">
      <c r="A395" s="21" t="str">
        <f>CONCATENATE("INSERT INTO ",create_ceb_data!$B$1," VALUES (",calculos!C395,", ",calculos!D395,", ",calculos!E395,", ",calculos!F395,", ",calculos!G395,", ",calculos!H395,", ",calculos!I395,", ",calculos!J395,", ",calculos!K395,", ",calculos!L395,", ",calculos!M395,", ",calculos!N395,", ",calculos!O395,", ",calculos!P395,", ",calculos!Q395,", ",calculos!R395,", ",calculos!S395,", ",calculos!T395,", ",calculos!U395,", ",calculos!V395,", ",calculos!W395,", ",calculos!X395,", ",calculos!Y395,", ",calculos!Z395,", ",calculos!AA395,", ",calculos!AB395,", ",calculos!AC395,", ",calculos!AD395,", ",calculos!AE395,", ",calculos!AF395,");")</f>
        <v>INSERT INTO ceb_data VALUES (120, 1806, 2, 20180718, 76330, 0, 14476.72, 716.25, 3387.55, 0, 0, 57907, 55235.7, 58623.25, 8707, 67623, 203, 203, 245, 230, 16, 144, 6.28, 56.48, 14074.46, 3905.36, 0, 0, 245, 230);</v>
      </c>
    </row>
    <row r="396" spans="1:1" x14ac:dyDescent="0.25">
      <c r="A396" s="21" t="str">
        <f>CONCATENATE("INSERT INTO ",create_ceb_data!$B$1," VALUES (",calculos!C396,", ",calculos!D396,", ",calculos!E396,", ",calculos!F396,", ",calculos!G396,", ",calculos!H396,", ",calculos!I396,", ",calculos!J396,", ",calculos!K396,", ",calculos!L396,", ",calculos!M396,", ",calculos!N396,", ",calculos!O396,", ",calculos!P396,", ",calculos!Q396,", ",calculos!R396,", ",calculos!S396,", ",calculos!T396,", ",calculos!U396,", ",calculos!V396,", ",calculos!W396,", ",calculos!X396,", ",calculos!Y396,", ",calculos!Z396,", ",calculos!AA396,", ",calculos!AB396,", ",calculos!AC396,", ",calculos!AD396,", ",calculos!AE396,", ",calculos!AF396,");")</f>
        <v>INSERT INTO ceb_data VALUES (121, 1806, 2, 20180718, 125736, 0, 19407.24, 716.25, 4541.28, 0, 0, 77629.03, 73804, 78345.28, 11576, 114160, 192, 190, 350, 350, 0, 0, 0, 0, 10744.68, 4269.82, 0, 0, 350, 350);</v>
      </c>
    </row>
    <row r="397" spans="1:1" x14ac:dyDescent="0.25">
      <c r="A397" s="21" t="str">
        <f>CONCATENATE("INSERT INTO ",create_ceb_data!$B$1," VALUES (",calculos!C397,", ",calculos!D397,", ",calculos!E397,", ",calculos!F397,", ",calculos!G397,", ",calculos!H397,", ",calculos!I397,", ",calculos!J397,", ",calculos!K397,", ",calculos!L397,", ",calculos!M397,", ",calculos!N397,", ",calculos!O397,", ",calculos!P397,", ",calculos!Q397,", ",calculos!R397,", ",calculos!S397,", ",calculos!T397,", ",calculos!U397,", ",calculos!V397,", ",calculos!W397,", ",calculos!X397,", ",calculos!Y397,", ",calculos!Z397,", ",calculos!AA397,", ",calculos!AB397,", ",calculos!AC397,", ",calculos!AD397,", ",calculos!AE397,", ",calculos!AF397,");")</f>
        <v>INSERT INTO ceb_data VALUES (122, 1806, 0, 20180718, 0, 30, 2.13, 2.4, 1.02, 0, 0, 17.78, 19.16, 20.18, 0, 0, 0, 0, 0, 0, 0, 0, 0, 0, 0, 0, 0, 0, 0, 0);</v>
      </c>
    </row>
    <row r="398" spans="1:1" x14ac:dyDescent="0.25">
      <c r="A398" s="21" t="str">
        <f>CONCATENATE("INSERT INTO ",create_ceb_data!$B$1," VALUES (",calculos!C398,", ",calculos!D398,", ",calculos!E398,", ",calculos!F398,", ",calculos!G398,", ",calculos!H398,", ",calculos!I398,", ",calculos!J398,", ",calculos!K398,", ",calculos!L398,", ",calculos!M398,", ",calculos!N398,", ",calculos!O398,", ",calculos!P398,", ",calculos!Q398,", ",calculos!R398,", ",calculos!S398,", ",calculos!T398,", ",calculos!U398,", ",calculos!V398,", ",calculos!W398,", ",calculos!X398,", ",calculos!Y398,", ",calculos!Z398,", ",calculos!AA398,", ",calculos!AB398,", ",calculos!AC398,", ",calculos!AD398,", ",calculos!AE398,", ",calculos!AF398,");")</f>
        <v>INSERT INTO ceb_data VALUES (101, 1807, 1, 20180818, 11846, 0, 2184.95, 716.25, 511.25, 0, 0, 8739.83, 8944.83, 9456.08, 1500, 10346, 0, 37, 0, 55, 0, 0, 0, 0, 0, 683.88, 0, 0, 0, 55);</v>
      </c>
    </row>
    <row r="399" spans="1:1" x14ac:dyDescent="0.25">
      <c r="A399" s="21" t="str">
        <f>CONCATENATE("INSERT INTO ",create_ceb_data!$B$1," VALUES (",calculos!C399,", ",calculos!D399,", ",calculos!E399,", ",calculos!F399,", ",calculos!G399,", ",calculos!H399,", ",calculos!I399,", ",calculos!J399,", ",calculos!K399,", ",calculos!L399,", ",calculos!M399,", ",calculos!N399,", ",calculos!O399,", ",calculos!P399,", ",calculos!Q399,", ",calculos!R399,", ",calculos!S399,", ",calculos!T399,", ",calculos!U399,", ",calculos!V399,", ",calculos!W399,", ",calculos!X399,", ",calculos!Y399,", ",calculos!Z399,", ",calculos!AA399,", ",calculos!AB399,", ",calculos!AC399,", ",calculos!AD399,", ",calculos!AE399,", ",calculos!AF399,");")</f>
        <v>INSERT INTO ceb_data VALUES (102, 1807, 0, 20180818, 730, 730, 142.11, 49.16, 33.24, 0, 0, 568.47, 584.39, 617.63, 0, 730, 0, 0, 0, 0, 0, 0, 0, 0, 0, 0, 0, 0, 0, 0);</v>
      </c>
    </row>
    <row r="400" spans="1:1" x14ac:dyDescent="0.25">
      <c r="A400" s="21" t="str">
        <f>CONCATENATE("INSERT INTO ",create_ceb_data!$B$1," VALUES (",calculos!C400,", ",calculos!D400,", ",calculos!E400,", ",calculos!F400,", ",calculos!G400,", ",calculos!H400,", ",calculos!I400,", ",calculos!J400,", ",calculos!K400,", ",calculos!L400,", ",calculos!M400,", ",calculos!N400,", ",calculos!O400,", ",calculos!P400,", ",calculos!Q400,", ",calculos!R400,", ",calculos!S400,", ",calculos!T400,", ",calculos!U400,", ",calculos!V400,", ",calculos!W400,", ",calculos!X400,", ",calculos!Y400,", ",calculos!Z400,", ",calculos!AA400,", ",calculos!AB400,", ",calculos!AC400,", ",calculos!AD400,", ",calculos!AE400,", ",calculos!AF400,");")</f>
        <v>INSERT INTO ceb_data VALUES (103, 1807, 0, 20180818, 7360, 7360, 1432.87, 601.25, 335.27, 0, 0, 5731.51, 5997.49, 6332.76, 0, 7360, 0, 0, 0, 0, 0, 0, 0, 0, 0, 0, 0, 0, 0, 0);</v>
      </c>
    </row>
    <row r="401" spans="1:1" x14ac:dyDescent="0.25">
      <c r="A401" s="21" t="str">
        <f>CONCATENATE("INSERT INTO ",create_ceb_data!$B$1," VALUES (",calculos!C401,", ",calculos!D401,", ",calculos!E401,", ",calculos!F401,", ",calculos!G401,", ",calculos!H401,", ",calculos!I401,", ",calculos!J401,", ",calculos!K401,", ",calculos!L401,", ",calculos!M401,", ",calculos!N401,", ",calculos!O401,", ",calculos!P401,", ",calculos!Q401,", ",calculos!R401,", ",calculos!S401,", ",calculos!T401,", ",calculos!U401,", ",calculos!V401,", ",calculos!W401,", ",calculos!X401,", ",calculos!Y401,", ",calculos!Z401,", ",calculos!AA401,", ",calculos!AB401,", ",calculos!AC401,", ",calculos!AD401,", ",calculos!AE401,", ",calculos!AF401,");")</f>
        <v>INSERT INTO ceb_data VALUES (104, 1807, 0, 20180818, 169, 169, 13.34, 40.97, 6.49, 0, 0, 111.19, 145.67, 152.16, 0, 169, 0, 0, 0, 0, 0, 0, 0, 0, 0, 0, 0, 0, 0, 0);</v>
      </c>
    </row>
    <row r="402" spans="1:1" x14ac:dyDescent="0.25">
      <c r="A402" s="21" t="str">
        <f>CONCATENATE("INSERT INTO ",create_ceb_data!$B$1," VALUES (",calculos!C402,", ",calculos!D402,", ",calculos!E402,", ",calculos!F402,", ",calculos!G402,", ",calculos!H402,", ",calculos!I402,", ",calculos!J402,", ",calculos!K402,", ",calculos!L402,", ",calculos!M402,", ",calculos!N402,", ",calculos!O402,", ",calculos!P402,", ",calculos!Q402,", ",calculos!R402,", ",calculos!S402,", ",calculos!T402,", ",calculos!U402,", ",calculos!V402,", ",calculos!W402,", ",calculos!X402,", ",calculos!Y402,", ",calculos!Z402,", ",calculos!AA402,", ",calculos!AB402,", ",calculos!AC402,", ",calculos!AD402,", ",calculos!AE402,", ",calculos!AF402,");")</f>
        <v>INSERT INTO ceb_data VALUES (105, 1807, 0, 20180818, 7960, 7960, 1549.68, 706.62, 362.61, 0, 0, 6198.75, 6542.76, 6905.37, 0, 7960, 0, 0, 0, 0, 0, 0, 0, 0, 0, 0, 0, 0, 0, 0);</v>
      </c>
    </row>
    <row r="403" spans="1:1" x14ac:dyDescent="0.25">
      <c r="A403" s="21" t="str">
        <f>CONCATENATE("INSERT INTO ",create_ceb_data!$B$1," VALUES (",calculos!C403,", ",calculos!D403,", ",calculos!E403,", ",calculos!F403,", ",calculos!G403,", ",calculos!H403,", ",calculos!I403,", ",calculos!J403,", ",calculos!K403,", ",calculos!L403,", ",calculos!M403,", ",calculos!N403,", ",calculos!O403,", ",calculos!P403,", ",calculos!Q403,", ",calculos!R403,", ",calculos!S403,", ",calculos!T403,", ",calculos!U403,", ",calculos!V403,", ",calculos!W403,", ",calculos!X403,", ",calculos!Y403,", ",calculos!Z403,", ",calculos!AA403,", ",calculos!AB403,", ",calculos!AC403,", ",calculos!AD403,", ",calculos!AE403,", ",calculos!AF403,");")</f>
        <v>INSERT INTO ceb_data VALUES (106, 1807, 0, 20180818, 481, 481, 61.35, 58.34, 19.92, 0, 0, 340.87, 379.29, 399.21, 0, 481, 0, 0, 0, 0, 0, 0, 0, 0, 0, 0, 0, 0, 0, 0);</v>
      </c>
    </row>
    <row r="404" spans="1:1" x14ac:dyDescent="0.25">
      <c r="A404" s="21" t="str">
        <f>CONCATENATE("INSERT INTO ",create_ceb_data!$B$1," VALUES (",calculos!C404,", ",calculos!D404,", ",calculos!E404,", ",calculos!F404,", ",calculos!G404,", ",calculos!H404,", ",calculos!I404,", ",calculos!J404,", ",calculos!K404,", ",calculos!L404,", ",calculos!M404,", ",calculos!N404,", ",calculos!O404,", ",calculos!P404,", ",calculos!Q404,", ",calculos!R404,", ",calculos!S404,", ",calculos!T404,", ",calculos!U404,", ",calculos!V404,", ",calculos!W404,", ",calculos!X404,", ",calculos!Y404,", ",calculos!Z404,", ",calculos!AA404,", ",calculos!AB404,", ",calculos!AC404,", ",calculos!AD404,", ",calculos!AE404,", ",calculos!AF404,");")</f>
        <v>INSERT INTO ceb_data VALUES (107, 1807, 0, 20180818, 6180, 6180, 1203.15, 706.62, 281.52, 0, 0, 4812.6, 5237.7, 5519.22, 0, 6180, 0, 0, 0, 0, 0, 0, 0, 0, 0, 0, 0, 0, 0, 0);</v>
      </c>
    </row>
    <row r="405" spans="1:1" x14ac:dyDescent="0.25">
      <c r="A405" s="21" t="str">
        <f>CONCATENATE("INSERT INTO ",create_ceb_data!$B$1," VALUES (",calculos!C405,", ",calculos!D405,", ",calculos!E405,", ",calculos!F405,", ",calculos!G405,", ",calculos!H405,", ",calculos!I405,", ",calculos!J405,", ",calculos!K405,", ",calculos!L405,", ",calculos!M405,", ",calculos!N405,", ",calculos!O405,", ",calculos!P405,", ",calculos!Q405,", ",calculos!R405,", ",calculos!S405,", ",calculos!T405,", ",calculos!U405,", ",calculos!V405,", ",calculos!W405,", ",calculos!X405,", ",calculos!Y405,", ",calculos!Z405,", ",calculos!AA405,", ",calculos!AB405,", ",calculos!AC405,", ",calculos!AD405,", ",calculos!AE405,", ",calculos!AF405,");")</f>
        <v>INSERT INTO ceb_data VALUES (108, 1807, 0, 20180818, 4820, 4820, 978.14, 601.25, 228.87, 0, 0, 3912.56, 4284.94, 4513.81, 0, 4820, 0, 0, 0, 0, 0, 0, 0, 0, 0, 0, 0, 0, 0, 0);</v>
      </c>
    </row>
    <row r="406" spans="1:1" x14ac:dyDescent="0.25">
      <c r="A406" s="21" t="str">
        <f>CONCATENATE("INSERT INTO ",create_ceb_data!$B$1," VALUES (",calculos!C406,", ",calculos!D406,", ",calculos!E406,", ",calculos!F406,", ",calculos!G406,", ",calculos!H406,", ",calculos!I406,", ",calculos!J406,", ",calculos!K406,", ",calculos!L406,", ",calculos!M406,", ",calculos!N406,", ",calculos!O406,", ",calculos!P406,", ",calculos!Q406,", ",calculos!R406,", ",calculos!S406,", ",calculos!T406,", ",calculos!U406,", ",calculos!V406,", ",calculos!W406,", ",calculos!X406,", ",calculos!Y406,", ",calculos!Z406,", ",calculos!AA406,", ",calculos!AB406,", ",calculos!AC406,", ",calculos!AD406,", ",calculos!AE406,", ",calculos!AF406,");")</f>
        <v>INSERT INTO ceb_data VALUES (109, 1807, 1, 20180818, 172514, 0, 38325.11, 716.25, 8968.06, 0, 0, 153300.48, 145048.67, 154016.73, 23714, 148800, 0, 577, 0, 755, 0, 0, 0, 0, 0, 13063.49, 0, 0, 0, 755);</v>
      </c>
    </row>
    <row r="407" spans="1:1" x14ac:dyDescent="0.25">
      <c r="A407" s="21" t="str">
        <f>CONCATENATE("INSERT INTO ",create_ceb_data!$B$1," VALUES (",calculos!C407,", ",calculos!D407,", ",calculos!E407,", ",calculos!F407,", ",calculos!G407,", ",calculos!H407,", ",calculos!I407,", ",calculos!J407,", ",calculos!K407,", ",calculos!L407,", ",calculos!M407,", ",calculos!N407,", ",calculos!O407,", ",calculos!P407,", ",calculos!Q407,", ",calculos!R407,", ",calculos!S407,", ",calculos!T407,", ",calculos!U407,", ",calculos!V407,", ",calculos!W407,", ",calculos!X407,", ",calculos!Y407,", ",calculos!Z407,", ",calculos!AA407,", ",calculos!AB407,", ",calculos!AC407,", ",calculos!AD407,", ",calculos!AE407,", ",calculos!AF407,");")</f>
        <v>INSERT INTO ceb_data VALUES (110, 1807, 1, 20180818, 79222, 0, 17604.38, 716.25, 4119.41, 0, 0, 70417.57, 67014.41, 71133.82, 9420, 69802, 0, 316, 0, 490, 0, 0, 0, 0, 0, 8478.29, 0, 0, 0, 490);</v>
      </c>
    </row>
    <row r="408" spans="1:1" x14ac:dyDescent="0.25">
      <c r="A408" s="21" t="str">
        <f>CONCATENATE("INSERT INTO ",create_ceb_data!$B$1," VALUES (",calculos!C408,", ",calculos!D408,", ",calculos!E408,", ",calculos!F408,", ",calculos!G408,", ",calculos!H408,", ",calculos!I408,", ",calculos!J408,", ",calculos!K408,", ",calculos!L408,", ",calculos!M408,", ",calculos!N408,", ",calculos!O408,", ",calculos!P408,", ",calculos!Q408,", ",calculos!R408,", ",calculos!S408,", ",calculos!T408,", ",calculos!U408,", ",calculos!V408,", ",calculos!W408,", ",calculos!X408,", ",calculos!Y408,", ",calculos!Z408,", ",calculos!AA408,", ",calculos!AB408,", ",calculos!AC408,", ",calculos!AD408,", ",calculos!AE408,", ",calculos!AF408,");")</f>
        <v>INSERT INTO ceb_data VALUES (111, 1807, 2, 20180818, 334504, 0, 65954.91, 716.25, 15433.43, 0, 0, 263819.7, 249102.52, 264535.95, 32777, 301727, 723, 723, 785, 845, 0, 0, 0, 0, 46046.45, 14620.73, 0, 0, 785, 845);</v>
      </c>
    </row>
    <row r="409" spans="1:1" x14ac:dyDescent="0.25">
      <c r="A409" s="21" t="str">
        <f>CONCATENATE("INSERT INTO ",create_ceb_data!$B$1," VALUES (",calculos!C409,", ",calculos!D409,", ",calculos!E409,", ",calculos!F409,", ",calculos!G409,", ",calculos!H409,", ",calculos!I409,", ",calculos!J409,", ",calculos!K409,", ",calculos!L409,", ",calculos!M409,", ",calculos!N409,", ",calculos!O409,", ",calculos!P409,", ",calculos!Q409,", ",calculos!R409,", ",calculos!S409,", ",calculos!T409,", ",calculos!U409,", ",calculos!V409,", ",calculos!W409,", ",calculos!X409,", ",calculos!Y409,", ",calculos!Z409,", ",calculos!AA409,", ",calculos!AB409,", ",calculos!AC409,", ",calculos!AD409,", ",calculos!AE409,", ",calculos!AF409,");")</f>
        <v>INSERT INTO ceb_data VALUES (112, 1807, 1, 20180818, 161652, 0, 32277.35, 716.25, 7552.89, 0, 0, 129109.45, 122272.81, 129825.7, 16093, 145559, 0, 0, 0, 460, 0, 0, 0, 0, 0, 7959.21, 0, 0, 0, 460);</v>
      </c>
    </row>
    <row r="410" spans="1:1" x14ac:dyDescent="0.25">
      <c r="A410" s="21" t="str">
        <f>CONCATENATE("INSERT INTO ",create_ceb_data!$B$1," VALUES (",calculos!C410,", ",calculos!D410,", ",calculos!E410,", ",calculos!F410,", ",calculos!G410,", ",calculos!H410,", ",calculos!I410,", ",calculos!J410,", ",calculos!K410,", ",calculos!L410,", ",calculos!M410,", ",calculos!N410,", ",calculos!O410,", ",calculos!P410,", ",calculos!Q410,", ",calculos!R410,", ",calculos!S410,", ",calculos!T410,", ",calculos!U410,", ",calculos!V410,", ",calculos!W410,", ",calculos!X410,", ",calculos!Y410,", ",calculos!Z410,", ",calculos!AA410,", ",calculos!AB410,", ",calculos!AC410,", ",calculos!AD410,", ",calculos!AE410,", ",calculos!AF410,");")</f>
        <v>INSERT INTO ceb_data VALUES (113, 1807, 0, 20180818, 17130, 17130, 3334.94, 716.25, 780.35, 0, 0, 13339.78, 13275.68, 14056.03, 0, 17130, 0, 0, 0, 0, 0, 0, 0, 0, 0, 0, 0, 0, 0, 0);</v>
      </c>
    </row>
    <row r="411" spans="1:1" x14ac:dyDescent="0.25">
      <c r="A411" s="21" t="str">
        <f>CONCATENATE("INSERT INTO ",create_ceb_data!$B$1," VALUES (",calculos!C411,", ",calculos!D411,", ",calculos!E411,", ",calculos!F411,", ",calculos!G411,", ",calculos!H411,", ",calculos!I411,", ",calculos!J411,", ",calculos!K411,", ",calculos!L411,", ",calculos!M411,", ",calculos!N411,", ",calculos!O411,", ",calculos!P411,", ",calculos!Q411,", ",calculos!R411,", ",calculos!S411,", ",calculos!T411,", ",calculos!U411,", ",calculos!V411,", ",calculos!W411,", ",calculos!X411,", ",calculos!Y411,", ",calculos!Z411,", ",calculos!AA411,", ",calculos!AB411,", ",calculos!AC411,", ",calculos!AD411,", ",calculos!AE411,", ",calculos!AF411,");")</f>
        <v>INSERT INTO ceb_data VALUES (114, 1807, 1, 20180818, 87036, 0, 20915.96, 716.25, 4894.31, 0, 0, 83663.87, 79485.81, 84380.12, 8436, 78600, 0, 265, 0, 945, 4093, 31401, 1768.25, 13565.81, 0, 11750.33, 0, 0, 0, 945);</v>
      </c>
    </row>
    <row r="412" spans="1:1" x14ac:dyDescent="0.25">
      <c r="A412" s="21" t="str">
        <f>CONCATENATE("INSERT INTO ",create_ceb_data!$B$1," VALUES (",calculos!C412,", ",calculos!D412,", ",calculos!E412,", ",calculos!F412,", ",calculos!G412,", ",calculos!H412,", ",calculos!I412,", ",calculos!J412,", ",calculos!K412,", ",calculos!L412,", ",calculos!M412,", ",calculos!N412,", ",calculos!O412,", ",calculos!P412,", ",calculos!Q412,", ",calculos!R412,", ",calculos!S412,", ",calculos!T412,", ",calculos!U412,", ",calculos!V412,", ",calculos!W412,", ",calculos!X412,", ",calculos!Y412,", ",calculos!Z412,", ",calculos!AA412,", ",calculos!AB412,", ",calculos!AC412,", ",calculos!AD412,", ",calculos!AE412,", ",calculos!AF412,");")</f>
        <v>INSERT INTO ceb_data VALUES (115, 1807, 1, 20180818, 159193, 0, 39330.41, 716.25, 9203.31, 0, 0, 157321.71, 148834.65, 158037.96, 29721, 129472, 0, 827, 0, 855, 0, 0, 0, 0, 0, 14793.76, 0, 0, 0, 855);</v>
      </c>
    </row>
    <row r="413" spans="1:1" x14ac:dyDescent="0.25">
      <c r="A413" s="21" t="str">
        <f>CONCATENATE("INSERT INTO ",create_ceb_data!$B$1," VALUES (",calculos!C413,", ",calculos!D413,", ",calculos!E413,", ",calculos!F413,", ",calculos!G413,", ",calculos!H413,", ",calculos!I413,", ",calculos!J413,", ",calculos!K413,", ",calculos!L413,", ",calculos!M413,", ",calculos!N413,", ",calculos!O413,", ",calculos!P413,", ",calculos!Q413,", ",calculos!R413,", ",calculos!S413,", ",calculos!T413,", ",calculos!U413,", ",calculos!V413,", ",calculos!W413,", ",calculos!X413,", ",calculos!Y413,", ",calculos!Z413,", ",calculos!AA413,", ",calculos!AB413,", ",calculos!AC413,", ",calculos!AD413,", ",calculos!AE413,", ",calculos!AF413,");")</f>
        <v>INSERT INTO ceb_data VALUES (116, 1807, 2, 20180818, 193507, 0, 37813.53, 716.25, 8848.35, 0, 0, 151254.16, 143122.06, 151970.41, 18066, 175441, 356, 383, 455, 420, 0, 0, 0, 0, 26689.34, 7267.1, 0, 0, 455, 420);</v>
      </c>
    </row>
    <row r="414" spans="1:1" x14ac:dyDescent="0.25">
      <c r="A414" s="21" t="str">
        <f>CONCATENATE("INSERT INTO ",create_ceb_data!$B$1," VALUES (",calculos!C414,", ",calculos!D414,", ",calculos!E414,", ",calculos!F414,", ",calculos!G414,", ",calculos!H414,", ",calculos!I414,", ",calculos!J414,", ",calculos!K414,", ",calculos!L414,", ",calculos!M414,", ",calculos!N414,", ",calculos!O414,", ",calculos!P414,", ",calculos!Q414,", ",calculos!R414,", ",calculos!S414,", ",calculos!T414,", ",calculos!U414,", ",calculos!V414,", ",calculos!W414,", ",calculos!X414,", ",calculos!Y414,", ",calculos!Z414,", ",calculos!AA414,", ",calculos!AB414,", ",calculos!AC414,", ",calculos!AD414,", ",calculos!AE414,", ",calculos!AF414,");")</f>
        <v>INSERT INTO ceb_data VALUES (117, 1807, 0, 20180818, 1, 100, 7.89, 2.4, 3.82, 0, 0, 65.79, 64.37, 68.19, 0, 1, 0, 0, 0, 0, 0, 0, 0, 0, 0, 0, 0, 0, 0, 0);</v>
      </c>
    </row>
    <row r="415" spans="1:1" x14ac:dyDescent="0.25">
      <c r="A415" s="21" t="str">
        <f>CONCATENATE("INSERT INTO ",create_ceb_data!$B$1," VALUES (",calculos!C415,", ",calculos!D415,", ",calculos!E415,", ",calculos!F415,", ",calculos!G415,", ",calculos!H415,", ",calculos!I415,", ",calculos!J415,", ",calculos!K415,", ",calculos!L415,", ",calculos!M415,", ",calculos!N415,", ",calculos!O415,", ",calculos!P415,", ",calculos!Q415,", ",calculos!R415,", ",calculos!S415,", ",calculos!T415,", ",calculos!U415,", ",calculos!V415,", ",calculos!W415,", ",calculos!X415,", ",calculos!Y415,", ",calculos!Z415,", ",calculos!AA415,", ",calculos!AB415,", ",calculos!AC415,", ",calculos!AD415,", ",calculos!AE415,", ",calculos!AF415,");")</f>
        <v>INSERT INTO ceb_data VALUES (118, 1807, 0, 20180818, 0, 100, 7.89, 2.4, 3.82, 0, 0, 65.79, 64.37, 68.19, 0, 0, 0, 0, 0, 0, 0, 0, 0, 0, 0, 0, 0, 0, 0, 0);</v>
      </c>
    </row>
    <row r="416" spans="1:1" x14ac:dyDescent="0.25">
      <c r="A416" s="21" t="str">
        <f>CONCATENATE("INSERT INTO ",create_ceb_data!$B$1," VALUES (",calculos!C416,", ",calculos!D416,", ",calculos!E416,", ",calculos!F416,", ",calculos!G416,", ",calculos!H416,", ",calculos!I416,", ",calculos!J416,", ",calculos!K416,", ",calculos!L416,", ",calculos!M416,", ",calculos!N416,", ",calculos!O416,", ",calculos!P416,", ",calculos!Q416,", ",calculos!R416,", ",calculos!S416,", ",calculos!T416,", ",calculos!U416,", ",calculos!V416,", ",calculos!W416,", ",calculos!X416,", ",calculos!Y416,", ",calculos!Z416,", ",calculos!AA416,", ",calculos!AB416,", ",calculos!AC416,", ",calculos!AD416,", ",calculos!AE416,", ",calculos!AF416,");")</f>
        <v>INSERT INTO ceb_data VALUES (119, 1807, 0, 20180818, 1, 100, 7.89, 2.4, 3.82, 0, 0, 65.79, 64.37, 68.19, 0, 1, 0, 0, 0, 0, 0, 0, 0, 0, 0, 0, 0, 0, 0, 0);</v>
      </c>
    </row>
    <row r="417" spans="1:1" x14ac:dyDescent="0.25">
      <c r="A417" s="21" t="str">
        <f>CONCATENATE("INSERT INTO ",create_ceb_data!$B$1," VALUES (",calculos!C417,", ",calculos!D417,", ",calculos!E417,", ",calculos!F417,", ",calculos!G417,", ",calculos!H417,", ",calculos!I417,", ",calculos!J417,", ",calculos!K417,", ",calculos!L417,", ",calculos!M417,", ",calculos!N417,", ",calculos!O417,", ",calculos!P417,", ",calculos!Q417,", ",calculos!R417,", ",calculos!S417,", ",calculos!T417,", ",calculos!U417,", ",calculos!V417,", ",calculos!W417,", ",calculos!X417,", ",calculos!Y417,", ",calculos!Z417,", ",calculos!AA417,", ",calculos!AB417,", ",calculos!AC417,", ",calculos!AD417,", ",calculos!AE417,", ",calculos!AF417,");")</f>
        <v>INSERT INTO ceb_data VALUES (120, 1807, 2, 20180818, 76374, 0, 16276.03, 716.25, 3808.58, 0, 0, 65104.23, 62011.9, 65820.48, 8663, 67711, 205, 205, 245, 230, 17, 156, 7.34, 67.4, 14371.18, 3979.6, 0, 0, 245, 230);</v>
      </c>
    </row>
    <row r="418" spans="1:1" x14ac:dyDescent="0.25">
      <c r="A418" s="21" t="str">
        <f>CONCATENATE("INSERT INTO ",create_ceb_data!$B$1," VALUES (",calculos!C418,", ",calculos!D418,", ",calculos!E418,", ",calculos!F418,", ",calculos!G418,", ",calculos!H418,", ",calculos!I418,", ",calculos!J418,", ",calculos!K418,", ",calculos!L418,", ",calculos!M418,", ",calculos!N418,", ",calculos!O418,", ",calculos!P418,", ",calculos!Q418,", ",calculos!R418,", ",calculos!S418,", ",calculos!T418,", ",calculos!U418,", ",calculos!V418,", ",calculos!W418,", ",calculos!X418,", ",calculos!Y418,", ",calculos!Z418,", ",calculos!AA418,", ",calculos!AB418,", ",calculos!AC418,", ",calculos!AD418,", ",calculos!AE418,", ",calculos!AF418,");")</f>
        <v>INSERT INTO ceb_data VALUES (121, 1807, 2, 20180818, 119253, 0, 21219.05, 716.25, 4965.24, 0, 0, 84876.26, 80627.27, 85592.51, 11309, 107944, 185, 183, 350, 350, 0, 0, 0, 0, 10960.17, 4349.33, 0, 0, 350, 350);</v>
      </c>
    </row>
    <row r="419" spans="1:1" x14ac:dyDescent="0.25">
      <c r="A419" s="21" t="str">
        <f>CONCATENATE("INSERT INTO ",create_ceb_data!$B$1," VALUES (",calculos!C419,", ",calculos!D419,", ",calculos!E419,", ",calculos!F419,", ",calculos!G419,", ",calculos!H419,", ",calculos!I419,", ",calculos!J419,", ",calculos!K419,", ",calculos!L419,", ",calculos!M419,", ",calculos!N419,", ",calculos!O419,", ",calculos!P419,", ",calculos!Q419,", ",calculos!R419,", ",calculos!S419,", ",calculos!T419,", ",calculos!U419,", ",calculos!V419,", ",calculos!W419,", ",calculos!X419,", ",calculos!Y419,", ",calculos!Z419,", ",calculos!AA419,", ",calculos!AB419,", ",calculos!AC419,", ",calculos!AD419,", ",calculos!AE419,", ",calculos!AF419,");")</f>
        <v>INSERT INTO ceb_data VALUES (122, 1807, 0, 20180818, 0, 30, 2.4, 2.4, 1.17, 0, 0, 20.05, 21.28, 22.45, 0, 0, 0, 0, 0, 0, 0, 0, 0, 0, 0, 0, 0, 0, 0, 0);</v>
      </c>
    </row>
    <row r="420" spans="1:1" x14ac:dyDescent="0.25">
      <c r="A420" s="21" t="str">
        <f>CONCATENATE("INSERT INTO ",create_ceb_data!$B$1," VALUES (",calculos!C420,", ",calculos!D420,", ",calculos!E420,", ",calculos!F420,", ",calculos!G420,", ",calculos!H420,", ",calculos!I420,", ",calculos!J420,", ",calculos!K420,", ",calculos!L420,", ",calculos!M420,", ",calculos!N420,", ",calculos!O420,", ",calculos!P420,", ",calculos!Q420,", ",calculos!R420,", ",calculos!S420,", ",calculos!T420,", ",calculos!U420,", ",calculos!V420,", ",calculos!W420,", ",calculos!X420,", ",calculos!Y420,", ",calculos!Z420,", ",calculos!AA420,", ",calculos!AB420,", ",calculos!AC420,", ",calculos!AD420,", ",calculos!AE420,", ",calculos!AF420,");")</f>
        <v>INSERT INTO ceb_data VALUES (101, 1808, 1, 20180918, 13744, 0, 2452.07, 716.25, 573.76, 0, 0, 9808.32, 9950.81, 10524.57, 1569, 12175, 0, 0, 0, 55, 0, 0, 0, 0, 0, 660.36, 0, 0, 0, 55);</v>
      </c>
    </row>
    <row r="421" spans="1:1" x14ac:dyDescent="0.25">
      <c r="A421" s="21" t="str">
        <f>CONCATENATE("INSERT INTO ",create_ceb_data!$B$1," VALUES (",calculos!C421,", ",calculos!D421,", ",calculos!E421,", ",calculos!F421,", ",calculos!G421,", ",calculos!H421,", ",calculos!I421,", ",calculos!J421,", ",calculos!K421,", ",calculos!L421,", ",calculos!M421,", ",calculos!N421,", ",calculos!O421,", ",calculos!P421,", ",calculos!Q421,", ",calculos!R421,", ",calculos!S421,", ",calculos!T421,", ",calculos!U421,", ",calculos!V421,", ",calculos!W421,", ",calculos!X421,", ",calculos!Y421,", ",calculos!Z421,", ",calculos!AA421,", ",calculos!AB421,", ",calculos!AC421,", ",calculos!AD421,", ",calculos!AE421,", ",calculos!AF421,");")</f>
        <v>INSERT INTO ceb_data VALUES (102, 1808, 0, 20180918, 680, 680, 133.47, 49.16, 31.21, 0, 0, 533.88, 551.83, 583.04, 0, 680, 0, 0, 0, 0, 0, 0, 0, 0, 0, 0, 0, 0, 0, 0);</v>
      </c>
    </row>
    <row r="422" spans="1:1" x14ac:dyDescent="0.25">
      <c r="A422" s="21" t="str">
        <f>CONCATENATE("INSERT INTO ",create_ceb_data!$B$1," VALUES (",calculos!C422,", ",calculos!D422,", ",calculos!E422,", ",calculos!F422,", ",calculos!G422,", ",calculos!H422,", ",calculos!I422,", ",calculos!J422,", ",calculos!K422,", ",calculos!L422,", ",calculos!M422,", ",calculos!N422,", ",calculos!O422,", ",calculos!P422,", ",calculos!Q422,", ",calculos!R422,", ",calculos!S422,", ",calculos!T422,", ",calculos!U422,", ",calculos!V422,", ",calculos!W422,", ",calculos!X422,", ",calculos!Y422,", ",calculos!Z422,", ",calculos!AA422,", ",calculos!AB422,", ",calculos!AC422,", ",calculos!AD422,", ",calculos!AE422,", ",calculos!AF422,");")</f>
        <v>INSERT INTO ceb_data VALUES (103, 1808, 0, 20180918, 7160, 7160, 1405.37, 601.25, 328.83, 0, 0, 5621.49, 5893.91, 6222.74, 0, 7160, 0, 0, 0, 0, 0, 0, 0, 0, 0, 0, 0, 0, 0, 0);</v>
      </c>
    </row>
    <row r="423" spans="1:1" x14ac:dyDescent="0.25">
      <c r="A423" s="21" t="str">
        <f>CONCATENATE("INSERT INTO ",create_ceb_data!$B$1," VALUES (",calculos!C423,", ",calculos!D423,", ",calculos!E423,", ",calculos!F423,", ",calculos!G423,", ",calculos!H423,", ",calculos!I423,", ",calculos!J423,", ",calculos!K423,", ",calculos!L423,", ",calculos!M423,", ",calculos!N423,", ",calculos!O423,", ",calculos!P423,", ",calculos!Q423,", ",calculos!R423,", ",calculos!S423,", ",calculos!T423,", ",calculos!U423,", ",calculos!V423,", ",calculos!W423,", ",calculos!X423,", ",calculos!Y423,", ",calculos!Z423,", ",calculos!AA423,", ",calculos!AB423,", ",calculos!AC423,", ",calculos!AD423,", ",calculos!AE423,", ",calculos!AF423,");")</f>
        <v>INSERT INTO ceb_data VALUES (104, 1808, 0, 20180918, 97, 97, 7.76, 40.97, 3.77, 0, 0, 64.67, 101.87, 105.64, 0, 97, 0, 0, 0, 0, 0, 0, 0, 0, 0, 0, 0, 0, 0, 0);</v>
      </c>
    </row>
    <row r="424" spans="1:1" x14ac:dyDescent="0.25">
      <c r="A424" s="21" t="str">
        <f>CONCATENATE("INSERT INTO ",create_ceb_data!$B$1," VALUES (",calculos!C424,", ",calculos!D424,", ",calculos!E424,", ",calculos!F424,", ",calculos!G424,", ",calculos!H424,", ",calculos!I424,", ",calculos!J424,", ",calculos!K424,", ",calculos!L424,", ",calculos!M424,", ",calculos!N424,", ",calculos!O424,", ",calculos!P424,", ",calculos!Q424,", ",calculos!R424,", ",calculos!S424,", ",calculos!T424,", ",calculos!U424,", ",calculos!V424,", ",calculos!W424,", ",calculos!X424,", ",calculos!Y424,", ",calculos!Z424,", ",calculos!AA424,", ",calculos!AB424,", ",calculos!AC424,", ",calculos!AD424,", ",calculos!AE424,", ",calculos!AF424,");")</f>
        <v>INSERT INTO ceb_data VALUES (105, 1808, 0, 20180918, 7520, 7520, 1476.03, 706.62, 345.37, 0, 0, 5904.13, 6265.38, 6610.75, 0, 7520, 0, 0, 0, 0, 0, 0, 0, 0, 0, 0, 0, 0, 0, 0);</v>
      </c>
    </row>
    <row r="425" spans="1:1" x14ac:dyDescent="0.25">
      <c r="A425" s="21" t="str">
        <f>CONCATENATE("INSERT INTO ",create_ceb_data!$B$1," VALUES (",calculos!C425,", ",calculos!D425,", ",calculos!E425,", ",calculos!F425,", ",calculos!G425,", ",calculos!H425,", ",calculos!I425,", ",calculos!J425,", ",calculos!K425,", ",calculos!L425,", ",calculos!M425,", ",calculos!N425,", ",calculos!O425,", ",calculos!P425,", ",calculos!Q425,", ",calculos!R425,", ",calculos!S425,", ",calculos!T425,", ",calculos!U425,", ",calculos!V425,", ",calculos!W425,", ",calculos!X425,", ",calculos!Y425,", ",calculos!Z425,", ",calculos!AA425,", ",calculos!AB425,", ",calculos!AC425,", ",calculos!AD425,", ",calculos!AE425,", ",calculos!AF425,");")</f>
        <v>INSERT INTO ceb_data VALUES (106, 1808, 0, 20180918, 376, 376, 48.49, 58.34, 15.75, 0, 0, 269.44, 312.03, 327.78, 0, 376, 0, 0, 0, 0, 0, 0, 0, 0, 0, 0, 0, 0, 0, 0);</v>
      </c>
    </row>
    <row r="426" spans="1:1" x14ac:dyDescent="0.25">
      <c r="A426" s="21" t="str">
        <f>CONCATENATE("INSERT INTO ",create_ceb_data!$B$1," VALUES (",calculos!C426,", ",calculos!D426,", ",calculos!E426,", ",calculos!F426,", ",calculos!G426,", ",calculos!H426,", ",calculos!I426,", ",calculos!J426,", ",calculos!K426,", ",calculos!L426,", ",calculos!M426,", ",calculos!N426,", ",calculos!O426,", ",calculos!P426,", ",calculos!Q426,", ",calculos!R426,", ",calculos!S426,", ",calculos!T426,", ",calculos!U426,", ",calculos!V426,", ",calculos!W426,", ",calculos!X426,", ",calculos!Y426,", ",calculos!Z426,", ",calculos!AA426,", ",calculos!AB426,", ",calculos!AC426,", ",calculos!AD426,", ",calculos!AE426,", ",calculos!AF426,");")</f>
        <v>INSERT INTO ceb_data VALUES (107, 1808, 0, 20180918, 6480, 6480, 1271.9, 706.62, 297.6, 0, 0, 5087.6, 5496.62, 5794.22, 0, 6480, 0, 0, 0, 0, 0, 0, 0, 0, 0, 0, 0, 0, 0, 0);</v>
      </c>
    </row>
    <row r="427" spans="1:1" x14ac:dyDescent="0.25">
      <c r="A427" s="21" t="str">
        <f>CONCATENATE("INSERT INTO ",create_ceb_data!$B$1," VALUES (",calculos!C427,", ",calculos!D427,", ",calculos!E427,", ",calculos!F427,", ",calculos!G427,", ",calculos!H427,", ",calculos!I427,", ",calculos!J427,", ",calculos!K427,", ",calculos!L427,", ",calculos!M427,", ",calculos!N427,", ",calculos!O427,", ",calculos!P427,", ",calculos!Q427,", ",calculos!R427,", ",calculos!S427,", ",calculos!T427,", ",calculos!U427,", ",calculos!V427,", ",calculos!W427,", ",calculos!X427,", ",calculos!Y427,", ",calculos!Z427,", ",calculos!AA427,", ",calculos!AB427,", ",calculos!AC427,", ",calculos!AD427,", ",calculos!AE427,", ",calculos!AF427,");")</f>
        <v>INSERT INTO ceb_data VALUES (108, 1808, 0, 20180918, 5280, 5280, 1036.36, 601.25, 242.49, 0, 0, 4145.45, 4504.21, 4746.7, 0, 5280, 0, 0, 0, 0, 0, 0, 0, 0, 0, 0, 0, 0, 0, 0);</v>
      </c>
    </row>
    <row r="428" spans="1:1" x14ac:dyDescent="0.25">
      <c r="A428" s="21" t="str">
        <f>CONCATENATE("INSERT INTO ",create_ceb_data!$B$1," VALUES (",calculos!C428,", ",calculos!D428,", ",calculos!E428,", ",calculos!F428,", ",calculos!G428,", ",calculos!H428,", ",calculos!I428,", ",calculos!J428,", ",calculos!K428,", ",calculos!L428,", ",calculos!M428,", ",calculos!N428,", ",calculos!O428,", ",calculos!P428,", ",calculos!Q428,", ",calculos!R428,", ",calculos!S428,", ",calculos!T428,", ",calculos!U428,", ",calculos!V428,", ",calculos!W428,", ",calculos!X428,", ",calculos!Y428,", ",calculos!Z428,", ",calculos!AA428,", ",calculos!AB428,", ",calculos!AC428,", ",calculos!AD428,", ",calculos!AE428,", ",calculos!AF428,");")</f>
        <v>INSERT INTO ceb_data VALUES (109, 1808, 1, 20180918, 161734, 0, 35565.74, 716.25, 8322.37, 0, 0, 142263.03, 134656.91, 142979.28, 21552, 140182, 0, 550, 0, 755, 0, 0, 0, 0, 0, 12612.56, 0, 0, 0, 755);</v>
      </c>
    </row>
    <row r="429" spans="1:1" x14ac:dyDescent="0.25">
      <c r="A429" s="21" t="str">
        <f>CONCATENATE("INSERT INTO ",create_ceb_data!$B$1," VALUES (",calculos!C429,", ",calculos!D429,", ",calculos!E429,", ",calculos!F429,", ",calculos!G429,", ",calculos!H429,", ",calculos!I429,", ",calculos!J429,", ",calculos!K429,", ",calculos!L429,", ",calculos!M429,", ",calculos!N429,", ",calculos!O429,", ",calculos!P429,", ",calculos!Q429,", ",calculos!R429,", ",calculos!S429,", ",calculos!T429,", ",calculos!U429,", ",calculos!V429,", ",calculos!W429,", ",calculos!X429,", ",calculos!Y429,", ",calculos!Z429,", ",calculos!AA429,", ",calculos!AB429,", ",calculos!AC429,", ",calculos!AD429,", ",calculos!AE429,", ",calculos!AF429,");")</f>
        <v>INSERT INTO ceb_data VALUES (110, 1808, 1, 20180918, 80145, 0, 17766.8, 716.25, 4157.41, 0, 0, 71067.24, 67626.08, 71783.49, 9845, 70300, 0, 320, 0, 490, 0, 0, 0, 0, 0, 8185.64, 0, 0, 0, 490);</v>
      </c>
    </row>
    <row r="430" spans="1:1" x14ac:dyDescent="0.25">
      <c r="A430" s="21" t="str">
        <f>CONCATENATE("INSERT INTO ",create_ceb_data!$B$1," VALUES (",calculos!C430,", ",calculos!D430,", ",calculos!E430,", ",calculos!F430,", ",calculos!G430,", ",calculos!H430,", ",calculos!I430,", ",calculos!J430,", ",calculos!K430,", ",calculos!L430,", ",calculos!M430,", ",calculos!N430,", ",calculos!O430,", ",calculos!P430,", ",calculos!Q430,", ",calculos!R430,", ",calculos!S430,", ",calculos!T430,", ",calculos!U430,", ",calculos!V430,", ",calculos!W430,", ",calculos!X430,", ",calculos!Y430,", ",calculos!Z430,", ",calculos!AA430,", ",calculos!AB430,", ",calculos!AC430,", ",calculos!AD430,", ",calculos!AE430,", ",calculos!AF430,");")</f>
        <v>INSERT INTO ceb_data VALUES (111, 1808, 2, 20180918, 309303, 0, 61958.93, 716.25, 14498.37, 0, 0, 247835.8, 234053.68, 248552.05, 33436, 275867, 707, 774, 785, 845, 0, 0, 0, 0, 44509.42, 14116.04, 0, 0, 785, 845);</v>
      </c>
    </row>
    <row r="431" spans="1:1" x14ac:dyDescent="0.25">
      <c r="A431" s="21" t="str">
        <f>CONCATENATE("INSERT INTO ",create_ceb_data!$B$1," VALUES (",calculos!C431,", ",calculos!D431,", ",calculos!E431,", ",calculos!F431,", ",calculos!G431,", ",calculos!H431,", ",calculos!I431,", ",calculos!J431,", ",calculos!K431,", ",calculos!L431,", ",calculos!M431,", ",calculos!N431,", ",calculos!O431,", ",calculos!P431,", ",calculos!Q431,", ",calculos!R431,", ",calculos!S431,", ",calculos!T431,", ",calculos!U431,", ",calculos!V431,", ",calculos!W431,", ",calculos!X431,", ",calculos!Y431,", ",calculos!Z431,", ",calculos!AA431,", ",calculos!AB431,", ",calculos!AC431,", ",calculos!AD431,", ",calculos!AE431,", ",calculos!AF431,");")</f>
        <v>INSERT INTO ceb_data VALUES (112, 1808, 1, 20180918, 162745, 0, 32294.09, 716.25, 7556.8, 0, 0, 129176.41, 122335.86, 129892.66, 16201, 146544, 0, 0, 0, 460, 0, 0, 0, 0, 0, 7684.46, 0, 0, 0, 460);</v>
      </c>
    </row>
    <row r="432" spans="1:1" x14ac:dyDescent="0.25">
      <c r="A432" s="21" t="str">
        <f>CONCATENATE("INSERT INTO ",create_ceb_data!$B$1," VALUES (",calculos!C432,", ",calculos!D432,", ",calculos!E432,", ",calculos!F432,", ",calculos!G432,", ",calculos!H432,", ",calculos!I432,", ",calculos!J432,", ",calculos!K432,", ",calculos!L432,", ",calculos!M432,", ",calculos!N432,", ",calculos!O432,", ",calculos!P432,", ",calculos!Q432,", ",calculos!R432,", ",calculos!S432,", ",calculos!T432,", ",calculos!U432,", ",calculos!V432,", ",calculos!W432,", ",calculos!X432,", ",calculos!Y432,", ",calculos!Z432,", ",calculos!AA432,", ",calculos!AB432,", ",calculos!AC432,", ",calculos!AD432,", ",calculos!AE432,", ",calculos!AF432,");")</f>
        <v>INSERT INTO ceb_data VALUES (113, 1808, 0, 20180918, 17249, 17249, 3385.65, 716.25, 792.22, 0, 0, 13542.61, 13466.64, 14258.86, 0, 17249, 0, 0, 0, 0, 0, 0, 0, 0, 0, 0, 0, 0, 0, 0);</v>
      </c>
    </row>
    <row r="433" spans="1:1" x14ac:dyDescent="0.25">
      <c r="A433" s="21" t="str">
        <f>CONCATENATE("INSERT INTO ",create_ceb_data!$B$1," VALUES (",calculos!C433,", ",calculos!D433,", ",calculos!E433,", ",calculos!F433,", ",calculos!G433,", ",calculos!H433,", ",calculos!I433,", ",calculos!J433,", ",calculos!K433,", ",calculos!L433,", ",calculos!M433,", ",calculos!N433,", ",calculos!O433,", ",calculos!P433,", ",calculos!Q433,", ",calculos!R433,", ",calculos!S433,", ",calculos!T433,", ",calculos!U433,", ",calculos!V433,", ",calculos!W433,", ",calculos!X433,", ",calculos!Y433,", ",calculos!Z433,", ",calculos!AA433,", ",calculos!AB433,", ",calculos!AC433,", ",calculos!AD433,", ",calculos!AE433,", ",calculos!AF433,");")</f>
        <v>INSERT INTO ceb_data VALUES (114, 1808, 1, 20180918, 90554, 0, 21814.82, 716.25, 5104.66, 0, 0, 87259.35, 82870.94, 87975.6, 9276, 81278, 0, 291, 0, 945, 4615, 33737, 2008.88, 14685.56, 0, 11346.2, 0, 0, 0, 945);</v>
      </c>
    </row>
    <row r="434" spans="1:1" x14ac:dyDescent="0.25">
      <c r="A434" s="21" t="str">
        <f>CONCATENATE("INSERT INTO ",create_ceb_data!$B$1," VALUES (",calculos!C434,", ",calculos!D434,", ",calculos!E434,", ",calculos!F434,", ",calculos!G434,", ",calculos!H434,", ",calculos!I434,", ",calculos!J434,", ",calculos!K434,", ",calculos!L434,", ",calculos!M434,", ",calculos!N434,", ",calculos!O434,", ",calculos!P434,", ",calculos!Q434,", ",calculos!R434,", ",calculos!S434,", ",calculos!T434,", ",calculos!U434,", ",calculos!V434,", ",calculos!W434,", ",calculos!X434,", ",calculos!Y434,", ",calculos!Z434,", ",calculos!AA434,", ",calculos!AB434,", ",calculos!AC434,", ",calculos!AD434,", ",calculos!AE434,", ",calculos!AF434,");")</f>
        <v>INSERT INTO ceb_data VALUES (115, 1808, 1, 20180918, 159816, 0, 39076, 716.25, 9143.77, 0, 0, 156304.03, 147876.51, 157020.28, 29803, 130013, 0, 800, 0, 855, 0, 0, 0, 0, 0, 14283.08, 0, 0, 0, 855);</v>
      </c>
    </row>
    <row r="435" spans="1:1" x14ac:dyDescent="0.25">
      <c r="A435" s="21" t="str">
        <f>CONCATENATE("INSERT INTO ",create_ceb_data!$B$1," VALUES (",calculos!C435,", ",calculos!D435,", ",calculos!E435,", ",calculos!F435,", ",calculos!G435,", ",calculos!H435,", ",calculos!I435,", ",calculos!J435,", ",calculos!K435,", ",calculos!L435,", ",calculos!M435,", ",calculos!N435,", ",calculos!O435,", ",calculos!P435,", ",calculos!Q435,", ",calculos!R435,", ",calculos!S435,", ",calculos!T435,", ",calculos!U435,", ",calculos!V435,", ",calculos!W435,", ",calculos!X435,", ",calculos!Y435,", ",calculos!Z435,", ",calculos!AA435,", ",calculos!AB435,", ",calculos!AC435,", ",calculos!AD435,", ",calculos!AE435,", ",calculos!AF435,");")</f>
        <v>INSERT INTO ceb_data VALUES (116, 1808, 2, 20180918, 198261, 0, 38412.15, 716.25, 8988.43, 0, 0, 153648.67, 145376.49, 154364.92, 19699, 178562, 350, 408, 455, 420, 0, 0, 0, 0, 25798.45, 7016.25, 0, 0, 455, 420);</v>
      </c>
    </row>
    <row r="436" spans="1:1" x14ac:dyDescent="0.25">
      <c r="A436" s="21" t="str">
        <f>CONCATENATE("INSERT INTO ",create_ceb_data!$B$1," VALUES (",calculos!C436,", ",calculos!D436,", ",calculos!E436,", ",calculos!F436,", ",calculos!G436,", ",calculos!H436,", ",calculos!I436,", ",calculos!J436,", ",calculos!K436,", ",calculos!L436,", ",calculos!M436,", ",calculos!N436,", ",calculos!O436,", ",calculos!P436,", ",calculos!Q436,", ",calculos!R436,", ",calculos!S436,", ",calculos!T436,", ",calculos!U436,", ",calculos!V436,", ",calculos!W436,", ",calculos!X436,", ",calculos!Y436,", ",calculos!Z436,", ",calculos!AA436,", ",calculos!AB436,", ",calculos!AC436,", ",calculos!AD436,", ",calculos!AE436,", ",calculos!AF436,");")</f>
        <v>INSERT INTO ceb_data VALUES (117, 1808, 0, 20180918, 0, 100, 8, 2.4, 3.89, 0, 0, 66.67, 65.18, 69.07, 0, 0, 0, 0, 0, 0, 0, 0, 0, 0, 0, 0, 0, 0, 0, 0);</v>
      </c>
    </row>
    <row r="437" spans="1:1" x14ac:dyDescent="0.25">
      <c r="A437" s="21" t="str">
        <f>CONCATENATE("INSERT INTO ",create_ceb_data!$B$1," VALUES (",calculos!C437,", ",calculos!D437,", ",calculos!E437,", ",calculos!F437,", ",calculos!G437,", ",calculos!H437,", ",calculos!I437,", ",calculos!J437,", ",calculos!K437,", ",calculos!L437,", ",calculos!M437,", ",calculos!N437,", ",calculos!O437,", ",calculos!P437,", ",calculos!Q437,", ",calculos!R437,", ",calculos!S437,", ",calculos!T437,", ",calculos!U437,", ",calculos!V437,", ",calculos!W437,", ",calculos!X437,", ",calculos!Y437,", ",calculos!Z437,", ",calculos!AA437,", ",calculos!AB437,", ",calculos!AC437,", ",calculos!AD437,", ",calculos!AE437,", ",calculos!AF437,");")</f>
        <v>INSERT INTO ceb_data VALUES (118, 1808, 0, 20180918, 0, 100, 8, 2.4, 3.89, 0, 0, 66.67, 65.18, 69.07, 0, 0, 0, 0, 0, 0, 0, 0, 0, 0, 0, 0, 0, 0, 0, 0);</v>
      </c>
    </row>
    <row r="438" spans="1:1" x14ac:dyDescent="0.25">
      <c r="A438" s="21" t="str">
        <f>CONCATENATE("INSERT INTO ",create_ceb_data!$B$1," VALUES (",calculos!C438,", ",calculos!D438,", ",calculos!E438,", ",calculos!F438,", ",calculos!G438,", ",calculos!H438,", ",calculos!I438,", ",calculos!J438,", ",calculos!K438,", ",calculos!L438,", ",calculos!M438,", ",calculos!N438,", ",calculos!O438,", ",calculos!P438,", ",calculos!Q438,", ",calculos!R438,", ",calculos!S438,", ",calculos!T438,", ",calculos!U438,", ",calculos!V438,", ",calculos!W438,", ",calculos!X438,", ",calculos!Y438,", ",calculos!Z438,", ",calculos!AA438,", ",calculos!AB438,", ",calculos!AC438,", ",calculos!AD438,", ",calculos!AE438,", ",calculos!AF438,");")</f>
        <v>INSERT INTO ceb_data VALUES (119, 1808, 0, 20180918, 0, 100, 8, 2.4, 3.89, 0, 0, 66.67, 65.18, 69.07, 0, 0, 0, 0, 0, 0, 0, 0, 0, 0, 0, 0, 0, 0, 0, 0);</v>
      </c>
    </row>
    <row r="439" spans="1:1" x14ac:dyDescent="0.25">
      <c r="A439" s="21" t="str">
        <f>CONCATENATE("INSERT INTO ",create_ceb_data!$B$1," VALUES (",calculos!C439,", ",calculos!D439,", ",calculos!E439,", ",calculos!F439,", ",calculos!G439,", ",calculos!H439,", ",calculos!I439,", ",calculos!J439,", ",calculos!K439,", ",calculos!L439,", ",calculos!M439,", ",calculos!N439,", ",calculos!O439,", ",calculos!P439,", ",calculos!Q439,", ",calculos!R439,", ",calculos!S439,", ",calculos!T439,", ",calculos!U439,", ",calculos!V439,", ",calculos!W439,", ",calculos!X439,", ",calculos!Y439,", ",calculos!Z439,", ",calculos!AA439,", ",calculos!AB439,", ",calculos!AC439,", ",calculos!AD439,", ",calculos!AE439,", ",calculos!AF439,");")</f>
        <v>INSERT INTO ceb_data VALUES (120, 1808, 2, 20180918, 77769, 0, 16377.31, 716.25, 3832.29, 0, 0, 65509.35, 62393.31, 66225.6, 8871, 68898, 209, 209, 245, 230, 19, 169, 8.28, 73.56, 13891.48, 3842.24, 0, 0, 245, 230);</v>
      </c>
    </row>
    <row r="440" spans="1:1" x14ac:dyDescent="0.25">
      <c r="A440" s="21" t="str">
        <f>CONCATENATE("INSERT INTO ",create_ceb_data!$B$1," VALUES (",calculos!C440,", ",calculos!D440,", ",calculos!E440,", ",calculos!F440,", ",calculos!G440,", ",calculos!H440,", ",calculos!I440,", ",calculos!J440,", ",calculos!K440,", ",calculos!L440,", ",calculos!M440,", ",calculos!N440,", ",calculos!O440,", ",calculos!P440,", ",calculos!Q440,", ",calculos!R440,", ",calculos!S440,", ",calculos!T440,", ",calculos!U440,", ",calculos!V440,", ",calculos!W440,", ",calculos!X440,", ",calculos!Y440,", ",calculos!Z440,", ",calculos!AA440,", ",calculos!AB440,", ",calculos!AC440,", ",calculos!AD440,", ",calculos!AE440,", ",calculos!AF440,");")</f>
        <v>INSERT INTO ceb_data VALUES (121, 1808, 2, 20180918, 127280, 0, 21999.65, 716.25, 5147.91, 0, 0, 87998.67, 83567.01, 88714.92, 11241, 116039, 198, 206, 350, 350, 0, 0, 0, 0, 10594.18, 4202.29, 0, 0, 350, 350);</v>
      </c>
    </row>
    <row r="441" spans="1:1" x14ac:dyDescent="0.25">
      <c r="A441" s="21" t="str">
        <f>CONCATENATE("INSERT INTO ",create_ceb_data!$B$1," VALUES (",calculos!C441,", ",calculos!D441,", ",calculos!E441,", ",calculos!F441,", ",calculos!G441,", ",calculos!H441,", ",calculos!I441,", ",calculos!J441,", ",calculos!K441,", ",calculos!L441,", ",calculos!M441,", ",calculos!N441,", ",calculos!O441,", ",calculos!P441,", ",calculos!Q441,", ",calculos!R441,", ",calculos!S441,", ",calculos!T441,", ",calculos!U441,", ",calculos!V441,", ",calculos!W441,", ",calculos!X441,", ",calculos!Y441,", ",calculos!Z441,", ",calculos!AA441,", ",calculos!AB441,", ",calculos!AC441,", ",calculos!AD441,", ",calculos!AE441,", ",calculos!AF441,");")</f>
        <v>INSERT INTO ceb_data VALUES (122, 1808, 0, 20180918, 0, 30, 2.4, 2.4, 1.17, 0, 0, 20, 21.23, 22.4, 0, 0, 0, 0, 0, 0, 0, 0, 0, 0, 0, 0, 0, 0, 0, 0);</v>
      </c>
    </row>
    <row r="442" spans="1:1" x14ac:dyDescent="0.25">
      <c r="A442" s="21" t="str">
        <f>CONCATENATE("INSERT INTO ",create_ceb_data!$B$1," VALUES (",calculos!C442,", ",calculos!D442,", ",calculos!E442,", ",calculos!F442,", ",calculos!G442,", ",calculos!H442,", ",calculos!I442,", ",calculos!J442,", ",calculos!K442,", ",calculos!L442,", ",calculos!M442,", ",calculos!N442,", ",calculos!O442,", ",calculos!P442,", ",calculos!Q442,", ",calculos!R442,", ",calculos!S442,", ",calculos!T442,", ",calculos!U442,", ",calculos!V442,", ",calculos!W442,", ",calculos!X442,", ",calculos!Y442,", ",calculos!Z442,", ",calculos!AA442,", ",calculos!AB442,", ",calculos!AC442,", ",calculos!AD442,", ",calculos!AE442,", ",calculos!AF442,");")</f>
        <v>INSERT INTO ceb_data VALUES (101, 1809, 1, 20181018, 13347, 0, 2501.83, 716.25, 585.41, 0, 0, 10007.39, 10138.23, 10723.64, 1791, 11556, 0, 41, 0, 55, 5, 142, 2.2, 62.65, 0, 669.32, 0, 0, 0, 55);</v>
      </c>
    </row>
    <row r="443" spans="1:1" x14ac:dyDescent="0.25">
      <c r="A443" s="21" t="str">
        <f>CONCATENATE("INSERT INTO ",create_ceb_data!$B$1," VALUES (",calculos!C443,", ",calculos!D443,", ",calculos!E443,", ",calculos!F443,", ",calculos!G443,", ",calculos!H443,", ",calculos!I443,", ",calculos!J443,", ",calculos!K443,", ",calculos!L443,", ",calculos!M443,", ",calculos!N443,", ",calculos!O443,", ",calculos!P443,", ",calculos!Q443,", ",calculos!R443,", ",calculos!S443,", ",calculos!T443,", ",calculos!U443,", ",calculos!V443,", ",calculos!W443,", ",calculos!X443,", ",calculos!Y443,", ",calculos!Z443,", ",calculos!AA443,", ",calculos!AB443,", ",calculos!AC443,", ",calculos!AD443,", ",calculos!AE443,", ",calculos!AF443,");")</f>
        <v>INSERT INTO ceb_data VALUES (102, 1809, 0, 20181018, 922, 922, 183.42, 49.16, 42.9, 0, 0, 733.7, 739.96, 782.86, 0, 922, 0, 0, 0, 0, 0, 0, 0, 0, 0, 0, 0, 0, 0, 0);</v>
      </c>
    </row>
    <row r="444" spans="1:1" x14ac:dyDescent="0.25">
      <c r="A444" s="21" t="str">
        <f>CONCATENATE("INSERT INTO ",create_ceb_data!$B$1," VALUES (",calculos!C444,", ",calculos!D444,", ",calculos!E444,", ",calculos!F444,", ",calculos!G444,", ",calculos!H444,", ",calculos!I444,", ",calculos!J444,", ",calculos!K444,", ",calculos!L444,", ",calculos!M444,", ",calculos!N444,", ",calculos!O444,", ",calculos!P444,", ",calculos!Q444,", ",calculos!R444,", ",calculos!S444,", ",calculos!T444,", ",calculos!U444,", ",calculos!V444,", ",calculos!W444,", ",calculos!X444,", ",calculos!Y444,", ",calculos!Z444,", ",calculos!AA444,", ",calculos!AB444,", ",calculos!AC444,", ",calculos!AD444,", ",calculos!AE444,", ",calculos!AF444,");")</f>
        <v>INSERT INTO ceb_data VALUES (103, 1809, 0, 20181018, 8240, 8240, 1639.3, 601.25, 383.58, 0, 0, 6557.2, 6774.87, 7158.45, 0, 8240, 0, 0, 0, 0, 0, 0, 0, 0, 0, 0, 0, 0, 0, 0);</v>
      </c>
    </row>
    <row r="445" spans="1:1" x14ac:dyDescent="0.25">
      <c r="A445" s="21" t="str">
        <f>CONCATENATE("INSERT INTO ",create_ceb_data!$B$1," VALUES (",calculos!C445,", ",calculos!D445,", ",calculos!E445,", ",calculos!F445,", ",calculos!G445,", ",calculos!H445,", ",calculos!I445,", ",calculos!J445,", ",calculos!K445,", ",calculos!L445,", ",calculos!M445,", ",calculos!N445,", ",calculos!O445,", ",calculos!P445,", ",calculos!Q445,", ",calculos!R445,", ",calculos!S445,", ",calculos!T445,", ",calculos!U445,", ",calculos!V445,", ",calculos!W445,", ",calculos!X445,", ",calculos!Y445,", ",calculos!Z445,", ",calculos!AA445,", ",calculos!AB445,", ",calculos!AC445,", ",calculos!AD445,", ",calculos!AE445,", ",calculos!AF445,");")</f>
        <v>INSERT INTO ceb_data VALUES (104, 1809, 0, 20181018, 100, 100, 8.09, 40.97, 3.92, 0, 0, 67.43, 104.48, 108.4, 0, 100, 0, 0, 0, 0, 0, 0, 0, 0, 0, 0, 0, 0, 0, 0);</v>
      </c>
    </row>
    <row r="446" spans="1:1" x14ac:dyDescent="0.25">
      <c r="A446" s="21" t="str">
        <f>CONCATENATE("INSERT INTO ",create_ceb_data!$B$1," VALUES (",calculos!C446,", ",calculos!D446,", ",calculos!E446,", ",calculos!F446,", ",calculos!G446,", ",calculos!H446,", ",calculos!I446,", ",calculos!J446,", ",calculos!K446,", ",calculos!L446,", ",calculos!M446,", ",calculos!N446,", ",calculos!O446,", ",calculos!P446,", ",calculos!Q446,", ",calculos!R446,", ",calculos!S446,", ",calculos!T446,", ",calculos!U446,", ",calculos!V446,", ",calculos!W446,", ",calculos!X446,", ",calculos!Y446,", ",calculos!Z446,", ",calculos!AA446,", ",calculos!AB446,", ",calculos!AC446,", ",calculos!AD446,", ",calculos!AE446,", ",calculos!AF446,");")</f>
        <v>INSERT INTO ceb_data VALUES (105, 1809, 0, 20181018, 7920, 7920, 1575.63, 706.62, 368.68, 0, 0, 6302.55, 6640.49, 7009.17, 0, 7920, 0, 0, 0, 0, 0, 0, 0, 0, 0, 0, 0, 0, 0, 0);</v>
      </c>
    </row>
    <row r="447" spans="1:1" x14ac:dyDescent="0.25">
      <c r="A447" s="21" t="str">
        <f>CONCATENATE("INSERT INTO ",create_ceb_data!$B$1," VALUES (",calculos!C447,", ",calculos!D447,", ",calculos!E447,", ",calculos!F447,", ",calculos!G447,", ",calculos!H447,", ",calculos!I447,", ",calculos!J447,", ",calculos!K447,", ",calculos!L447,", ",calculos!M447,", ",calculos!N447,", ",calculos!O447,", ",calculos!P447,", ",calculos!Q447,", ",calculos!R447,", ",calculos!S447,", ",calculos!T447,", ",calculos!U447,", ",calculos!V447,", ",calculos!W447,", ",calculos!X447,", ",calculos!Y447,", ",calculos!Z447,", ",calculos!AA447,", ",calculos!AB447,", ",calculos!AC447,", ",calculos!AD447,", ",calculos!AE447,", ",calculos!AF447,");")</f>
        <v>INSERT INTO ceb_data VALUES (106, 1809, 0, 20181018, 454, 454, 59.28, 58.34, 19.26, 0, 0, 329.36, 368.44, 387.7, 0, 454, 0, 0, 0, 0, 0, 0, 0, 0, 0, 0, 0, 0, 0, 0);</v>
      </c>
    </row>
    <row r="448" spans="1:1" x14ac:dyDescent="0.25">
      <c r="A448" s="21" t="str">
        <f>CONCATENATE("INSERT INTO ",create_ceb_data!$B$1," VALUES (",calculos!C448,", ",calculos!D448,", ",calculos!E448,", ",calculos!F448,", ",calculos!G448,", ",calculos!H448,", ",calculos!I448,", ",calculos!J448,", ",calculos!K448,", ",calculos!L448,", ",calculos!M448,", ",calculos!N448,", ",calculos!O448,", ",calculos!P448,", ",calculos!Q448,", ",calculos!R448,", ",calculos!S448,", ",calculos!T448,", ",calculos!U448,", ",calculos!V448,", ",calculos!W448,", ",calculos!X448,", ",calculos!Y448,", ",calculos!Z448,", ",calculos!AA448,", ",calculos!AB448,", ",calculos!AC448,", ",calculos!AD448,", ",calculos!AE448,", ",calculos!AF448,");")</f>
        <v>INSERT INTO ceb_data VALUES (107, 1809, 0, 20181018, 7080, 7080, 1408.52, 706.62, 329.58, 0, 0, 5634.1, 6011.14, 6340.72, 0, 7080, 0, 0, 0, 0, 0, 0, 0, 0, 0, 0, 0, 0, 0, 0);</v>
      </c>
    </row>
    <row r="449" spans="1:1" x14ac:dyDescent="0.25">
      <c r="A449" s="21" t="str">
        <f>CONCATENATE("INSERT INTO ",create_ceb_data!$B$1," VALUES (",calculos!C449,", ",calculos!D449,", ",calculos!E449,", ",calculos!F449,", ",calculos!G449,", ",calculos!H449,", ",calculos!I449,", ",calculos!J449,", ",calculos!K449,", ",calculos!L449,", ",calculos!M449,", ",calculos!N449,", ",calculos!O449,", ",calculos!P449,", ",calculos!Q449,", ",calculos!R449,", ",calculos!S449,", ",calculos!T449,", ",calculos!U449,", ",calculos!V449,", ",calculos!W449,", ",calculos!X449,", ",calculos!Y449,", ",calculos!Z449,", ",calculos!AA449,", ",calculos!AB449,", ",calculos!AC449,", ",calculos!AD449,", ",calculos!AE449,", ",calculos!AF449,");")</f>
        <v>INSERT INTO ceb_data VALUES (108, 1809, 0, 20181018, 5450, 5450, 1084.24, 601.25, 253.69, 0, 0, 4336.98, 4684.54, 4938.23, 0, 5450, 0, 0, 0, 0, 0, 0, 0, 0, 0, 0, 0, 0, 0, 0);</v>
      </c>
    </row>
    <row r="450" spans="1:1" x14ac:dyDescent="0.25">
      <c r="A450" s="21" t="str">
        <f>CONCATENATE("INSERT INTO ",create_ceb_data!$B$1," VALUES (",calculos!C450,", ",calculos!D450,", ",calculos!E450,", ",calculos!F450,", ",calculos!G450,", ",calculos!H450,", ",calculos!I450,", ",calculos!J450,", ",calculos!K450,", ",calculos!L450,", ",calculos!M450,", ",calculos!N450,", ",calculos!O450,", ",calculos!P450,", ",calculos!Q450,", ",calculos!R450,", ",calculos!S450,", ",calculos!T450,", ",calculos!U450,", ",calculos!V450,", ",calculos!W450,", ",calculos!X450,", ",calculos!Y450,", ",calculos!Z450,", ",calculos!AA450,", ",calculos!AB450,", ",calculos!AC450,", ",calculos!AD450,", ",calculos!AE450,", ",calculos!AF450,");")</f>
        <v>INSERT INTO ceb_data VALUES (109, 1809, 1, 20181018, 178430, 0, 39687.49, 716.25, 9286.87, 0, 0, 158750.04, 150179.42, 159466.29, 24375, 154055, 0, 619, 0, 755, 0, 0, 0, 0, 0, 12783.68, 0, 0, 0, 755);</v>
      </c>
    </row>
    <row r="451" spans="1:1" x14ac:dyDescent="0.25">
      <c r="A451" s="21" t="str">
        <f>CONCATENATE("INSERT INTO ",create_ceb_data!$B$1," VALUES (",calculos!C451,", ",calculos!D451,", ",calculos!E451,", ",calculos!F451,", ",calculos!G451,", ",calculos!H451,", ",calculos!I451,", ",calculos!J451,", ",calculos!K451,", ",calculos!L451,", ",calculos!M451,", ",calculos!N451,", ",calculos!O451,", ",calculos!P451,", ",calculos!Q451,", ",calculos!R451,", ",calculos!S451,", ",calculos!T451,", ",calculos!U451,", ",calculos!V451,", ",calculos!W451,", ",calculos!X451,", ",calculos!Y451,", ",calculos!Z451,", ",calculos!AA451,", ",calculos!AB451,", ",calculos!AC451,", ",calculos!AD451,", ",calculos!AE451,", ",calculos!AF451,");")</f>
        <v>INSERT INTO ceb_data VALUES (110, 1809, 1, 20181018, 85728, 0, 18921.51, 716.25, 4427.62, 0, 0, 75686.12, 71974.75, 76402.37, 9639, 76089, 0, 343, 0, 490, 154, 1416, 67.94, 624.74, 0, 8296.69, 0, 0, 0, 490);</v>
      </c>
    </row>
    <row r="452" spans="1:1" x14ac:dyDescent="0.25">
      <c r="A452" s="21" t="str">
        <f>CONCATENATE("INSERT INTO ",create_ceb_data!$B$1," VALUES (",calculos!C452,", ",calculos!D452,", ",calculos!E452,", ",calculos!F452,", ",calculos!G452,", ",calculos!H452,", ",calculos!I452,", ",calculos!J452,", ",calculos!K452,", ",calculos!L452,", ",calculos!M452,", ",calculos!N452,", ",calculos!O452,", ",calculos!P452,", ",calculos!Q452,", ",calculos!R452,", ",calculos!S452,", ",calculos!T452,", ",calculos!U452,", ",calculos!V452,", ",calculos!W452,", ",calculos!X452,", ",calculos!Y452,", ",calculos!Z452,", ",calculos!AA452,", ",calculos!AB452,", ",calculos!AC452,", ",calculos!AD452,", ",calculos!AE452,", ",calculos!AF452,");")</f>
        <v>INSERT INTO ceb_data VALUES (111, 1809, 2, 20181018, 312167, 0, 63086.31, 716.25, 14762.19, 0, 0, 252345.34, 238299.4, 253061.59, 31348, 280819, 669, 742, 785, 845, 0, 0, 0, 0, 45113.32, 14307.56, 0, 0, 785, 845);</v>
      </c>
    </row>
    <row r="453" spans="1:1" x14ac:dyDescent="0.25">
      <c r="A453" s="21" t="str">
        <f>CONCATENATE("INSERT INTO ",create_ceb_data!$B$1," VALUES (",calculos!C453,", ",calculos!D453,", ",calculos!E453,", ",calculos!F453,", ",calculos!G453,", ",calculos!H453,", ",calculos!I453,", ",calculos!J453,", ",calculos!K453,", ",calculos!L453,", ",calculos!M453,", ",calculos!N453,", ",calculos!O453,", ",calculos!P453,", ",calculos!Q453,", ",calculos!R453,", ",calculos!S453,", ",calculos!T453,", ",calculos!U453,", ",calculos!V453,", ",calculos!W453,", ",calculos!X453,", ",calculos!Y453,", ",calculos!Z453,", ",calculos!AA453,", ",calculos!AB453,", ",calculos!AC453,", ",calculos!AD453,", ",calculos!AE453,", ",calculos!AF453,");")</f>
        <v>INSERT INTO ceb_data VALUES (112, 1809, 1, 20181018, 162624, 0, 32706.07, 716.25, 7653.2, 0, 0, 130824.33, 123887.38, 131540.58, 16181, 146443, 0, 0, 0, 460, 0, 0, 0, 0, 0, 7788.73, 0, 0, 0, 460);</v>
      </c>
    </row>
    <row r="454" spans="1:1" x14ac:dyDescent="0.25">
      <c r="A454" s="21" t="str">
        <f>CONCATENATE("INSERT INTO ",create_ceb_data!$B$1," VALUES (",calculos!C454,", ",calculos!D454,", ",calculos!E454,", ",calculos!F454,", ",calculos!G454,", ",calculos!H454,", ",calculos!I454,", ",calculos!J454,", ",calculos!K454,", ",calculos!L454,", ",calculos!M454,", ",calculos!N454,", ",calculos!O454,", ",calculos!P454,", ",calculos!Q454,", ",calculos!R454,", ",calculos!S454,", ",calculos!T454,", ",calculos!U454,", ",calculos!V454,", ",calculos!W454,", ",calculos!X454,", ",calculos!Y454,", ",calculos!Z454,", ",calculos!AA454,", ",calculos!AB454,", ",calculos!AC454,", ",calculos!AD454,", ",calculos!AE454,", ",calculos!AF454,");")</f>
        <v>INSERT INTO ceb_data VALUES (113, 1809, 0, 20181018, 23231, 23231, 4621.67, 716.25, 1081.46, 0, 0, 18486.7, 18121.49, 19202.95, 0, 23231, 0, 0, 0, 0, 0, 0, 0, 0, 0, 0, 0, 0, 0, 0);</v>
      </c>
    </row>
    <row r="455" spans="1:1" x14ac:dyDescent="0.25">
      <c r="A455" s="21" t="str">
        <f>CONCATENATE("INSERT INTO ",create_ceb_data!$B$1," VALUES (",calculos!C455,", ",calculos!D455,", ",calculos!E455,", ",calculos!F455,", ",calculos!G455,", ",calculos!H455,", ",calculos!I455,", ",calculos!J455,", ",calculos!K455,", ",calculos!L455,", ",calculos!M455,", ",calculos!N455,", ",calculos!O455,", ",calculos!P455,", ",calculos!Q455,", ",calculos!R455,", ",calculos!S455,", ",calculos!T455,", ",calculos!U455,", ",calculos!V455,", ",calculos!W455,", ",calculos!X455,", ",calculos!Y455,", ",calculos!Z455,", ",calculos!AA455,", ",calculos!AB455,", ",calculos!AC455,", ",calculos!AD455,", ",calculos!AE455,", ",calculos!AF455,");")</f>
        <v>INSERT INTO ceb_data VALUES (114, 1809, 1, 20181018, 178109, 0, 34306.06, 716.25, 8027.6, 0, 0, 137224.31, 129912.96, 137940.56, 16607, 161502, 0, 816, 0, 945, 2481, 18633, 1094.62, 8220.9, 0, 11500.13, 0, 0, 0, 945);</v>
      </c>
    </row>
    <row r="456" spans="1:1" x14ac:dyDescent="0.25">
      <c r="A456" s="21" t="str">
        <f>CONCATENATE("INSERT INTO ",create_ceb_data!$B$1," VALUES (",calculos!C456,", ",calculos!D456,", ",calculos!E456,", ",calculos!F456,", ",calculos!G456,", ",calculos!H456,", ",calculos!I456,", ",calculos!J456,", ",calculos!K456,", ",calculos!L456,", ",calculos!M456,", ",calculos!N456,", ",calculos!O456,", ",calculos!P456,", ",calculos!Q456,", ",calculos!R456,", ",calculos!S456,", ",calculos!T456,", ",calculos!U456,", ",calculos!V456,", ",calculos!W456,", ",calculos!X456,", ",calculos!Y456,", ",calculos!Z456,", ",calculos!AA456,", ",calculos!AB456,", ",calculos!AC456,", ",calculos!AD456,", ",calculos!AE456,", ",calculos!AF456,");")</f>
        <v>INSERT INTO ceb_data VALUES (115, 1809, 1, 20181018, 152224, 0, 36955.27, 716.25, 8647.52, 0, 0, 147821.14, 139889.87, 148537.39, 26115, 126109, 0, 832, 0, 855, 0, 0, 0, 0, 0, 14476.88, 0, 0, 0, 855);</v>
      </c>
    </row>
    <row r="457" spans="1:1" x14ac:dyDescent="0.25">
      <c r="A457" s="21" t="str">
        <f>CONCATENATE("INSERT INTO ",create_ceb_data!$B$1," VALUES (",calculos!C457,", ",calculos!D457,", ",calculos!E457,", ",calculos!F457,", ",calculos!G457,", ",calculos!H457,", ",calculos!I457,", ",calculos!J457,", ",calculos!K457,", ",calculos!L457,", ",calculos!M457,", ",calculos!N457,", ",calculos!O457,", ",calculos!P457,", ",calculos!Q457,", ",calculos!R457,", ",calculos!S457,", ",calculos!T457,", ",calculos!U457,", ",calculos!V457,", ",calculos!W457,", ",calculos!X457,", ",calculos!Y457,", ",calculos!Z457,", ",calculos!AA457,", ",calculos!AB457,", ",calculos!AC457,", ",calculos!AD457,", ",calculos!AE457,", ",calculos!AF457,");")</f>
        <v>INSERT INTO ceb_data VALUES (116, 1809, 2, 20181018, 200712, 0, 39485.07, 716.25, 9239.5, 56.35, 2.7, 157940.36, 149468.15, 158707.65, 18130, 182582, 406, 443, 455, 443, 0, 0, 0, 0, 26148.48, 7500.88, 0, 778.88, 455, 420);</v>
      </c>
    </row>
    <row r="458" spans="1:1" x14ac:dyDescent="0.25">
      <c r="A458" s="21" t="str">
        <f>CONCATENATE("INSERT INTO ",create_ceb_data!$B$1," VALUES (",calculos!C458,", ",calculos!D458,", ",calculos!E458,", ",calculos!F458,", ",calculos!G458,", ",calculos!H458,", ",calculos!I458,", ",calculos!J458,", ",calculos!K458,", ",calculos!L458,", ",calculos!M458,", ",calculos!N458,", ",calculos!O458,", ",calculos!P458,", ",calculos!Q458,", ",calculos!R458,", ",calculos!S458,", ",calculos!T458,", ",calculos!U458,", ",calculos!V458,", ",calculos!W458,", ",calculos!X458,", ",calculos!Y458,", ",calculos!Z458,", ",calculos!AA458,", ",calculos!AB458,", ",calculos!AC458,", ",calculos!AD458,", ",calculos!AE458,", ",calculos!AF458,");")</f>
        <v>INSERT INTO ceb_data VALUES (117, 1809, 0, 20181018, 1, 100, 8.09, 2.4, 3.92, 0, 0, 67.43, 65.91, 69.83, 0, 1, 0, 0, 0, 0, 0, 0, 0, 0, 0, 0, 0, 0, 0, 0);</v>
      </c>
    </row>
    <row r="459" spans="1:1" x14ac:dyDescent="0.25">
      <c r="A459" s="21" t="str">
        <f>CONCATENATE("INSERT INTO ",create_ceb_data!$B$1," VALUES (",calculos!C459,", ",calculos!D459,", ",calculos!E459,", ",calculos!F459,", ",calculos!G459,", ",calculos!H459,", ",calculos!I459,", ",calculos!J459,", ",calculos!K459,", ",calculos!L459,", ",calculos!M459,", ",calculos!N459,", ",calculos!O459,", ",calculos!P459,", ",calculos!Q459,", ",calculos!R459,", ",calculos!S459,", ",calculos!T459,", ",calculos!U459,", ",calculos!V459,", ",calculos!W459,", ",calculos!X459,", ",calculos!Y459,", ",calculos!Z459,", ",calculos!AA459,", ",calculos!AB459,", ",calculos!AC459,", ",calculos!AD459,", ",calculos!AE459,", ",calculos!AF459,");")</f>
        <v>INSERT INTO ceb_data VALUES (118, 1809, 0, 20181018, 1, 100, 8.09, 2.4, 3.92, 0, 0, 67.43, 65.91, 69.83, 0, 1, 0, 0, 0, 0, 0, 0, 0, 0, 0, 0, 0, 0, 0, 0);</v>
      </c>
    </row>
    <row r="460" spans="1:1" x14ac:dyDescent="0.25">
      <c r="A460" s="21" t="str">
        <f>CONCATENATE("INSERT INTO ",create_ceb_data!$B$1," VALUES (",calculos!C460,", ",calculos!D460,", ",calculos!E460,", ",calculos!F460,", ",calculos!G460,", ",calculos!H460,", ",calculos!I460,", ",calculos!J460,", ",calculos!K460,", ",calculos!L460,", ",calculos!M460,", ",calculos!N460,", ",calculos!O460,", ",calculos!P460,", ",calculos!Q460,", ",calculos!R460,", ",calculos!S460,", ",calculos!T460,", ",calculos!U460,", ",calculos!V460,", ",calculos!W460,", ",calculos!X460,", ",calculos!Y460,", ",calculos!Z460,", ",calculos!AA460,", ",calculos!AB460,", ",calculos!AC460,", ",calculos!AD460,", ",calculos!AE460,", ",calculos!AF460,");")</f>
        <v>INSERT INTO ceb_data VALUES (119, 1809, 0, 20181018, 0, 100, 8.09, 2.4, 3.92, 0, 0, 67.43, 65.91, 69.83, 0, 0, 0, 0, 0, 0, 0, 0, 0, 0, 0, 0, 0, 0, 0, 0);</v>
      </c>
    </row>
    <row r="461" spans="1:1" x14ac:dyDescent="0.25">
      <c r="A461" s="21" t="str">
        <f>CONCATENATE("INSERT INTO ",create_ceb_data!$B$1," VALUES (",calculos!C461,", ",calculos!D461,", ",calculos!E461,", ",calculos!F461,", ",calculos!G461,", ",calculos!H461,", ",calculos!I461,", ",calculos!J461,", ",calculos!K461,", ",calculos!L461,", ",calculos!M461,", ",calculos!N461,", ",calculos!O461,", ",calculos!P461,", ",calculos!Q461,", ",calculos!R461,", ",calculos!S461,", ",calculos!T461,", ",calculos!U461,", ",calculos!V461,", ",calculos!W461,", ",calculos!X461,", ",calculos!Y461,", ",calculos!Z461,", ",calculos!AA461,", ",calculos!AB461,", ",calculos!AC461,", ",calculos!AD461,", ",calculos!AE461,", ",calculos!AF461,");")</f>
        <v>INSERT INTO ceb_data VALUES (120, 1809, 2, 20181018, 78951, 0, 16782.24, 716.25, 3927.03, 0, 0, 67129.06, 63918.28, 67845.31, 8966, 69985, 210, 210, 245, 230, 20, 183, 8.82, 80.73, 14079.96, 3894.36, 0, 0, 245, 230);</v>
      </c>
    </row>
    <row r="462" spans="1:1" x14ac:dyDescent="0.25">
      <c r="A462" s="21" t="str">
        <f>CONCATENATE("INSERT INTO ",create_ceb_data!$B$1," VALUES (",calculos!C462,", ",calculos!D462,", ",calculos!E462,", ",calculos!F462,", ",calculos!G462,", ",calculos!H462,", ",calculos!I462,", ",calculos!J462,", ",calculos!K462,", ",calculos!L462,", ",calculos!M462,", ",calculos!N462,", ",calculos!O462,", ",calculos!P462,", ",calculos!Q462,", ",calculos!R462,", ",calculos!S462,", ",calculos!T462,", ",calculos!U462,", ",calculos!V462,", ",calculos!W462,", ",calculos!X462,", ",calculos!Y462,", ",calculos!Z462,", ",calculos!AA462,", ",calculos!AB462,", ",calculos!AC462,", ",calculos!AD462,", ",calculos!AE462,", ",calculos!AF462,");")</f>
        <v>INSERT INTO ceb_data VALUES (121, 1809, 2, 20181018, 127706, 0, 22388.97, 716.25, 5239, 0, 0, 89555.91, 85033.16, 90272.16, 11717, 115989, 194, 199, 350, 350, 0, 0, 0, 0, 10737.92, 4259.32, 0, 0, 350, 350);</v>
      </c>
    </row>
    <row r="463" spans="1:1" x14ac:dyDescent="0.25">
      <c r="A463" s="21" t="str">
        <f>CONCATENATE("INSERT INTO ",create_ceb_data!$B$1," VALUES (",calculos!C463,", ",calculos!D463,", ",calculos!E463,", ",calculos!F463,", ",calculos!G463,", ",calculos!H463,", ",calculos!I463,", ",calculos!J463,", ",calculos!K463,", ",calculos!L463,", ",calculos!M463,", ",calculos!N463,", ",calculos!O463,", ",calculos!P463,", ",calculos!Q463,", ",calculos!R463,", ",calculos!S463,", ",calculos!T463,", ",calculos!U463,", ",calculos!V463,", ",calculos!W463,", ",calculos!X463,", ",calculos!Y463,", ",calculos!Z463,", ",calculos!AA463,", ",calculos!AB463,", ",calculos!AC463,", ",calculos!AD463,", ",calculos!AE463,", ",calculos!AF463,");")</f>
        <v>INSERT INTO ceb_data VALUES (122, 1809, 0, 20181018, 11, 30, 2.42, 2.4, 1.17, 0, 0, 20.23, 21.46, 22.63, 0, 11, 0, 0, 0, 0, 0, 0, 0, 0, 0, 0, 0, 0, 0, 0);</v>
      </c>
    </row>
    <row r="464" spans="1:1" x14ac:dyDescent="0.25">
      <c r="A464" s="21" t="str">
        <f>CONCATENATE("INSERT INTO ",create_ceb_data!$B$1," VALUES (",calculos!C464,", ",calculos!D464,", ",calculos!E464,", ",calculos!F464,", ",calculos!G464,", ",calculos!H464,", ",calculos!I464,", ",calculos!J464,", ",calculos!K464,", ",calculos!L464,", ",calculos!M464,", ",calculos!N464,", ",calculos!O464,", ",calculos!P464,", ",calculos!Q464,", ",calculos!R464,", ",calculos!S464,", ",calculos!T464,", ",calculos!U464,", ",calculos!V464,", ",calculos!W464,", ",calculos!X464,", ",calculos!Y464,", ",calculos!Z464,", ",calculos!AA464,", ",calculos!AB464,", ",calculos!AC464,", ",calculos!AD464,", ",calculos!AE464,", ",calculos!AF464,");")</f>
        <v>INSERT INTO ceb_data VALUES (101, 1810, 1, 20181118, 16625, 0, 2993.69, 716.25, 700.5, 0, 0, 11974.8, 11990.55, 12691.05, 2060, 14565, 0, 44, 0, 55, 5, 137, 2.18, 59.76, 0, 661.8, 0, 0, 0, 55);</v>
      </c>
    </row>
    <row r="465" spans="1:1" x14ac:dyDescent="0.25">
      <c r="A465" s="21" t="str">
        <f>CONCATENATE("INSERT INTO ",create_ceb_data!$B$1," VALUES (",calculos!C465,", ",calculos!D465,", ",calculos!E465,", ",calculos!F465,", ",calculos!G465,", ",calculos!H465,", ",calculos!I465,", ",calculos!J465,", ",calculos!K465,", ",calculos!L465,", ",calculos!M465,", ",calculos!N465,", ",calculos!O465,", ",calculos!P465,", ",calculos!Q465,", ",calculos!R465,", ",calculos!S465,", ",calculos!T465,", ",calculos!U465,", ",calculos!V465,", ",calculos!W465,", ",calculos!X465,", ",calculos!Y465,", ",calculos!Z465,", ",calculos!AA465,", ",calculos!AB465,", ",calculos!AC465,", ",calculos!AD465,", ",calculos!AE465,", ",calculos!AF465,");")</f>
        <v>INSERT INTO ceb_data VALUES (102, 1810, 0, 20181118, 1088, 1088, 214.02, 49.16, 50.07, 0, 0, 856.08, 855.17, 905.24, 0, 1088, 0, 0, 0, 0, 0, 0, 0, 0, 0, 0, 0, 0, 0, 0);</v>
      </c>
    </row>
    <row r="466" spans="1:1" x14ac:dyDescent="0.25">
      <c r="A466" s="21" t="str">
        <f>CONCATENATE("INSERT INTO ",create_ceb_data!$B$1," VALUES (",calculos!C466,", ",calculos!D466,", ",calculos!E466,", ",calculos!F466,", ",calculos!G466,", ",calculos!H466,", ",calculos!I466,", ",calculos!J466,", ",calculos!K466,", ",calculos!L466,", ",calculos!M466,", ",calculos!N466,", ",calculos!O466,", ",calculos!P466,", ",calculos!Q466,", ",calculos!R466,", ",calculos!S466,", ",calculos!T466,", ",calculos!U466,", ",calculos!V466,", ",calculos!W466,", ",calculos!X466,", ",calculos!Y466,", ",calculos!Z466,", ",calculos!AA466,", ",calculos!AB466,", ",calculos!AC466,", ",calculos!AD466,", ",calculos!AE466,", ",calculos!AF466,");")</f>
        <v>INSERT INTO ceb_data VALUES (103, 1810, 0, 20181118, 7680, 7680, 1510.74, 601.25, 353.48, 0, 0, 6042.96, 6290.73, 6644.21, 0, 7680, 0, 0, 0, 0, 0, 0, 0, 0, 0, 0, 0, 0, 0, 0);</v>
      </c>
    </row>
    <row r="467" spans="1:1" x14ac:dyDescent="0.25">
      <c r="A467" s="21" t="str">
        <f>CONCATENATE("INSERT INTO ",create_ceb_data!$B$1," VALUES (",calculos!C467,", ",calculos!D467,", ",calculos!E467,", ",calculos!F467,", ",calculos!G467,", ",calculos!H467,", ",calculos!I467,", ",calculos!J467,", ",calculos!K467,", ",calculos!L467,", ",calculos!M467,", ",calculos!N467,", ",calculos!O467,", ",calculos!P467,", ",calculos!Q467,", ",calculos!R467,", ",calculos!S467,", ",calculos!T467,", ",calculos!U467,", ",calculos!V467,", ",calculos!W467,", ",calculos!X467,", ",calculos!Y467,", ",calculos!Z467,", ",calculos!AA467,", ",calculos!AB467,", ",calculos!AC467,", ",calculos!AD467,", ",calculos!AE467,", ",calculos!AF467,");")</f>
        <v>INSERT INTO ceb_data VALUES (104, 1810, 0, 20181118, 142, 142, 11.38, 40.97, 5.52, 0, 0, 94.85, 130.3, 135.82, 0, 142, 0, 0, 0, 0, 0, 0, 0, 0, 0, 0, 0, 0, 0, 0);</v>
      </c>
    </row>
    <row r="468" spans="1:1" x14ac:dyDescent="0.25">
      <c r="A468" s="21" t="str">
        <f>CONCATENATE("INSERT INTO ",create_ceb_data!$B$1," VALUES (",calculos!C468,", ",calculos!D468,", ",calculos!E468,", ",calculos!F468,", ",calculos!G468,", ",calculos!H468,", ",calculos!I468,", ",calculos!J468,", ",calculos!K468,", ",calculos!L468,", ",calculos!M468,", ",calculos!N468,", ",calculos!O468,", ",calculos!P468,", ",calculos!Q468,", ",calculos!R468,", ",calculos!S468,", ",calculos!T468,", ",calculos!U468,", ",calculos!V468,", ",calculos!W468,", ",calculos!X468,", ",calculos!Y468,", ",calculos!Z468,", ",calculos!AA468,", ",calculos!AB468,", ",calculos!AC468,", ",calculos!AD468,", ",calculos!AE468,", ",calculos!AF468,");")</f>
        <v>INSERT INTO ceb_data VALUES (105, 1810, 0, 20181118, 6680, 6680, 1314.03, 706.62, 307.47, 0, 0, 5256.12, 5655.27, 5962.74, 0, 6680, 0, 0, 0, 0, 0, 0, 0, 0, 0, 0, 0, 0, 0, 0);</v>
      </c>
    </row>
    <row r="469" spans="1:1" x14ac:dyDescent="0.25">
      <c r="A469" s="21" t="str">
        <f>CONCATENATE("INSERT INTO ",create_ceb_data!$B$1," VALUES (",calculos!C469,", ",calculos!D469,", ",calculos!E469,", ",calculos!F469,", ",calculos!G469,", ",calculos!H469,", ",calculos!I469,", ",calculos!J469,", ",calculos!K469,", ",calculos!L469,", ",calculos!M469,", ",calculos!N469,", ",calculos!O469,", ",calculos!P469,", ",calculos!Q469,", ",calculos!R469,", ",calculos!S469,", ",calculos!T469,", ",calculos!U469,", ",calculos!V469,", ",calculos!W469,", ",calculos!X469,", ",calculos!Y469,", ",calculos!Z469,", ",calculos!AA469,", ",calculos!AB469,", ",calculos!AC469,", ",calculos!AD469,", ",calculos!AE469,", ",calculos!AF469,");")</f>
        <v>INSERT INTO ceb_data VALUES (106, 1810, 0, 20181118, 688, 688, 135.33, 58.34, 31.65, 0, 0, 541.34, 568.03, 599.68, 0, 688, 0, 0, 0, 0, 0, 0, 0, 0, 0, 0, 0, 0, 0, 0);</v>
      </c>
    </row>
    <row r="470" spans="1:1" x14ac:dyDescent="0.25">
      <c r="A470" s="21" t="str">
        <f>CONCATENATE("INSERT INTO ",create_ceb_data!$B$1," VALUES (",calculos!C470,", ",calculos!D470,", ",calculos!E470,", ",calculos!F470,", ",calculos!G470,", ",calculos!H470,", ",calculos!I470,", ",calculos!J470,", ",calculos!K470,", ",calculos!L470,", ",calculos!M470,", ",calculos!N470,", ",calculos!O470,", ",calculos!P470,", ",calculos!Q470,", ",calculos!R470,", ",calculos!S470,", ",calculos!T470,", ",calculos!U470,", ",calculos!V470,", ",calculos!W470,", ",calculos!X470,", ",calculos!Y470,", ",calculos!Z470,", ",calculos!AA470,", ",calculos!AB470,", ",calculos!AC470,", ",calculos!AD470,", ",calculos!AE470,", ",calculos!AF470,");")</f>
        <v>INSERT INTO ceb_data VALUES (107, 1810, 0, 20181118, 6840, 6840, 1345.5, 706.62, 314.84, 0, 0, 5382.01, 5773.79, 6088.63, 0, 6840, 0, 0, 0, 0, 0, 0, 0, 0, 0, 0, 0, 0, 0, 0);</v>
      </c>
    </row>
    <row r="471" spans="1:1" x14ac:dyDescent="0.25">
      <c r="A471" s="21" t="str">
        <f>CONCATENATE("INSERT INTO ",create_ceb_data!$B$1," VALUES (",calculos!C471,", ",calculos!D471,", ",calculos!E471,", ",calculos!F471,", ",calculos!G471,", ",calculos!H471,", ",calculos!I471,", ",calculos!J471,", ",calculos!K471,", ",calculos!L471,", ",calculos!M471,", ",calculos!N471,", ",calculos!O471,", ",calculos!P471,", ",calculos!Q471,", ",calculos!R471,", ",calculos!S471,", ",calculos!T471,", ",calculos!U471,", ",calculos!V471,", ",calculos!W471,", ",calculos!X471,", ",calculos!Y471,", ",calculos!Z471,", ",calculos!AA471,", ",calculos!AB471,", ",calculos!AC471,", ",calculos!AD471,", ",calculos!AE471,", ",calculos!AF471,");")</f>
        <v>INSERT INTO ceb_data VALUES (108, 1810, 0, 20181118, 5730, 5730, 1131.12, 601.25, 264.66, 0, 0, 4524.51, 4861.1, 5125.76, 0, 5730, 0, 0, 0, 0, 0, 0, 0, 0, 0, 0, 0, 0, 0, 0);</v>
      </c>
    </row>
    <row r="472" spans="1:1" x14ac:dyDescent="0.25">
      <c r="A472" s="21" t="str">
        <f>CONCATENATE("INSERT INTO ",create_ceb_data!$B$1," VALUES (",calculos!C472,", ",calculos!D472,", ",calculos!E472,", ",calculos!F472,", ",calculos!G472,", ",calculos!H472,", ",calculos!I472,", ",calculos!J472,", ",calculos!K472,", ",calculos!L472,", ",calculos!M472,", ",calculos!N472,", ",calculos!O472,", ",calculos!P472,", ",calculos!Q472,", ",calculos!R472,", ",calculos!S472,", ",calculos!T472,", ",calculos!U472,", ",calculos!V472,", ",calculos!W472,", ",calculos!X472,", ",calculos!Y472,", ",calculos!Z472,", ",calculos!AA472,", ",calculos!AB472,", ",calculos!AC472,", ",calculos!AD472,", ",calculos!AE472,", ",calculos!AF472,");")</f>
        <v>INSERT INTO ceb_data VALUES (109, 1810, 1, 20181118, 217426, 0, 47076.87, 716.25, 11015.97, 0, 0, 188307.52, 178007.8, 189023.77, 29578, 187848, 0, 668, 0, 755, 0, 0, 0, 0, 0, 12640.17, 0, 0, 0, 755);</v>
      </c>
    </row>
    <row r="473" spans="1:1" x14ac:dyDescent="0.25">
      <c r="A473" s="21" t="str">
        <f>CONCATENATE("INSERT INTO ",create_ceb_data!$B$1," VALUES (",calculos!C473,", ",calculos!D473,", ",calculos!E473,", ",calculos!F473,", ",calculos!G473,", ",calculos!H473,", ",calculos!I473,", ",calculos!J473,", ",calculos!K473,", ",calculos!L473,", ",calculos!M473,", ",calculos!N473,", ",calculos!O473,", ",calculos!P473,", ",calculos!Q473,", ",calculos!R473,", ",calculos!S473,", ",calculos!T473,", ",calculos!U473,", ",calculos!V473,", ",calculos!W473,", ",calculos!X473,", ",calculos!Y473,", ",calculos!Z473,", ",calculos!AA473,", ",calculos!AB473,", ",calculos!AC473,", ",calculos!AD473,", ",calculos!AE473,", ",calculos!AF473,");")</f>
        <v>INSERT INTO ceb_data VALUES (110, 1810, 1, 20181118, 102552, 0, 22051.24, 716.25, 5159.99, 0, 0, 88205.04, 83761.3, 88921.29, 11429, 91123, 0, 380, 0, 490, 464, 2465, 202.41, 1075.36, 0, 8203.56, 0, 0, 0, 490);</v>
      </c>
    </row>
    <row r="474" spans="1:1" x14ac:dyDescent="0.25">
      <c r="A474" s="21" t="str">
        <f>CONCATENATE("INSERT INTO ",create_ceb_data!$B$1," VALUES (",calculos!C474,", ",calculos!D474,", ",calculos!E474,", ",calculos!F474,", ",calculos!G474,", ",calculos!H474,", ",calculos!I474,", ",calculos!J474,", ",calculos!K474,", ",calculos!L474,", ",calculos!M474,", ",calculos!N474,", ",calculos!O474,", ",calculos!P474,", ",calculos!Q474,", ",calculos!R474,", ",calculos!S474,", ",calculos!T474,", ",calculos!U474,", ",calculos!V474,", ",calculos!W474,", ",calculos!X474,", ",calculos!Y474,", ",calculos!Z474,", ",calculos!AA474,", ",calculos!AB474,", ",calculos!AC474,", ",calculos!AD474,", ",calculos!AE474,", ",calculos!AF474,");")</f>
        <v>INSERT INTO ceb_data VALUES (111, 1810, 2, 20181118, 331741, 0, 65294.78, 716.25, 15278.97, 0, 0, 261179.2, 246616.48, 261895.45, 32177, 299564, 687, 766, 785, 845, 0, 0, 0, 0, 44606.9, 14146.96, 0, 0, 785, 845);</v>
      </c>
    </row>
    <row r="475" spans="1:1" x14ac:dyDescent="0.25">
      <c r="A475" s="21" t="str">
        <f>CONCATENATE("INSERT INTO ",create_ceb_data!$B$1," VALUES (",calculos!C475,", ",calculos!D475,", ",calculos!E475,", ",calculos!F475,", ",calculos!G475,", ",calculos!H475,", ",calculos!I475,", ",calculos!J475,", ",calculos!K475,", ",calculos!L475,", ",calculos!M475,", ",calculos!N475,", ",calculos!O475,", ",calculos!P475,", ",calculos!Q475,", ",calculos!R475,", ",calculos!S475,", ",calculos!T475,", ",calculos!U475,", ",calculos!V475,", ",calculos!W475,", ",calculos!X475,", ",calculos!Y475,", ",calculos!Z475,", ",calculos!AA475,", ",calculos!AB475,", ",calculos!AC475,", ",calculos!AD475,", ",calculos!AE475,", ",calculos!AF475,");")</f>
        <v>INSERT INTO ceb_data VALUES (112, 1810, 1, 20181118, 0, 0, 784.53, 716.25, 382.44, 0, 0, 6537.82, 6871.63, 7254.07, 0, 0, 0, 0, 0, 460, 0, 0, 0, 0, 0, 6537.82, 0, 0, 0, 460);</v>
      </c>
    </row>
    <row r="476" spans="1:1" x14ac:dyDescent="0.25">
      <c r="A476" s="21" t="str">
        <f>CONCATENATE("INSERT INTO ",create_ceb_data!$B$1," VALUES (",calculos!C476,", ",calculos!D476,", ",calculos!E476,", ",calculos!F476,", ",calculos!G476,", ",calculos!H476,", ",calculos!I476,", ",calculos!J476,", ",calculos!K476,", ",calculos!L476,", ",calculos!M476,", ",calculos!N476,", ",calculos!O476,", ",calculos!P476,", ",calculos!Q476,", ",calculos!R476,", ",calculos!S476,", ",calculos!T476,", ",calculos!U476,", ",calculos!V476,", ",calculos!W476,", ",calculos!X476,", ",calculos!Y476,", ",calculos!Z476,", ",calculos!AA476,", ",calculos!AB476,", ",calculos!AC476,", ",calculos!AD476,", ",calculos!AE476,", ",calculos!AF476,");")</f>
        <v>INSERT INTO ceb_data VALUES (113, 1810, 0, 20181118, 14715, 14715, 2894.6, 716.25, 677.32, 0, 0, 11578.41, 11617.34, 12294.66, 0, 14715, 0, 0, 0, 0, 0, 0, 0, 0, 0, 0, 0, 0, 0, 0);</v>
      </c>
    </row>
    <row r="477" spans="1:1" x14ac:dyDescent="0.25">
      <c r="A477" s="21" t="str">
        <f>CONCATENATE("INSERT INTO ",create_ceb_data!$B$1," VALUES (",calculos!C477,", ",calculos!D477,", ",calculos!E477,", ",calculos!F477,", ",calculos!G477,", ",calculos!H477,", ",calculos!I477,", ",calculos!J477,", ",calculos!K477,", ",calculos!L477,", ",calculos!M477,", ",calculos!N477,", ",calculos!O477,", ",calculos!P477,", ",calculos!Q477,", ",calculos!R477,", ",calculos!S477,", ",calculos!T477,", ",calculos!U477,", ",calculos!V477,", ",calculos!W477,", ",calculos!X477,", ",calculos!Y477,", ",calculos!Z477,", ",calculos!AA477,", ",calculos!AB477,", ",calculos!AC477,", ",calculos!AD477,", ",calculos!AE477,", ",calculos!AF477,");")</f>
        <v>INSERT INTO ceb_data VALUES (114, 1810, 1, 20181118, 306665, 0, 52869.56, 716.25, 12371.45, 0, 0, 211478.28, 199823.08, 212194.53, 30504, 276161, 0, 906, 0, 945, 8, 52, 3.48, 22.68, 0, 11371.04, 0, 0, 0, 945);</v>
      </c>
    </row>
    <row r="478" spans="1:1" x14ac:dyDescent="0.25">
      <c r="A478" s="21" t="str">
        <f>CONCATENATE("INSERT INTO ",create_ceb_data!$B$1," VALUES (",calculos!C478,", ",calculos!D478,", ",calculos!E478,", ",calculos!F478,", ",calculos!G478,", ",calculos!H478,", ",calculos!I478,", ",calculos!J478,", ",calculos!K478,", ",calculos!L478,", ",calculos!M478,", ",calculos!N478,", ",calculos!O478,", ",calculos!P478,", ",calculos!Q478,", ",calculos!R478,", ",calculos!S478,", ",calculos!T478,", ",calculos!U478,", ",calculos!V478,", ",calculos!W478,", ",calculos!X478,", ",calculos!Y478,", ",calculos!Z478,", ",calculos!AA478,", ",calculos!AB478,", ",calculos!AC478,", ",calculos!AD478,", ",calculos!AE478,", ",calculos!AF478,");")</f>
        <v>INSERT INTO ceb_data VALUES (115, 1810, 1, 20181118, 177286, 0, 41295.63, 716.25, 9663.16, 0, 0, 165182.56, 156235.65, 165898.81, 28775, 148511, 0, 848, 0, 855, 0, 0, 0, 0, 0, 14314.37, 0, 0, 0, 855);</v>
      </c>
    </row>
    <row r="479" spans="1:1" x14ac:dyDescent="0.25">
      <c r="A479" s="21" t="str">
        <f>CONCATENATE("INSERT INTO ",create_ceb_data!$B$1," VALUES (",calculos!C479,", ",calculos!D479,", ",calculos!E479,", ",calculos!F479,", ",calculos!G479,", ",calculos!H479,", ",calculos!I479,", ",calculos!J479,", ",calculos!K479,", ",calculos!L479,", ",calculos!M479,", ",calculos!N479,", ",calculos!O479,", ",calculos!P479,", ",calculos!Q479,", ",calculos!R479,", ",calculos!S479,", ",calculos!T479,", ",calculos!U479,", ",calculos!V479,", ",calculos!W479,", ",calculos!X479,", ",calculos!Y479,", ",calculos!Z479,", ",calculos!AA479,", ",calculos!AB479,", ",calculos!AC479,", ",calculos!AD479,", ",calculos!AE479,", ",calculos!AF479,");")</f>
        <v>INSERT INTO ceb_data VALUES (116, 1810, 2, 20181118, 211733, 0, 40579.65, 716.25, 9495.62, 0, 0, 162318.63, 153539.26, 163034.88, 20731, 191002, 403, 431, 455, 431, 0, 0, 0, 0, 25854.96, 7215.78, 0, 0, 455, 420);</v>
      </c>
    </row>
    <row r="480" spans="1:1" x14ac:dyDescent="0.25">
      <c r="A480" s="21" t="str">
        <f>CONCATENATE("INSERT INTO ",create_ceb_data!$B$1," VALUES (",calculos!C480,", ",calculos!D480,", ",calculos!E480,", ",calculos!F480,", ",calculos!G480,", ",calculos!H480,", ",calculos!I480,", ",calculos!J480,", ",calculos!K480,", ",calculos!L480,", ",calculos!M480,", ",calculos!N480,", ",calculos!O480,", ",calculos!P480,", ",calculos!Q480,", ",calculos!R480,", ",calculos!S480,", ",calculos!T480,", ",calculos!U480,", ",calculos!V480,", ",calculos!W480,", ",calculos!X480,", ",calculos!Y480,", ",calculos!Z480,", ",calculos!AA480,", ",calculos!AB480,", ",calculos!AC480,", ",calculos!AD480,", ",calculos!AE480,", ",calculos!AF480,");")</f>
        <v>INSERT INTO ceb_data VALUES (117, 1810, 0, 20181118, 1, 100, 8.01, 2.4, 3.89, 0, 0, 66.79, 65.3, 69.19, 0, 1, 0, 0, 0, 0, 0, 0, 0, 0, 0, 0, 0, 0, 0, 0);</v>
      </c>
    </row>
    <row r="481" spans="1:1" x14ac:dyDescent="0.25">
      <c r="A481" s="21" t="str">
        <f>CONCATENATE("INSERT INTO ",create_ceb_data!$B$1," VALUES (",calculos!C481,", ",calculos!D481,", ",calculos!E481,", ",calculos!F481,", ",calculos!G481,", ",calculos!H481,", ",calculos!I481,", ",calculos!J481,", ",calculos!K481,", ",calculos!L481,", ",calculos!M481,", ",calculos!N481,", ",calculos!O481,", ",calculos!P481,", ",calculos!Q481,", ",calculos!R481,", ",calculos!S481,", ",calculos!T481,", ",calculos!U481,", ",calculos!V481,", ",calculos!W481,", ",calculos!X481,", ",calculos!Y481,", ",calculos!Z481,", ",calculos!AA481,", ",calculos!AB481,", ",calculos!AC481,", ",calculos!AD481,", ",calculos!AE481,", ",calculos!AF481,");")</f>
        <v>INSERT INTO ceb_data VALUES (118, 1810, 0, 20181118, 0, 100, 8.01, 2.4, 3.89, 0, 0, 66.79, 65.3, 69.19, 0, 0, 0, 0, 0, 0, 0, 0, 0, 0, 0, 0, 0, 0, 0, 0);</v>
      </c>
    </row>
    <row r="482" spans="1:1" x14ac:dyDescent="0.25">
      <c r="A482" s="21" t="str">
        <f>CONCATENATE("INSERT INTO ",create_ceb_data!$B$1," VALUES (",calculos!C482,", ",calculos!D482,", ",calculos!E482,", ",calculos!F482,", ",calculos!G482,", ",calculos!H482,", ",calculos!I482,", ",calculos!J482,", ",calculos!K482,", ",calculos!L482,", ",calculos!M482,", ",calculos!N482,", ",calculos!O482,", ",calculos!P482,", ",calculos!Q482,", ",calculos!R482,", ",calculos!S482,", ",calculos!T482,", ",calculos!U482,", ",calculos!V482,", ",calculos!W482,", ",calculos!X482,", ",calculos!Y482,", ",calculos!Z482,", ",calculos!AA482,", ",calculos!AB482,", ",calculos!AC482,", ",calculos!AD482,", ",calculos!AE482,", ",calculos!AF482,");")</f>
        <v>INSERT INTO ceb_data VALUES (119, 1810, 0, 20181118, 0, 100, 8.01, 2.4, 3.89, 0, 0, 66.79, 65.3, 69.19, 0, 0, 0, 0, 0, 0, 0, 0, 0, 0, 0, 0, 0, 0, 0, 0);</v>
      </c>
    </row>
    <row r="483" spans="1:1" x14ac:dyDescent="0.25">
      <c r="A483" s="21" t="str">
        <f>CONCATENATE("INSERT INTO ",create_ceb_data!$B$1," VALUES (",calculos!C483,", ",calculos!D483,", ",calculos!E483,", ",calculos!F483,", ",calculos!G483,", ",calculos!H483,", ",calculos!I483,", ",calculos!J483,", ",calculos!K483,", ",calculos!L483,", ",calculos!M483,", ",calculos!N483,", ",calculos!O483,", ",calculos!P483,", ",calculos!Q483,", ",calculos!R483,", ",calculos!S483,", ",calculos!T483,", ",calculos!U483,", ",calculos!V483,", ",calculos!W483,", ",calculos!X483,", ",calculos!Y483,", ",calculos!Z483,", ",calculos!AA483,", ",calculos!AB483,", ",calculos!AC483,", ",calculos!AD483,", ",calculos!AE483,", ",calculos!AF483,");")</f>
        <v>INSERT INTO ceb_data VALUES (120, 1810, 2, 20181118, 21546, 0, 8373.69, 716.25, 1959.42, 0, 0, 33494.84, 32251.67, 34211.09, 8340, 13206, 196, 249, 245, 249, 0, 0, 0, 0, 13921.9, 4168.74, 0, 636.2, 245, 230);</v>
      </c>
    </row>
    <row r="484" spans="1:1" x14ac:dyDescent="0.25">
      <c r="A484" s="21" t="str">
        <f>CONCATENATE("INSERT INTO ",create_ceb_data!$B$1," VALUES (",calculos!C484,", ",calculos!D484,", ",calculos!E484,", ",calculos!F484,", ",calculos!G484,", ",calculos!H484,", ",calculos!I484,", ",calculos!J484,", ",calculos!K484,", ",calculos!L484,", ",calculos!M484,", ",calculos!N484,", ",calculos!O484,", ",calculos!P484,", ",calculos!Q484,", ",calculos!R484,", ",calculos!S484,", ",calculos!T484,", ",calculos!U484,", ",calculos!V484,", ",calculos!W484,", ",calculos!X484,", ",calculos!Y484,", ",calculos!Z484,", ",calculos!AA484,", ",calculos!AB484,", ",calculos!AC484,", ",calculos!AD484,", ",calculos!AE484,", ",calculos!AF484,");")</f>
        <v>INSERT INTO ceb_data VALUES (121, 1810, 2, 20181118, 126229, 0, 21870.64, 716.25, 5117.71, 0, 0, 87482.62, 83081.16, 88198.87, 10751, 115478, 195, 197, 350, 350, 0, 0, 0, 0, 10617.38, 4211.49, 0, 0, 350, 350);</v>
      </c>
    </row>
    <row r="485" spans="1:1" x14ac:dyDescent="0.25">
      <c r="A485" s="21" t="str">
        <f>CONCATENATE("INSERT INTO ",create_ceb_data!$B$1," VALUES (",calculos!C485,", ",calculos!D485,", ",calculos!E485,", ",calculos!F485,", ",calculos!G485,", ",calculos!H485,", ",calculos!I485,", ",calculos!J485,", ",calculos!K485,", ",calculos!L485,", ",calculos!M485,", ",calculos!N485,", ",calculos!O485,", ",calculos!P485,", ",calculos!Q485,", ",calculos!R485,", ",calculos!S485,", ",calculos!T485,", ",calculos!U485,", ",calculos!V485,", ",calculos!W485,", ",calculos!X485,", ",calculos!Y485,", ",calculos!Z485,", ",calculos!AA485,", ",calculos!AB485,", ",calculos!AC485,", ",calculos!AD485,", ",calculos!AE485,", ",calculos!AF485,");")</f>
        <v>INSERT INTO ceb_data VALUES (122, 1810, 0, 20181118, 0, 30, 2.4, 2.4, 1.17, 0, 0, 20.03, 21.26, 22.43, 0, 0, 0, 0, 0, 0, 0, 0, 0, 0, 0, 0, 0, 0, 0, 0);</v>
      </c>
    </row>
    <row r="486" spans="1:1" x14ac:dyDescent="0.25">
      <c r="A486" s="21" t="str">
        <f>CONCATENATE("INSERT INTO ",create_ceb_data!$B$1," VALUES (",calculos!C486,", ",calculos!D486,", ",calculos!E486,", ",calculos!F486,", ",calculos!G486,", ",calculos!H486,", ",calculos!I486,", ",calculos!J486,", ",calculos!K486,", ",calculos!L486,", ",calculos!M486,", ",calculos!N486,", ",calculos!O486,", ",calculos!P486,", ",calculos!Q486,", ",calculos!R486,", ",calculos!S486,", ",calculos!T486,", ",calculos!U486,", ",calculos!V486,", ",calculos!W486,", ",calculos!X486,", ",calculos!Y486,", ",calculos!Z486,", ",calculos!AA486,", ",calculos!AB486,", ",calculos!AC486,", ",calculos!AD486,", ",calculos!AE486,", ",calculos!AF486,");")</f>
        <v>INSERT INTO ceb_data VALUES (101, 1811, 1, 20181218, 17148, 0, 3111.08, 716.25, 727.98, 0, 0, 12444.38, 12432.65, 13160.63, 1964, 15184, 0, 52, 0, 55, 2, 108, 0.88, 47.97, 0, 637.74, 0, 0, 0, 55);</v>
      </c>
    </row>
    <row r="487" spans="1:1" x14ac:dyDescent="0.25">
      <c r="A487" s="21" t="str">
        <f>CONCATENATE("INSERT INTO ",create_ceb_data!$B$1," VALUES (",calculos!C487,", ",calculos!D487,", ",calculos!E487,", ",calculos!F487,", ",calculos!G487,", ",calculos!H487,", ",calculos!I487,", ",calculos!J487,", ",calculos!K487,", ",calculos!L487,", ",calculos!M487,", ",calculos!N487,", ",calculos!O487,", ",calculos!P487,", ",calculos!Q487,", ",calculos!R487,", ",calculos!S487,", ",calculos!T487,", ",calculos!U487,", ",calculos!V487,", ",calculos!W487,", ",calculos!X487,", ",calculos!Y487,", ",calculos!Z487,", ",calculos!AA487,", ",calculos!AB487,", ",calculos!AC487,", ",calculos!AD487,", ",calculos!AE487,", ",calculos!AF487,");")</f>
        <v>INSERT INTO ceb_data VALUES (102, 1811, 0, 20181218, 1164, 1164, 235.1, 49.16, 55, 0, 0, 940.42, 934.58, 989.58, 0, 1164, 0, 0, 0, 0, 0, 0, 0, 0, 0, 0, 0, 0, 0, 0);</v>
      </c>
    </row>
    <row r="488" spans="1:1" x14ac:dyDescent="0.25">
      <c r="A488" s="21" t="str">
        <f>CONCATENATE("INSERT INTO ",create_ceb_data!$B$1," VALUES (",calculos!C488,", ",calculos!D488,", ",calculos!E488,", ",calculos!F488,", ",calculos!G488,", ",calculos!H488,", ",calculos!I488,", ",calculos!J488,", ",calculos!K488,", ",calculos!L488,", ",calculos!M488,", ",calculos!N488,", ",calculos!O488,", ",calculos!P488,", ",calculos!Q488,", ",calculos!R488,", ",calculos!S488,", ",calculos!T488,", ",calculos!U488,", ",calculos!V488,", ",calculos!W488,", ",calculos!X488,", ",calculos!Y488,", ",calculos!Z488,", ",calculos!AA488,", ",calculos!AB488,", ",calculos!AC488,", ",calculos!AD488,", ",calculos!AE488,", ",calculos!AF488,");")</f>
        <v>INSERT INTO ceb_data VALUES (103, 1811, 0, 20181218, 8280, 8280, 1672.4, 601.25, 391.32, 0, 0, 6689.61, 6899.54, 7290.86, 0, 8280, 0, 0, 0, 0, 0, 0, 0, 0, 0, 0, 0, 0, 0, 0);</v>
      </c>
    </row>
    <row r="489" spans="1:1" x14ac:dyDescent="0.25">
      <c r="A489" s="21" t="str">
        <f>CONCATENATE("INSERT INTO ",create_ceb_data!$B$1," VALUES (",calculos!C489,", ",calculos!D489,", ",calculos!E489,", ",calculos!F489,", ",calculos!G489,", ",calculos!H489,", ",calculos!I489,", ",calculos!J489,", ",calculos!K489,", ",calculos!L489,", ",calculos!M489,", ",calculos!N489,", ",calculos!O489,", ",calculos!P489,", ",calculos!Q489,", ",calculos!R489,", ",calculos!S489,", ",calculos!T489,", ",calculos!U489,", ",calculos!V489,", ",calculos!W489,", ",calculos!X489,", ",calculos!Y489,", ",calculos!Z489,", ",calculos!AA489,", ",calculos!AB489,", ",calculos!AC489,", ",calculos!AD489,", ",calculos!AE489,", ",calculos!AF489,");")</f>
        <v>INSERT INTO ceb_data VALUES (104, 1811, 0, 20181218, 190, 190, 15.6, 40.97, 7.6, 0, 0, 130.08, 163.45, 171.05, 0, 190, 0, 0, 0, 0, 0, 0, 0, 0, 0, 0, 0, 0, 0, 0);</v>
      </c>
    </row>
    <row r="490" spans="1:1" x14ac:dyDescent="0.25">
      <c r="A490" s="21" t="str">
        <f>CONCATENATE("INSERT INTO ",create_ceb_data!$B$1," VALUES (",calculos!C490,", ",calculos!D490,", ",calculos!E490,", ",calculos!F490,", ",calculos!G490,", ",calculos!H490,", ",calculos!I490,", ",calculos!J490,", ",calculos!K490,", ",calculos!L490,", ",calculos!M490,", ",calculos!N490,", ",calculos!O490,", ",calculos!P490,", ",calculos!Q490,", ",calculos!R490,", ",calculos!S490,", ",calculos!T490,", ",calculos!U490,", ",calculos!V490,", ",calculos!W490,", ",calculos!X490,", ",calculos!Y490,", ",calculos!Z490,", ",calculos!AA490,", ",calculos!AB490,", ",calculos!AC490,", ",calculos!AD490,", ",calculos!AE490,", ",calculos!AF490,");")</f>
        <v>INSERT INTO ceb_data VALUES (105, 1811, 0, 20181218, 7720, 7720, 1559.29, 706.62, 364.86, 0, 0, 6237.17, 6578.93, 6943.79, 0, 7720, 0, 0, 0, 0, 0, 0, 0, 0, 0, 0, 0, 0, 0, 0);</v>
      </c>
    </row>
    <row r="491" spans="1:1" x14ac:dyDescent="0.25">
      <c r="A491" s="21" t="str">
        <f>CONCATENATE("INSERT INTO ",create_ceb_data!$B$1," VALUES (",calculos!C491,", ",calculos!D491,", ",calculos!E491,", ",calculos!F491,", ",calculos!G491,", ",calculos!H491,", ",calculos!I491,", ",calculos!J491,", ",calculos!K491,", ",calculos!L491,", ",calculos!M491,", ",calculos!N491,", ",calculos!O491,", ",calculos!P491,", ",calculos!Q491,", ",calculos!R491,", ",calculos!S491,", ",calculos!T491,", ",calculos!U491,", ",calculos!V491,", ",calculos!W491,", ",calculos!X491,", ",calculos!Y491,", ",calculos!Z491,", ",calculos!AA491,", ",calculos!AB491,", ",calculos!AC491,", ",calculos!AD491,", ",calculos!AE491,", ",calculos!AF491,");")</f>
        <v>INSERT INTO ceb_data VALUES (106, 1811, 0, 20181218, 716, 716, 144.61, 58.34, 33.83, 0, 0, 578.47, 602.98, 636.81, 0, 716, 0, 0, 0, 0, 0, 0, 0, 0, 0, 0, 0, 0, 0, 0);</v>
      </c>
    </row>
    <row r="492" spans="1:1" x14ac:dyDescent="0.25">
      <c r="A492" s="21" t="str">
        <f>CONCATENATE("INSERT INTO ",create_ceb_data!$B$1," VALUES (",calculos!C492,", ",calculos!D492,", ",calculos!E492,", ",calculos!F492,", ",calculos!G492,", ",calculos!H492,", ",calculos!I492,", ",calculos!J492,", ",calculos!K492,", ",calculos!L492,", ",calculos!M492,", ",calculos!N492,", ",calculos!O492,", ",calculos!P492,", ",calculos!Q492,", ",calculos!R492,", ",calculos!S492,", ",calculos!T492,", ",calculos!U492,", ",calculos!V492,", ",calculos!W492,", ",calculos!X492,", ",calculos!Y492,", ",calculos!Z492,", ",calculos!AA492,", ",calculos!AB492,", ",calculos!AC492,", ",calculos!AD492,", ",calculos!AE492,", ",calculos!AF492,");")</f>
        <v>INSERT INTO ceb_data VALUES (107, 1811, 0, 20181218, 7080, 7080, 1430.02, 706.62, 334.62, 0, 0, 5720.1, 6092.1, 6426.72, 0, 7080, 0, 0, 0, 0, 0, 0, 0, 0, 0, 0, 0, 0, 0, 0);</v>
      </c>
    </row>
    <row r="493" spans="1:1" x14ac:dyDescent="0.25">
      <c r="A493" s="21" t="str">
        <f>CONCATENATE("INSERT INTO ",create_ceb_data!$B$1," VALUES (",calculos!C493,", ",calculos!D493,", ",calculos!E493,", ",calculos!F493,", ",calculos!G493,", ",calculos!H493,", ",calculos!I493,", ",calculos!J493,", ",calculos!K493,", ",calculos!L493,", ",calculos!M493,", ",calculos!N493,", ",calculos!O493,", ",calculos!P493,", ",calculos!Q493,", ",calculos!R493,", ",calculos!S493,", ",calculos!T493,", ",calculos!U493,", ",calculos!V493,", ",calculos!W493,", ",calculos!X493,", ",calculos!Y493,", ",calculos!Z493,", ",calculos!AA493,", ",calculos!AB493,", ",calculos!AC493,", ",calculos!AD493,", ",calculos!AE493,", ",calculos!AF493,");")</f>
        <v>INSERT INTO ceb_data VALUES (108, 1811, 0, 20181218, 7440, 7440, 1488.94, 601.25, 348.39, 0, 0, 5955.77, 6208.63, 6557.02, 0, 7440, 0, 0, 0, 0, 0, 0, 0, 0, 0, 0, 0, 0, 0, 0);</v>
      </c>
    </row>
    <row r="494" spans="1:1" x14ac:dyDescent="0.25">
      <c r="A494" s="21" t="str">
        <f>CONCATENATE("INSERT INTO ",create_ceb_data!$B$1," VALUES (",calculos!C494,", ",calculos!D494,", ",calculos!E494,", ",calculos!F494,", ",calculos!G494,", ",calculos!H494,", ",calculos!I494,", ",calculos!J494,", ",calculos!K494,", ",calculos!L494,", ",calculos!M494,", ",calculos!N494,", ",calculos!O494,", ",calculos!P494,", ",calculos!Q494,", ",calculos!R494,", ",calculos!S494,", ",calculos!T494,", ",calculos!U494,", ",calculos!V494,", ",calculos!W494,", ",calculos!X494,", ",calculos!Y494,", ",calculos!Z494,", ",calculos!AA494,", ",calculos!AB494,", ",calculos!AC494,", ",calculos!AD494,", ",calculos!AE494,", ",calculos!AF494,");")</f>
        <v>INSERT INTO ceb_data VALUES (109, 1811, 1, 20181218, 208753, 0, 46110.31, 716.25, 10789.79, 0, 0, 184441.29, 174367.75, 185157.54, 27675, 181078, 0, 624, 0, 755, 0, 0, 0, 0, 0, 12170, 0, 0, 0, 755);</v>
      </c>
    </row>
    <row r="495" spans="1:1" x14ac:dyDescent="0.25">
      <c r="A495" s="21" t="str">
        <f>CONCATENATE("INSERT INTO ",create_ceb_data!$B$1," VALUES (",calculos!C495,", ",calculos!D495,", ",calculos!E495,", ",calculos!F495,", ",calculos!G495,", ",calculos!H495,", ",calculos!I495,", ",calculos!J495,", ",calculos!K495,", ",calculos!L495,", ",calculos!M495,", ",calculos!N495,", ",calculos!O495,", ",calculos!P495,", ",calculos!Q495,", ",calculos!R495,", ",calculos!S495,", ",calculos!T495,", ",calculos!U495,", ",calculos!V495,", ",calculos!W495,", ",calculos!X495,", ",calculos!Y495,", ",calculos!Z495,", ",calculos!AA495,", ",calculos!AB495,", ",calculos!AC495,", ",calculos!AD495,", ",calculos!AE495,", ",calculos!AF495,");")</f>
        <v>INSERT INTO ceb_data VALUES (110, 1811, 1, 20181218, 101794, 0, 22163.68, 716.25, 5186.28, 0, 0, 88654.77, 84184.74, 89371.02, 11332, 90462, 0, 402, 0, 490, 69, 663, 30.65, 294.53, 0, 7898.4, 0, 0, 0, 490);</v>
      </c>
    </row>
    <row r="496" spans="1:1" x14ac:dyDescent="0.25">
      <c r="A496" s="21" t="str">
        <f>CONCATENATE("INSERT INTO ",create_ceb_data!$B$1," VALUES (",calculos!C496,", ",calculos!D496,", ",calculos!E496,", ",calculos!F496,", ",calculos!G496,", ",calculos!H496,", ",calculos!I496,", ",calculos!J496,", ",calculos!K496,", ",calculos!L496,", ",calculos!M496,", ",calculos!N496,", ",calculos!O496,", ",calculos!P496,", ",calculos!Q496,", ",calculos!R496,", ",calculos!S496,", ",calculos!T496,", ",calculos!U496,", ",calculos!V496,", ",calculos!W496,", ",calculos!X496,", ",calculos!Y496,", ",calculos!Z496,", ",calculos!AA496,", ",calculos!AB496,", ",calculos!AC496,", ",calculos!AD496,", ",calculos!AE496,", ",calculos!AF496,");")</f>
        <v>INSERT INTO ceb_data VALUES (111, 1811, 2, 20181218, 330929, 0, 66935.7, 716.25, 15662.93, 0, 0, 267742.86, 252796.18, 268459.11, 31886, 299043, 711, 711, 785, 845, 0, 0, 0, 0, 45271.6, 13620.72, 0, 0, 785, 845);</v>
      </c>
    </row>
    <row r="497" spans="1:1" x14ac:dyDescent="0.25">
      <c r="A497" s="21" t="str">
        <f>CONCATENATE("INSERT INTO ",create_ceb_data!$B$1," VALUES (",calculos!C497,", ",calculos!D497,", ",calculos!E497,", ",calculos!F497,", ",calculos!G497,", ",calculos!H497,", ",calculos!I497,", ",calculos!J497,", ",calculos!K497,", ",calculos!L497,", ",calculos!M497,", ",calculos!N497,", ",calculos!O497,", ",calculos!P497,", ",calculos!Q497,", ",calculos!R497,", ",calculos!S497,", ",calculos!T497,", ",calculos!U497,", ",calculos!V497,", ",calculos!W497,", ",calculos!X497,", ",calculos!Y497,", ",calculos!Z497,", ",calculos!AA497,", ",calculos!AB497,", ",calculos!AC497,", ",calculos!AD497,", ",calculos!AE497,", ",calculos!AF497,");")</f>
        <v>INSERT INTO ceb_data VALUES (112, 1811, 1, 20181218, 162444, 0, 33148.73, 716.25, 7756.77, 0, 0, 132594.99, 125554.47, 133311.24, 16163, 146281, 0, 0, 0, 460, 0, 0, 0, 0, 0, 7414.84, 0, 0, 0, 460);</v>
      </c>
    </row>
    <row r="498" spans="1:1" x14ac:dyDescent="0.25">
      <c r="A498" s="21" t="str">
        <f>CONCATENATE("INSERT INTO ",create_ceb_data!$B$1," VALUES (",calculos!C498,", ",calculos!D498,", ",calculos!E498,", ",calculos!F498,", ",calculos!G498,", ",calculos!H498,", ",calculos!I498,", ",calculos!J498,", ",calculos!K498,", ",calculos!L498,", ",calculos!M498,", ",calculos!N498,", ",calculos!O498,", ",calculos!P498,", ",calculos!Q498,", ",calculos!R498,", ",calculos!S498,", ",calculos!T498,", ",calculos!U498,", ",calculos!V498,", ",calculos!W498,", ",calculos!X498,", ",calculos!Y498,", ",calculos!Z498,", ",calculos!AA498,", ",calculos!AB498,", ",calculos!AC498,", ",calculos!AD498,", ",calculos!AE498,", ",calculos!AF498,");")</f>
        <v>INSERT INTO ceb_data VALUES (113, 1811, 0, 20181218, 20695, 20695, 4179.99, 716.25, 978.08, 0, 0, 16719.99, 16458.16, 17436.24, 0, 20695, 0, 0, 0, 0, 0, 0, 0, 0, 0, 0, 0, 0, 0, 0);</v>
      </c>
    </row>
    <row r="499" spans="1:1" x14ac:dyDescent="0.25">
      <c r="A499" s="21" t="str">
        <f>CONCATENATE("INSERT INTO ",create_ceb_data!$B$1," VALUES (",calculos!C499,", ",calculos!D499,", ",calculos!E499,", ",calculos!F499,", ",calculos!G499,", ",calculos!H499,", ",calculos!I499,", ",calculos!J499,", ",calculos!K499,", ",calculos!L499,", ",calculos!M499,", ",calculos!N499,", ",calculos!O499,", ",calculos!P499,", ",calculos!Q499,", ",calculos!R499,", ",calculos!S499,", ",calculos!T499,", ",calculos!U499,", ",calculos!V499,", ",calculos!W499,", ",calculos!X499,", ",calculos!Y499,", ",calculos!Z499,", ",calculos!AA499,", ",calculos!AB499,", ",calculos!AC499,", ",calculos!AD499,", ",calculos!AE499,", ",calculos!AF499,");")</f>
        <v>INSERT INTO ceb_data VALUES (114, 1811, 1, 20181218, 282678, 0, 49639.02, 716.25, 11615.52, 0, 0, 198556.13, 187656.86, 199272.38, 26037, 256641, 0, 903, 0, 945, 0, 88, 0, 39.09, 0, 10957.56, 0, 0, 0, 945);</v>
      </c>
    </row>
    <row r="500" spans="1:1" x14ac:dyDescent="0.25">
      <c r="A500" s="21" t="str">
        <f>CONCATENATE("INSERT INTO ",create_ceb_data!$B$1," VALUES (",calculos!C500,", ",calculos!D500,", ",calculos!E500,", ",calculos!F500,", ",calculos!G500,", ",calculos!H500,", ",calculos!I500,", ",calculos!J500,", ",calculos!K500,", ",calculos!L500,", ",calculos!M500,", ",calculos!N500,", ",calculos!O500,", ",calculos!P500,", ",calculos!Q500,", ",calculos!R500,", ",calculos!S500,", ",calculos!T500,", ",calculos!U500,", ",calculos!V500,", ",calculos!W500,", ",calculos!X500,", ",calculos!Y500,", ",calculos!Z500,", ",calculos!AA500,", ",calculos!AB500,", ",calculos!AC500,", ",calculos!AD500,", ",calculos!AE500,", ",calculos!AF500,");")</f>
        <v>INSERT INTO ceb_data VALUES (115, 1811, 1, 20181218, 201056, 0, 45768.07, 716.25, 10709.71, 0, 0, 183072.32, 173078.86, 183788.57, 28695, 172361, 0, 851, 0, 855, 1, 0, 0.44, 0, 0, 13781.92, 0, 0, 0, 855);</v>
      </c>
    </row>
    <row r="501" spans="1:1" x14ac:dyDescent="0.25">
      <c r="A501" s="21" t="str">
        <f>CONCATENATE("INSERT INTO ",create_ceb_data!$B$1," VALUES (",calculos!C501,", ",calculos!D501,", ",calculos!E501,", ",calculos!F501,", ",calculos!G501,", ",calculos!H501,", ",calculos!I501,", ",calculos!J501,", ",calculos!K501,", ",calculos!L501,", ",calculos!M501,", ",calculos!N501,", ",calculos!O501,", ",calculos!P501,", ",calculos!Q501,", ",calculos!R501,", ",calculos!S501,", ",calculos!T501,", ",calculos!U501,", ",calculos!V501,", ",calculos!W501,", ",calculos!X501,", ",calculos!Y501,", ",calculos!Z501,", ",calculos!AA501,", ",calculos!AB501,", ",calculos!AC501,", ",calculos!AD501,", ",calculos!AE501,", ",calculos!AF501,");")</f>
        <v>INSERT INTO ceb_data VALUES (116, 1811, 2, 20181218, 209751, 0, 41671.48, 716.25, 9751.12, 0, 0, 166686.03, 157651.16, 167402.28, 19068, 190683, 401, 453, 455, 453, 0, 0, 0, 0, 26240.24, 7302, 0, 1063.86, 455, 420);</v>
      </c>
    </row>
    <row r="502" spans="1:1" x14ac:dyDescent="0.25">
      <c r="A502" s="21" t="str">
        <f>CONCATENATE("INSERT INTO ",create_ceb_data!$B$1," VALUES (",calculos!C502,", ",calculos!D502,", ",calculos!E502,", ",calculos!F502,", ",calculos!G502,", ",calculos!H502,", ",calculos!I502,", ",calculos!J502,", ",calculos!K502,", ",calculos!L502,", ",calculos!M502,", ",calculos!N502,", ",calculos!O502,", ",calculos!P502,", ",calculos!Q502,", ",calculos!R502,", ",calculos!S502,", ",calculos!T502,", ",calculos!U502,", ",calculos!V502,", ",calculos!W502,", ",calculos!X502,", ",calculos!Y502,", ",calculos!Z502,", ",calculos!AA502,", ",calculos!AB502,", ",calculos!AC502,", ",calculos!AD502,", ",calculos!AE502,", ",calculos!AF502,");")</f>
        <v>INSERT INTO ceb_data VALUES (117, 1811, 0, 20181218, 0, 100, 8.21, 2.4, 3.99, 0, 0, 68.46, 66.87, 70.86, 0, 0, 0, 0, 0, 0, 0, 0, 0, 0, 0, 0, 0, 0, 0, 0);</v>
      </c>
    </row>
    <row r="503" spans="1:1" x14ac:dyDescent="0.25">
      <c r="A503" s="21" t="str">
        <f>CONCATENATE("INSERT INTO ",create_ceb_data!$B$1," VALUES (",calculos!C503,", ",calculos!D503,", ",calculos!E503,", ",calculos!F503,", ",calculos!G503,", ",calculos!H503,", ",calculos!I503,", ",calculos!J503,", ",calculos!K503,", ",calculos!L503,", ",calculos!M503,", ",calculos!N503,", ",calculos!O503,", ",calculos!P503,", ",calculos!Q503,", ",calculos!R503,", ",calculos!S503,", ",calculos!T503,", ",calculos!U503,", ",calculos!V503,", ",calculos!W503,", ",calculos!X503,", ",calculos!Y503,", ",calculos!Z503,", ",calculos!AA503,", ",calculos!AB503,", ",calculos!AC503,", ",calculos!AD503,", ",calculos!AE503,", ",calculos!AF503,");")</f>
        <v>INSERT INTO ceb_data VALUES (118, 1811, 0, 20181218, 1, 100, 8.21, 2.4, 3.99, 0, 0, 68.46, 66.87, 70.86, 0, 1, 0, 0, 0, 0, 0, 0, 0, 0, 0, 0, 0, 0, 0, 0);</v>
      </c>
    </row>
    <row r="504" spans="1:1" x14ac:dyDescent="0.25">
      <c r="A504" s="21" t="str">
        <f>CONCATENATE("INSERT INTO ",create_ceb_data!$B$1," VALUES (",calculos!C504,", ",calculos!D504,", ",calculos!E504,", ",calculos!F504,", ",calculos!G504,", ",calculos!H504,", ",calculos!I504,", ",calculos!J504,", ",calculos!K504,", ",calculos!L504,", ",calculos!M504,", ",calculos!N504,", ",calculos!O504,", ",calculos!P504,", ",calculos!Q504,", ",calculos!R504,", ",calculos!S504,", ",calculos!T504,", ",calculos!U504,", ",calculos!V504,", ",calculos!W504,", ",calculos!X504,", ",calculos!Y504,", ",calculos!Z504,", ",calculos!AA504,", ",calculos!AB504,", ",calculos!AC504,", ",calculos!AD504,", ",calculos!AE504,", ",calculos!AF504,");")</f>
        <v>INSERT INTO ceb_data VALUES (119, 1811, 0, 20181218, 0, 100, 8.21, 2.4, 3.99, 0, 0, 68.46, 66.87, 70.86, 0, 0, 0, 0, 0, 0, 0, 0, 0, 0, 0, 0, 0, 0, 0, 0);</v>
      </c>
    </row>
    <row r="505" spans="1:1" x14ac:dyDescent="0.25">
      <c r="A505" s="21" t="str">
        <f>CONCATENATE("INSERT INTO ",create_ceb_data!$B$1," VALUES (",calculos!C505,", ",calculos!D505,", ",calculos!E505,", ",calculos!F505,", ",calculos!G505,", ",calculos!H505,", ",calculos!I505,", ",calculos!J505,", ",calculos!K505,", ",calculos!L505,", ",calculos!M505,", ",calculos!N505,", ",calculos!O505,", ",calculos!P505,", ",calculos!Q505,", ",calculos!R505,", ",calculos!S505,", ",calculos!T505,", ",calculos!U505,", ",calculos!V505,", ",calculos!W505,", ",calculos!X505,", ",calculos!Y505,", ",calculos!Z505,", ",calculos!AA505,", ",calculos!AB505,", ",calculos!AC505,", ",calculos!AD505,", ",calculos!AE505,", ",calculos!AF505,");")</f>
        <v>INSERT INTO ceb_data VALUES (120, 1811, 2, 20181218, 69586, 0, 15741.74, 716.25, 3683.56, 0, 0, 62967.04, 59999.73, 63683.29, 8225, 61361, 199, 247, 245, 247, 0, 0, 0, 0, 14129.36, 3981.44, 0, 548.05, 245, 230);</v>
      </c>
    </row>
    <row r="506" spans="1:1" x14ac:dyDescent="0.25">
      <c r="A506" s="21" t="str">
        <f>CONCATENATE("INSERT INTO ",create_ceb_data!$B$1," VALUES (",calculos!C506,", ",calculos!D506,", ",calculos!E506,", ",calculos!F506,", ",calculos!G506,", ",calculos!H506,", ",calculos!I506,", ",calculos!J506,", ",calculos!K506,", ",calculos!L506,", ",calculos!M506,", ",calculos!N506,", ",calculos!O506,", ",calculos!P506,", ",calculos!Q506,", ",calculos!R506,", ",calculos!S506,", ",calculos!T506,", ",calculos!U506,", ",calculos!V506,", ",calculos!W506,", ",calculos!X506,", ",calculos!Y506,", ",calculos!Z506,", ",calculos!AA506,", ",calculos!AB506,", ",calculos!AC506,", ",calculos!AD506,", ",calculos!AE506,", ",calculos!AF506,");")</f>
        <v>INSERT INTO ceb_data VALUES (121, 1811, 2, 20181218, 127038, 0, 22499.16, 716.25, 5264.79, 0, 0, 89996.68, 85448.14, 90712.93, 11058, 115980, 194, 193, 350, 350, 0, 0, 0, 0, 10544.93, 4017.69, 0, 0, 350, 350);</v>
      </c>
    </row>
    <row r="507" spans="1:1" x14ac:dyDescent="0.25">
      <c r="A507" s="21" t="str">
        <f>CONCATENATE("INSERT INTO ",create_ceb_data!$B$1," VALUES (",calculos!C507,", ",calculos!D507,", ",calculos!E507,", ",calculos!F507,", ",calculos!G507,", ",calculos!H507,", ",calculos!I507,", ",calculos!J507,", ",calculos!K507,", ",calculos!L507,", ",calculos!M507,", ",calculos!N507,", ",calculos!O507,", ",calculos!P507,", ",calculos!Q507,", ",calculos!R507,", ",calculos!S507,", ",calculos!T507,", ",calculos!U507,", ",calculos!V507,", ",calculos!W507,", ",calculos!X507,", ",calculos!Y507,", ",calculos!Z507,", ",calculos!AA507,", ",calculos!AB507,", ",calculos!AC507,", ",calculos!AD507,", ",calculos!AE507,", ",calculos!AF507,");")</f>
        <v>INSERT INTO ceb_data VALUES (122, 1811, 0, 20181218, 0, 30, 2.46, 2.4, 1.18, 0, 0, 20.52, 21.74, 22.92, 0, 0, 0, 0, 0, 0, 0, 0, 0, 0, 0, 0, 0, 0, 0, 0);</v>
      </c>
    </row>
    <row r="508" spans="1:1" x14ac:dyDescent="0.25">
      <c r="A508" s="21" t="str">
        <f>CONCATENATE("INSERT INTO ",create_ceb_data!$B$1," VALUES (",calculos!C508,", ",calculos!D508,", ",calculos!E508,", ",calculos!F508,", ",calculos!G508,", ",calculos!H508,", ",calculos!I508,", ",calculos!J508,", ",calculos!K508,", ",calculos!L508,", ",calculos!M508,", ",calculos!N508,", ",calculos!O508,", ",calculos!P508,", ",calculos!Q508,", ",calculos!R508,", ",calculos!S508,", ",calculos!T508,", ",calculos!U508,", ",calculos!V508,", ",calculos!W508,", ",calculos!X508,", ",calculos!Y508,", ",calculos!Z508,", ",calculos!AA508,", ",calculos!AB508,", ",calculos!AC508,", ",calculos!AD508,", ",calculos!AE508,", ",calculos!AF508,");")</f>
        <v>INSERT INTO ceb_data VALUES (101, 1812, 1, 20190118, 15490, 0, 2723.98, 716.25, 637.39, 0, 0, 10895.98, 10974.84, 11612.23, 1618, 13872, 0, 43, 0, 55, 5, 229, 2.25, 103.18, 0, 626.85, 0, 0, 0, 55);</v>
      </c>
    </row>
    <row r="509" spans="1:1" x14ac:dyDescent="0.25">
      <c r="A509" s="21" t="str">
        <f>CONCATENATE("INSERT INTO ",create_ceb_data!$B$1," VALUES (",calculos!C509,", ",calculos!D509,", ",calculos!E509,", ",calculos!F509,", ",calculos!G509,", ",calculos!H509,", ",calculos!I509,", ",calculos!J509,", ",calculos!K509,", ",calculos!L509,", ",calculos!M509,", ",calculos!N509,", ",calculos!O509,", ",calculos!P509,", ",calculos!Q509,", ",calculos!R509,", ",calculos!S509,", ",calculos!T509,", ",calculos!U509,", ",calculos!V509,", ",calculos!W509,", ",calculos!X509,", ",calculos!Y509,", ",calculos!Z509,", ",calculos!AA509,", ",calculos!AB509,", ",calculos!AC509,", ",calculos!AD509,", ",calculos!AE509,", ",calculos!AF509,");")</f>
        <v>INSERT INTO ceb_data VALUES (102, 1812, 0, 20190118, 679, 679, 134.4, 49.16, 31.43, 0, 0, 537.62, 555.35, 586.78, 0, 679, 0, 0, 0, 0, 0, 0, 0, 0, 0, 0, 0, 0, 0, 0);</v>
      </c>
    </row>
    <row r="510" spans="1:1" x14ac:dyDescent="0.25">
      <c r="A510" s="21" t="str">
        <f>CONCATENATE("INSERT INTO ",create_ceb_data!$B$1," VALUES (",calculos!C510,", ",calculos!D510,", ",calculos!E510,", ",calculos!F510,", ",calculos!G510,", ",calculos!H510,", ",calculos!I510,", ",calculos!J510,", ",calculos!K510,", ",calculos!L510,", ",calculos!M510,", ",calculos!N510,", ",calculos!O510,", ",calculos!P510,", ",calculos!Q510,", ",calculos!R510,", ",calculos!S510,", ",calculos!T510,", ",calculos!U510,", ",calculos!V510,", ",calculos!W510,", ",calculos!X510,", ",calculos!Y510,", ",calculos!Z510,", ",calculos!AA510,", ",calculos!AB510,", ",calculos!AC510,", ",calculos!AD510,", ",calculos!AE510,", ",calculos!AF510,");")</f>
        <v>INSERT INTO ceb_data VALUES (103, 1812, 0, 20190118, 6840, 6840, 1353.95, 601.25, 316.8, 0, 0, 5415.83, 5700.28, 6017.08, 0, 6840, 0, 0, 0, 0, 0, 0, 0, 0, 0, 0, 0, 0, 0, 0);</v>
      </c>
    </row>
    <row r="511" spans="1:1" x14ac:dyDescent="0.25">
      <c r="A511" s="21" t="str">
        <f>CONCATENATE("INSERT INTO ",create_ceb_data!$B$1," VALUES (",calculos!C511,", ",calculos!D511,", ",calculos!E511,", ",calculos!F511,", ",calculos!G511,", ",calculos!H511,", ",calculos!I511,", ",calculos!J511,", ",calculos!K511,", ",calculos!L511,", ",calculos!M511,", ",calculos!N511,", ",calculos!O511,", ",calculos!P511,", ",calculos!Q511,", ",calculos!R511,", ",calculos!S511,", ",calculos!T511,", ",calculos!U511,", ",calculos!V511,", ",calculos!W511,", ",calculos!X511,", ",calculos!Y511,", ",calculos!Z511,", ",calculos!AA511,", ",calculos!AB511,", ",calculos!AC511,", ",calculos!AD511,", ",calculos!AE511,", ",calculos!AF511,");")</f>
        <v>INSERT INTO ceb_data VALUES (104, 1812, 0, 20190118, 100, 100, 8.03, 40.97, 3.89, 0, 0, 66.98, 104.06, 107.95, 0, 100, 0, 0, 0, 0, 0, 0, 0, 0, 0, 0, 0, 0, 0, 0);</v>
      </c>
    </row>
    <row r="512" spans="1:1" x14ac:dyDescent="0.25">
      <c r="A512" s="21" t="str">
        <f>CONCATENATE("INSERT INTO ",create_ceb_data!$B$1," VALUES (",calculos!C512,", ",calculos!D512,", ",calculos!E512,", ",calculos!F512,", ",calculos!G512,", ",calculos!H512,", ",calculos!I512,", ",calculos!J512,", ",calculos!K512,", ",calculos!L512,", ",calculos!M512,", ",calculos!N512,", ",calculos!O512,", ",calculos!P512,", ",calculos!Q512,", ",calculos!R512,", ",calculos!S512,", ",calculos!T512,", ",calculos!U512,", ",calculos!V512,", ",calculos!W512,", ",calculos!X512,", ",calculos!Y512,", ",calculos!Z512,", ",calculos!AA512,", ",calculos!AB512,", ",calculos!AC512,", ",calculos!AD512,", ",calculos!AE512,", ",calculos!AF512,");")</f>
        <v>INSERT INTO ceb_data VALUES (105, 1812, 0, 20190118, 6800, 6800, 1346.04, 706.62, 314.95, 0, 0, 5384.16, 5775.83, 6090.78, 0, 6800, 0, 0, 0, 0, 0, 0, 0, 0, 0, 0, 0, 0, 0, 0);</v>
      </c>
    </row>
    <row r="513" spans="1:1" x14ac:dyDescent="0.25">
      <c r="A513" s="21" t="str">
        <f>CONCATENATE("INSERT INTO ",create_ceb_data!$B$1," VALUES (",calculos!C513,", ",calculos!D513,", ",calculos!E513,", ",calculos!F513,", ",calculos!G513,", ",calculos!H513,", ",calculos!I513,", ",calculos!J513,", ",calculos!K513,", ",calculos!L513,", ",calculos!M513,", ",calculos!N513,", ",calculos!O513,", ",calculos!P513,", ",calculos!Q513,", ",calculos!R513,", ",calculos!S513,", ",calculos!T513,", ",calculos!U513,", ",calculos!V513,", ",calculos!W513,", ",calculos!X513,", ",calculos!Y513,", ",calculos!Z513,", ",calculos!AA513,", ",calculos!AB513,", ",calculos!AC513,", ",calculos!AD513,", ",calculos!AE513,", ",calculos!AF513,");")</f>
        <v>INSERT INTO ceb_data VALUES (106, 1812, 0, 20190118, 525, 525, 103.92, 58.34, 24.3, 0, 0, 415.68, 449.72, 474.02, 0, 525, 0, 0, 0, 0, 0, 0, 0, 0, 0, 0, 0, 0, 0, 0);</v>
      </c>
    </row>
    <row r="514" spans="1:1" x14ac:dyDescent="0.25">
      <c r="A514" s="21" t="str">
        <f>CONCATENATE("INSERT INTO ",create_ceb_data!$B$1," VALUES (",calculos!C514,", ",calculos!D514,", ",calculos!E514,", ",calculos!F514,", ",calculos!G514,", ",calculos!H514,", ",calculos!I514,", ",calculos!J514,", ",calculos!K514,", ",calculos!L514,", ",calculos!M514,", ",calculos!N514,", ",calculos!O514,", ",calculos!P514,", ",calculos!Q514,", ",calculos!R514,", ",calculos!S514,", ",calculos!T514,", ",calculos!U514,", ",calculos!V514,", ",calculos!W514,", ",calculos!X514,", ",calculos!Y514,", ",calculos!Z514,", ",calculos!AA514,", ",calculos!AB514,", ",calculos!AC514,", ",calculos!AD514,", ",calculos!AE514,", ",calculos!AF514,");")</f>
        <v>INSERT INTO ceb_data VALUES (107, 1812, 0, 20190118, 6180, 6180, 1223.31, 706.62, 286.23, 0, 0, 4893.25, 5313.64, 5599.87, 0, 6180, 0, 0, 0, 0, 0, 0, 0, 0, 0, 0, 0, 0, 0, 0);</v>
      </c>
    </row>
    <row r="515" spans="1:1" x14ac:dyDescent="0.25">
      <c r="A515" s="21" t="str">
        <f>CONCATENATE("INSERT INTO ",create_ceb_data!$B$1," VALUES (",calculos!C515,", ",calculos!D515,", ",calculos!E515,", ",calculos!F515,", ",calculos!G515,", ",calculos!H515,", ",calculos!I515,", ",calculos!J515,", ",calculos!K515,", ",calculos!L515,", ",calculos!M515,", ",calculos!N515,", ",calculos!O515,", ",calculos!P515,", ",calculos!Q515,", ",calculos!R515,", ",calculos!S515,", ",calculos!T515,", ",calculos!U515,", ",calculos!V515,", ",calculos!W515,", ",calculos!X515,", ",calculos!Y515,", ",calculos!Z515,", ",calculos!AA515,", ",calculos!AB515,", ",calculos!AC515,", ",calculos!AD515,", ",calculos!AE515,", ",calculos!AF515,");")</f>
        <v>INSERT INTO ceb_data VALUES (108, 1812, 0, 20190118, 5790, 5790, 1134.93, 601.25, 265.55, 0, 0, 4539.72, 4875.42, 5140.97, 0, 5790, 0, 0, 0, 0, 0, 0, 0, 0, 0, 0, 0, 0, 0, 0);</v>
      </c>
    </row>
    <row r="516" spans="1:1" x14ac:dyDescent="0.25">
      <c r="A516" s="21" t="str">
        <f>CONCATENATE("INSERT INTO ",create_ceb_data!$B$1," VALUES (",calculos!C516,", ",calculos!D516,", ",calculos!E516,", ",calculos!F516,", ",calculos!G516,", ",calculos!H516,", ",calculos!I516,", ",calculos!J516,", ",calculos!K516,", ",calculos!L516,", ",calculos!M516,", ",calculos!N516,", ",calculos!O516,", ",calculos!P516,", ",calculos!Q516,", ",calculos!R516,", ",calculos!S516,", ",calculos!T516,", ",calculos!U516,", ",calculos!V516,", ",calculos!W516,", ",calculos!X516,", ",calculos!Y516,", ",calculos!Z516,", ",calculos!AA516,", ",calculos!AB516,", ",calculos!AC516,", ",calculos!AD516,", ",calculos!AE516,", ",calculos!AF516,");")</f>
        <v>INSERT INTO ceb_data VALUES (109, 1812, 2, 20190118, 198243, 0, 41706.62, 716.25, 9759.33, 0, 0, 166826.53, 157783.45, 167542.78, 25152, 173091, 501, 675, 565, 680, 0, 0, 0, 0, 32988.65, 10768.41, 0, 0, 565, 680);</v>
      </c>
    </row>
    <row r="517" spans="1:1" x14ac:dyDescent="0.25">
      <c r="A517" s="21" t="str">
        <f>CONCATENATE("INSERT INTO ",create_ceb_data!$B$1," VALUES (",calculos!C517,", ",calculos!D517,", ",calculos!E517,", ",calculos!F517,", ",calculos!G517,", ",calculos!H517,", ",calculos!I517,", ",calculos!J517,", ",calculos!K517,", ",calculos!L517,", ",calculos!M517,", ",calculos!N517,", ",calculos!O517,", ",calculos!P517,", ",calculos!Q517,", ",calculos!R517,", ",calculos!S517,", ",calculos!T517,", ",calculos!U517,", ",calculos!V517,", ",calculos!W517,", ",calculos!X517,", ",calculos!Y517,", ",calculos!Z517,", ",calculos!AA517,", ",calculos!AB517,", ",calculos!AC517,", ",calculos!AD517,", ",calculos!AE517,", ",calculos!AF517,");")</f>
        <v>INSERT INTO ceb_data VALUES (110, 1812, 1, 20190118, 86510, 0, 18168.6, 716.25, 4251.44, 0, 0, 72674.49, 69139.3, 73390.74, 8429, 78081, 0, 332, 0, 490, 0, 0, 0, 0, 0, 7759.6, 0, 0, 0, 440);</v>
      </c>
    </row>
    <row r="518" spans="1:1" x14ac:dyDescent="0.25">
      <c r="A518" s="21" t="str">
        <f>CONCATENATE("INSERT INTO ",create_ceb_data!$B$1," VALUES (",calculos!C518,", ",calculos!D518,", ",calculos!E518,", ",calculos!F518,", ",calculos!G518,", ",calculos!H518,", ",calculos!I518,", ",calculos!J518,", ",calculos!K518,", ",calculos!L518,", ",calculos!M518,", ",calculos!N518,", ",calculos!O518,", ",calculos!P518,", ",calculos!Q518,", ",calculos!R518,", ",calculos!S518,", ",calculos!T518,", ",calculos!U518,", ",calculos!V518,", ",calculos!W518,", ",calculos!X518,", ",calculos!Y518,", ",calculos!Z518,", ",calculos!AA518,", ",calculos!AB518,", ",calculos!AC518,", ",calculos!AD518,", ",calculos!AE518,", ",calculos!AF518,");")</f>
        <v>INSERT INTO ceb_data VALUES (111, 1812, 2, 20190118, 327944, 0, 65065.63, 716.25, 15225.34, 0, 0, 260262.6, 245753.51, 260978.85, 31774, 296170, 687, 766, 785, 845, 0, 0, 0, 0, 45833.8, 13381.33, 0, 0, 740, 825);</v>
      </c>
    </row>
    <row r="519" spans="1:1" x14ac:dyDescent="0.25">
      <c r="A519" s="21" t="str">
        <f>CONCATENATE("INSERT INTO ",create_ceb_data!$B$1," VALUES (",calculos!C519,", ",calculos!D519,", ",calculos!E519,", ",calculos!F519,", ",calculos!G519,", ",calculos!H519,", ",calculos!I519,", ",calculos!J519,", ",calculos!K519,", ",calculos!L519,", ",calculos!M519,", ",calculos!N519,", ",calculos!O519,", ",calculos!P519,", ",calculos!Q519,", ",calculos!R519,", ",calculos!S519,", ",calculos!T519,", ",calculos!U519,", ",calculos!V519,", ",calculos!W519,", ",calculos!X519,", ",calculos!Y519,", ",calculos!Z519,", ",calculos!AA519,", ",calculos!AB519,", ",calculos!AC519,", ",calculos!AD519,", ",calculos!AE519,", ",calculos!AF519,");")</f>
        <v>INSERT INTO ceb_data VALUES (112, 1812, 1, 20190118, 162345, 0, 32422.26, 716.25, 7586.79, 0, 0, 129689.13, 122818.59, 130405.38, 16169, 146176, 0, 0, 0, 460, 0, 0, 0, 0, 0, 7284.52, 0, 0, 0, 460);</v>
      </c>
    </row>
    <row r="520" spans="1:1" x14ac:dyDescent="0.25">
      <c r="A520" s="21" t="str">
        <f>CONCATENATE("INSERT INTO ",create_ceb_data!$B$1," VALUES (",calculos!C520,", ",calculos!D520,", ",calculos!E520,", ",calculos!F520,", ",calculos!G520,", ",calculos!H520,", ",calculos!I520,", ",calculos!J520,", ",calculos!K520,", ",calculos!L520,", ",calculos!M520,", ",calculos!N520,", ",calculos!O520,", ",calculos!P520,", ",calculos!Q520,", ",calculos!R520,", ",calculos!S520,", ",calculos!T520,", ",calculos!U520,", ",calculos!V520,", ",calculos!W520,", ",calculos!X520,", ",calculos!Y520,", ",calculos!Z520,", ",calculos!AA520,", ",calculos!AB520,", ",calculos!AC520,", ",calculos!AD520,", ",calculos!AE520,", ",calculos!AF520,");")</f>
        <v>INSERT INTO ceb_data VALUES (113, 1812, 0, 20190118, 17583, 17583, 3480.5, 716.25, 814.43, 0, 0, 13922.02, 13823.84, 14638.27, 0, 17583, 0, 0, 0, 0, 0, 0, 0, 0, 0, 0, 0, 0, 0, 0);</v>
      </c>
    </row>
    <row r="521" spans="1:1" x14ac:dyDescent="0.25">
      <c r="A521" s="21" t="str">
        <f>CONCATENATE("INSERT INTO ",create_ceb_data!$B$1," VALUES (",calculos!C521,", ",calculos!D521,", ",calculos!E521,", ",calculos!F521,", ",calculos!G521,", ",calculos!H521,", ",calculos!I521,", ",calculos!J521,", ",calculos!K521,", ",calculos!L521,", ",calculos!M521,", ",calculos!N521,", ",calculos!O521,", ",calculos!P521,", ",calculos!Q521,", ",calculos!R521,", ",calculos!S521,", ",calculos!T521,", ",calculos!U521,", ",calculos!V521,", ",calculos!W521,", ",calculos!X521,", ",calculos!Y521,", ",calculos!Z521,", ",calculos!AA521,", ",calculos!AB521,", ",calculos!AC521,", ",calculos!AD521,", ",calculos!AE521,", ",calculos!AF521,");")</f>
        <v>INSERT INTO ceb_data VALUES (114, 1812, 1, 20190118, 252659, 0, 42267.4, 716.25, 9890.55, 0, 0, 169069.65, 159931.83, 169822.38, 20424, 232235, 0, 806, 0, 806, 13, 68, 7.8, 40.84, 0, 9186.28, 0, 0, 0, 955);</v>
      </c>
    </row>
    <row r="522" spans="1:1" x14ac:dyDescent="0.25">
      <c r="A522" s="21" t="str">
        <f>CONCATENATE("INSERT INTO ",create_ceb_data!$B$1," VALUES (",calculos!C522,", ",calculos!D522,", ",calculos!E522,", ",calculos!F522,", ",calculos!G522,", ",calculos!H522,", ",calculos!I522,", ",calculos!J522,", ",calculos!K522,", ",calculos!L522,", ",calculos!M522,", ",calculos!N522,", ",calculos!O522,", ",calculos!P522,", ",calculos!Q522,", ",calculos!R522,", ",calculos!S522,", ",calculos!T522,", ",calculos!U522,", ",calculos!V522,", ",calculos!W522,", ",calculos!X522,", ",calculos!Y522,", ",calculos!Z522,", ",calculos!AA522,", ",calculos!AB522,", ",calculos!AC522,", ",calculos!AD522,", ",calculos!AE522,", ",calculos!AF522,");")</f>
        <v>INSERT INTO ceb_data VALUES (115, 1812, 1, 20190118, 119682, 0, 25995.18, 716.25, 6082.85, 0, 0, 103980.76, 98614.16, 104697.01, 12042, 107640, 0, 786, 0, 855, 0, 0, 0, 0, 0, 13539.69, 0, 0, 0, 855);</v>
      </c>
    </row>
    <row r="523" spans="1:1" x14ac:dyDescent="0.25">
      <c r="A523" s="21" t="str">
        <f>CONCATENATE("INSERT INTO ",create_ceb_data!$B$1," VALUES (",calculos!C523,", ",calculos!D523,", ",calculos!E523,", ",calculos!F523,", ",calculos!G523,", ",calculos!H523,", ",calculos!I523,", ",calculos!J523,", ",calculos!K523,", ",calculos!L523,", ",calculos!M523,", ",calculos!N523,", ",calculos!O523,", ",calculos!P523,", ",calculos!Q523,", ",calculos!R523,", ",calculos!S523,", ",calculos!T523,", ",calculos!U523,", ",calculos!V523,", ",calculos!W523,", ",calculos!X523,", ",calculos!Y523,", ",calculos!Z523,", ",calculos!AA523,", ",calculos!AB523,", ",calculos!AC523,", ",calculos!AD523,", ",calculos!AE523,", ",calculos!AF523,");")</f>
        <v>INSERT INTO ceb_data VALUES (116, 1812, 2, 20190118, 196736, 0, 38381.94, 716.25, 8981.36, 0, 0, 153527.83, 145262.72, 154244.08, 15758, 180978, 346, 399, 455, 455, 0, 0, 0, 0, 26566.08, 7205.33, 0, 0, 435, 455);</v>
      </c>
    </row>
    <row r="524" spans="1:1" x14ac:dyDescent="0.25">
      <c r="A524" s="21" t="str">
        <f>CONCATENATE("INSERT INTO ",create_ceb_data!$B$1," VALUES (",calculos!C524,", ",calculos!D524,", ",calculos!E524,", ",calculos!F524,", ",calculos!G524,", ",calculos!H524,", ",calculos!I524,", ",calculos!J524,", ",calculos!K524,", ",calculos!L524,", ",calculos!M524,", ",calculos!N524,", ",calculos!O524,", ",calculos!P524,", ",calculos!Q524,", ",calculos!R524,", ",calculos!S524,", ",calculos!T524,", ",calculos!U524,", ",calculos!V524,", ",calculos!W524,", ",calculos!X524,", ",calculos!Y524,", ",calculos!Z524,", ",calculos!AA524,", ",calculos!AB524,", ",calculos!AC524,", ",calculos!AD524,", ",calculos!AE524,", ",calculos!AF524,");")</f>
        <v>INSERT INTO ceb_data VALUES (117, 1812, 0, 20190118, 1, 100, 8.03, 2.4, 3.89, 0, 0, 66.98, 65.49, 69.38, 0, 1, 0, 0, 0, 0, 0, 0, 0, 0, 0, 0, 0, 0, 0, 0);</v>
      </c>
    </row>
    <row r="525" spans="1:1" x14ac:dyDescent="0.25">
      <c r="A525" s="21" t="str">
        <f>CONCATENATE("INSERT INTO ",create_ceb_data!$B$1," VALUES (",calculos!C525,", ",calculos!D525,", ",calculos!E525,", ",calculos!F525,", ",calculos!G525,", ",calculos!H525,", ",calculos!I525,", ",calculos!J525,", ",calculos!K525,", ",calculos!L525,", ",calculos!M525,", ",calculos!N525,", ",calculos!O525,", ",calculos!P525,", ",calculos!Q525,", ",calculos!R525,", ",calculos!S525,", ",calculos!T525,", ",calculos!U525,", ",calculos!V525,", ",calculos!W525,", ",calculos!X525,", ",calculos!Y525,", ",calculos!Z525,", ",calculos!AA525,", ",calculos!AB525,", ",calculos!AC525,", ",calculos!AD525,", ",calculos!AE525,", ",calculos!AF525,");")</f>
        <v>INSERT INTO ceb_data VALUES (118, 1812, 0, 20190118, 0, 100, 8.03, 2.4, 3.89, 0, 0, 66.98, 65.49, 69.38, 0, 0, 0, 0, 0, 0, 0, 0, 0, 0, 0, 0, 0, 0, 0, 0);</v>
      </c>
    </row>
    <row r="526" spans="1:1" x14ac:dyDescent="0.25">
      <c r="A526" s="21" t="str">
        <f>CONCATENATE("INSERT INTO ",create_ceb_data!$B$1," VALUES (",calculos!C526,", ",calculos!D526,", ",calculos!E526,", ",calculos!F526,", ",calculos!G526,", ",calculos!H526,", ",calculos!I526,", ",calculos!J526,", ",calculos!K526,", ",calculos!L526,", ",calculos!M526,", ",calculos!N526,", ",calculos!O526,", ",calculos!P526,", ",calculos!Q526,", ",calculos!R526,", ",calculos!S526,", ",calculos!T526,", ",calculos!U526,", ",calculos!V526,", ",calculos!W526,", ",calculos!X526,", ",calculos!Y526,", ",calculos!Z526,", ",calculos!AA526,", ",calculos!AB526,", ",calculos!AC526,", ",calculos!AD526,", ",calculos!AE526,", ",calculos!AF526,");")</f>
        <v>INSERT INTO ceb_data VALUES (119, 1812, 0, 20190118, 2, 100, 8.03, 2.4, 3.89, 0, 0, 66.98, 65.49, 69.38, 0, 2, 0, 0, 0, 0, 0, 0, 0, 0, 0, 0, 0, 0, 0, 0);</v>
      </c>
    </row>
    <row r="527" spans="1:1" x14ac:dyDescent="0.25">
      <c r="A527" s="21" t="str">
        <f>CONCATENATE("INSERT INTO ",create_ceb_data!$B$1," VALUES (",calculos!C527,", ",calculos!D527,", ",calculos!E527,", ",calculos!F527,", ",calculos!G527,", ",calculos!H527,", ",calculos!I527,", ",calculos!J527,", ",calculos!K527,", ",calculos!L527,", ",calculos!M527,", ",calculos!N527,", ",calculos!O527,", ",calculos!P527,", ",calculos!Q527,", ",calculos!R527,", ",calculos!S527,", ",calculos!T527,", ",calculos!U527,", ",calculos!V527,", ",calculos!W527,", ",calculos!X527,", ",calculos!Y527,", ",calculos!Z527,", ",calculos!AA527,", ",calculos!AB527,", ",calculos!AC527,", ",calculos!AD527,", ",calculos!AE527,", ",calculos!AF527,");")</f>
        <v>INSERT INTO ceb_data VALUES (120, 1812, 1, 20190118, 59382, 0, 12438.53, 716.25, 2910.61, 0, 0, 49754.17, 47559.81, 50470.42, 6870, 52512, 0, 214, 0, 214, 0, 0, 0, 0, 0, 3388.88, 0, 0, 0, 250);</v>
      </c>
    </row>
    <row r="528" spans="1:1" x14ac:dyDescent="0.25">
      <c r="A528" s="21" t="str">
        <f>CONCATENATE("INSERT INTO ",create_ceb_data!$B$1," VALUES (",calculos!C528,", ",calculos!D528,", ",calculos!E528,", ",calculos!F528,", ",calculos!G528,", ",calculos!H528,", ",calculos!I528,", ",calculos!J528,", ",calculos!K528,", ",calculos!L528,", ",calculos!M528,", ",calculos!N528,", ",calculos!O528,", ",calculos!P528,", ",calculos!Q528,", ",calculos!R528,", ",calculos!S528,", ",calculos!T528,", ",calculos!U528,", ",calculos!V528,", ",calculos!W528,", ",calculos!X528,", ",calculos!Y528,", ",calculos!Z528,", ",calculos!AA528,", ",calculos!AB528,", ",calculos!AC528,", ",calculos!AD528,", ",calculos!AE528,", ",calculos!AF528,");")</f>
        <v>INSERT INTO ceb_data VALUES (121, 1812, 2, 20190118, 121244, 0, 19595.12, 716.25, 4585.24, 0, 0, 78380.52, 74511.53, 79096.77, 10903, 110341, 186, 186, 210, 210, 0, 0, 0, 0, 6359.98, 2393.44, 0, 0, 210, 210);</v>
      </c>
    </row>
    <row r="529" spans="1:1" x14ac:dyDescent="0.25">
      <c r="A529" s="21" t="str">
        <f>CONCATENATE("INSERT INTO ",create_ceb_data!$B$1," VALUES (",calculos!C529,", ",calculos!D529,", ",calculos!E529,", ",calculos!F529,", ",calculos!G529,", ",calculos!H529,", ",calculos!I529,", ",calculos!J529,", ",calculos!K529,", ",calculos!L529,", ",calculos!M529,", ",calculos!N529,", ",calculos!O529,", ",calculos!P529,", ",calculos!Q529,", ",calculos!R529,", ",calculos!S529,", ",calculos!T529,", ",calculos!U529,", ",calculos!V529,", ",calculos!W529,", ",calculos!X529,", ",calculos!Y529,", ",calculos!Z529,", ",calculos!AA529,", ",calculos!AB529,", ",calculos!AC529,", ",calculos!AD529,", ",calculos!AE529,", ",calculos!AF529,");")</f>
        <v>INSERT INTO ceb_data VALUES (122, 1812, 0, 20190118, 0, 30, 2.4, 2.4, 1.17, 0, 0, 20.03, 21.26, 22.43, 0, 0, 0, 0, 0, 0, 0, 0, 0, 0, 0, 0, 0, 0, 0, 0);</v>
      </c>
    </row>
    <row r="530" spans="1:1" x14ac:dyDescent="0.25">
      <c r="A530" s="21" t="str">
        <f>CONCATENATE("INSERT INTO ",create_ceb_data!$B$1," VALUES (",calculos!C530,", ",calculos!D530,", ",calculos!E530,", ",calculos!F530,", ",calculos!G530,", ",calculos!H530,", ",calculos!I530,", ",calculos!J530,", ",calculos!K530,", ",calculos!L530,", ",calculos!M530,", ",calculos!N530,", ",calculos!O530,", ",calculos!P530,", ",calculos!Q530,", ",calculos!R530,", ",calculos!S530,", ",calculos!T530,", ",calculos!U530,", ",calculos!V530,", ",calculos!W530,", ",calculos!X530,", ",calculos!Y530,", ",calculos!Z530,", ",calculos!AA530,", ",calculos!AB530,", ",calculos!AC530,", ",calculos!AD530,", ",calculos!AE530,", ",calculos!AF530,");")</f>
        <v>INSERT INTO ceb_data VALUES (101, 1901, 1, 20190218, 15251, 0, 2676.02, 716.25, 626.17, 0, 0, 10704.16, 10794.24, 11420.41, 1711, 13540, 0, 46, 0, 55, 10, 280, 4.49, 125.76, 0, 624.84, 0, 0, 0, 55);</v>
      </c>
    </row>
    <row r="531" spans="1:1" x14ac:dyDescent="0.25">
      <c r="A531" s="21" t="str">
        <f>CONCATENATE("INSERT INTO ",create_ceb_data!$B$1," VALUES (",calculos!C531,", ",calculos!D531,", ",calculos!E531,", ",calculos!F531,", ",calculos!G531,", ",calculos!H531,", ",calculos!I531,", ",calculos!J531,", ",calculos!K531,", ",calculos!L531,", ",calculos!M531,", ",calculos!N531,", ",calculos!O531,", ",calculos!P531,", ",calculos!Q531,", ",calculos!R531,", ",calculos!S531,", ",calculos!T531,", ",calculos!U531,", ",calculos!V531,", ",calculos!W531,", ",calculos!X531,", ",calculos!Y531,", ",calculos!Z531,", ",calculos!AA531,", ",calculos!AB531,", ",calculos!AC531,", ",calculos!AD531,", ",calculos!AE531,", ",calculos!AF531,");")</f>
        <v>INSERT INTO ceb_data VALUES (102, 1901, 0, 20190218, 687, 687, 133.56, 49.16, 31.24, 0, 0, 534.27, 552.19, 583.43, 0, 687, 0, 0, 0, 0, 0, 0, 0, 0, 0, 0, 0, 0, 0, 0);</v>
      </c>
    </row>
    <row r="532" spans="1:1" x14ac:dyDescent="0.25">
      <c r="A532" s="21" t="str">
        <f>CONCATENATE("INSERT INTO ",create_ceb_data!$B$1," VALUES (",calculos!C532,", ",calculos!D532,", ",calculos!E532,", ",calculos!F532,", ",calculos!G532,", ",calculos!H532,", ",calculos!I532,", ",calculos!J532,", ",calculos!K532,", ",calculos!L532,", ",calculos!M532,", ",calculos!N532,", ",calculos!O532,", ",calculos!P532,", ",calculos!Q532,", ",calculos!R532,", ",calculos!S532,", ",calculos!T532,", ",calculos!U532,", ",calculos!V532,", ",calculos!W532,", ",calculos!X532,", ",calculos!Y532,", ",calculos!Z532,", ",calculos!AA532,", ",calculos!AB532,", ",calculos!AC532,", ",calculos!AD532,", ",calculos!AE532,", ",calculos!AF532,");")</f>
        <v>INSERT INTO ceb_data VALUES (103, 1901, 0, 20190218, 6480, 6480, 1259.86, 601.25, 294.79, 0, 0, 5039.47, 5345.93, 5640.72, 0, 6480, 0, 0, 0, 0, 0, 0, 0, 0, 0, 0, 0, 0, 0, 0);</v>
      </c>
    </row>
    <row r="533" spans="1:1" x14ac:dyDescent="0.25">
      <c r="A533" s="21" t="str">
        <f>CONCATENATE("INSERT INTO ",create_ceb_data!$B$1," VALUES (",calculos!C533,", ",calculos!D533,", ",calculos!E533,", ",calculos!F533,", ",calculos!G533,", ",calculos!H533,", ",calculos!I533,", ",calculos!J533,", ",calculos!K533,", ",calculos!L533,", ",calculos!M533,", ",calculos!N533,", ",calculos!O533,", ",calculos!P533,", ",calculos!Q533,", ",calculos!R533,", ",calculos!S533,", ",calculos!T533,", ",calculos!U533,", ",calculos!V533,", ",calculos!W533,", ",calculos!X533,", ",calculos!Y533,", ",calculos!Z533,", ",calculos!AA533,", ",calculos!AB533,", ",calculos!AC533,", ",calculos!AD533,", ",calculos!AE533,", ",calculos!AF533,");")</f>
        <v>INSERT INTO ceb_data VALUES (104, 1901, 0, 20190218, 122, 122, 9.63, 40.97, 4.68, 0, 0, 80.3, 116.59, 121.27, 0, 122, 0, 0, 0, 0, 0, 0, 0, 0, 0, 0, 0, 0, 0, 0);</v>
      </c>
    </row>
    <row r="534" spans="1:1" x14ac:dyDescent="0.25">
      <c r="A534" s="21" t="str">
        <f>CONCATENATE("INSERT INTO ",create_ceb_data!$B$1," VALUES (",calculos!C534,", ",calculos!D534,", ",calculos!E534,", ",calculos!F534,", ",calculos!G534,", ",calculos!H534,", ",calculos!I534,", ",calculos!J534,", ",calculos!K534,", ",calculos!L534,", ",calculos!M534,", ",calculos!N534,", ",calculos!O534,", ",calculos!P534,", ",calculos!Q534,", ",calculos!R534,", ",calculos!S534,", ",calculos!T534,", ",calculos!U534,", ",calculos!V534,", ",calculos!W534,", ",calculos!X534,", ",calculos!Y534,", ",calculos!Z534,", ",calculos!AA534,", ",calculos!AB534,", ",calculos!AC534,", ",calculos!AD534,", ",calculos!AE534,", ",calculos!AF534,");")</f>
        <v>INSERT INTO ceb_data VALUES (105, 1901, 0, 20190218, 6240, 6240, 1213.2, 706.62, 283.87, 0, 0, 4852.82, 5275.57, 5559.44, 0, 6240, 0, 0, 0, 0, 0, 0, 0, 0, 0, 0, 0, 0, 0, 0);</v>
      </c>
    </row>
    <row r="535" spans="1:1" x14ac:dyDescent="0.25">
      <c r="A535" s="21" t="str">
        <f>CONCATENATE("INSERT INTO ",create_ceb_data!$B$1," VALUES (",calculos!C535,", ",calculos!D535,", ",calculos!E535,", ",calculos!F535,", ",calculos!G535,", ",calculos!H535,", ",calculos!I535,", ",calculos!J535,", ",calculos!K535,", ",calculos!L535,", ",calculos!M535,", ",calculos!N535,", ",calculos!O535,", ",calculos!P535,", ",calculos!Q535,", ",calculos!R535,", ",calculos!S535,", ",calculos!T535,", ",calculos!U535,", ",calculos!V535,", ",calculos!W535,", ",calculos!X535,", ",calculos!Y535,", ",calculos!Z535,", ",calculos!AA535,", ",calculos!AB535,", ",calculos!AC535,", ",calculos!AD535,", ",calculos!AE535,", ",calculos!AF535,");")</f>
        <v>INSERT INTO ceb_data VALUES (106, 1901, 0, 20190218, 595, 595, 115.68, 58.34, 27.05, 0, 0, 462.72, 494.01, 521.06, 0, 595, 0, 0, 0, 0, 0, 0, 0, 0, 0, 0, 0, 0, 0, 0);</v>
      </c>
    </row>
    <row r="536" spans="1:1" x14ac:dyDescent="0.25">
      <c r="A536" s="21" t="str">
        <f>CONCATENATE("INSERT INTO ",create_ceb_data!$B$1," VALUES (",calculos!C536,", ",calculos!D536,", ",calculos!E536,", ",calculos!F536,", ",calculos!G536,", ",calculos!H536,", ",calculos!I536,", ",calculos!J536,", ",calculos!K536,", ",calculos!L536,", ",calculos!M536,", ",calculos!N536,", ",calculos!O536,", ",calculos!P536,", ",calculos!Q536,", ",calculos!R536,", ",calculos!S536,", ",calculos!T536,", ",calculos!U536,", ",calculos!V536,", ",calculos!W536,", ",calculos!X536,", ",calculos!Y536,", ",calculos!Z536,", ",calculos!AA536,", ",calculos!AB536,", ",calculos!AC536,", ",calculos!AD536,", ",calculos!AE536,", ",calculos!AF536,");")</f>
        <v>INSERT INTO ceb_data VALUES (107, 1901, 0, 20190218, 5880, 5880, 1143.21, 706.62, 267.49, 0, 0, 4572.85, 5011.98, 5279.47, 0, 5880, 0, 0, 0, 0, 0, 0, 0, 0, 0, 0, 0, 0, 0, 0);</v>
      </c>
    </row>
    <row r="537" spans="1:1" x14ac:dyDescent="0.25">
      <c r="A537" s="21" t="str">
        <f>CONCATENATE("INSERT INTO ",create_ceb_data!$B$1," VALUES (",calculos!C537,", ",calculos!D537,", ",calculos!E537,", ",calculos!F537,", ",calculos!G537,", ",calculos!H537,", ",calculos!I537,", ",calculos!J537,", ",calculos!K537,", ",calculos!L537,", ",calculos!M537,", ",calculos!N537,", ",calculos!O537,", ",calculos!P537,", ",calculos!Q537,", ",calculos!R537,", ",calculos!S537,", ",calculos!T537,", ",calculos!U537,", ",calculos!V537,", ",calculos!W537,", ",calculos!X537,", ",calculos!Y537,", ",calculos!Z537,", ",calculos!AA537,", ",calculos!AB537,", ",calculos!AC537,", ",calculos!AD537,", ",calculos!AE537,", ",calculos!AF537,");")</f>
        <v>INSERT INTO ceb_data VALUES (108, 1901, 0, 20190218, 6030, 6030, 1172.37, 601.25, 274.32, 0, 0, 4689.51, 5016.44, 5290.76, 0, 6030, 0, 0, 0, 0, 0, 0, 0, 0, 0, 0, 0, 0, 0, 0);</v>
      </c>
    </row>
    <row r="538" spans="1:1" x14ac:dyDescent="0.25">
      <c r="A538" s="21" t="str">
        <f>CONCATENATE("INSERT INTO ",create_ceb_data!$B$1," VALUES (",calculos!C538,", ",calculos!D538,", ",calculos!E538,", ",calculos!F538,", ",calculos!G538,", ",calculos!H538,", ",calculos!I538,", ",calculos!J538,", ",calculos!K538,", ",calculos!L538,", ",calculos!M538,", ",calculos!N538,", ",calculos!O538,", ",calculos!P538,", ",calculos!Q538,", ",calculos!R538,", ",calculos!S538,", ",calculos!T538,", ",calculos!U538,", ",calculos!V538,", ",calculos!W538,", ",calculos!X538,", ",calculos!Y538,", ",calculos!Z538,", ",calculos!AA538,", ",calculos!AB538,", ",calculos!AC538,", ",calculos!AD538,", ",calculos!AE538,", ",calculos!AF538,");")</f>
        <v>INSERT INTO ceb_data VALUES (109, 1901, 2, 20190218, 200934, 0, 41882.21, 716.25, 9800.41, 0, 0, 167528.9, 158444.74, 168245.15, 20980, 179954, 530, 735, 565, 735, 0, 0, 0, 0, 32882.76, 11602.02, 0, 1736.36, 565, 680);</v>
      </c>
    </row>
    <row r="539" spans="1:1" x14ac:dyDescent="0.25">
      <c r="A539" s="21" t="str">
        <f>CONCATENATE("INSERT INTO ",create_ceb_data!$B$1," VALUES (",calculos!C539,", ",calculos!D539,", ",calculos!E539,", ",calculos!F539,", ",calculos!G539,", ",calculos!H539,", ",calculos!I539,", ",calculos!J539,", ",calculos!K539,", ",calculos!L539,", ",calculos!M539,", ",calculos!N539,", ",calculos!O539,", ",calculos!P539,", ",calculos!Q539,", ",calculos!R539,", ",calculos!S539,", ",calculos!T539,", ",calculos!U539,", ",calculos!V539,", ",calculos!W539,", ",calculos!X539,", ",calculos!Y539,", ",calculos!Z539,", ",calculos!AA539,", ",calculos!AB539,", ",calculos!AC539,", ",calculos!AD539,", ",calculos!AE539,", ",calculos!AF539,");")</f>
        <v>INSERT INTO ceb_data VALUES (110, 1901, 1, 20190218, 91464, 0, 18865.55, 716.25, 4414.52, 0, 0, 75462.22, 71763.95, 76178.47, 9012, 82452, 0, 370, 0, 490, 0, 0, 0, 0, 0, 7734.68, 0, 0, 0, 440);</v>
      </c>
    </row>
    <row r="540" spans="1:1" x14ac:dyDescent="0.25">
      <c r="A540" s="21" t="str">
        <f>CONCATENATE("INSERT INTO ",create_ceb_data!$B$1," VALUES (",calculos!C540,", ",calculos!D540,", ",calculos!E540,", ",calculos!F540,", ",calculos!G540,", ",calculos!H540,", ",calculos!I540,", ",calculos!J540,", ",calculos!K540,", ",calculos!L540,", ",calculos!M540,", ",calculos!N540,", ",calculos!O540,", ",calculos!P540,", ",calculos!Q540,", ",calculos!R540,", ",calculos!S540,", ",calculos!T540,", ",calculos!U540,", ",calculos!V540,", ",calculos!W540,", ",calculos!X540,", ",calculos!Y540,", ",calculos!Z540,", ",calculos!AA540,", ",calculos!AB540,", ",calculos!AC540,", ",calculos!AD540,", ",calculos!AE540,", ",calculos!AF540,");")</f>
        <v>INSERT INTO ceb_data VALUES (111, 1901, 2, 20190218, 326804, 0, 63939.4, 716.25, 14961.8, 0, 0, 255757.63, 241512.08, 256473.88, 31927, 294877, 687, 766, 785, 845, 0, 0, 0, 0, 45686.66, 13338.37, 0, 0, 740, 825);</v>
      </c>
    </row>
    <row r="541" spans="1:1" x14ac:dyDescent="0.25">
      <c r="A541" s="21" t="str">
        <f>CONCATENATE("INSERT INTO ",create_ceb_data!$B$1," VALUES (",calculos!C541,", ",calculos!D541,", ",calculos!E541,", ",calculos!F541,", ",calculos!G541,", ",calculos!H541,", ",calculos!I541,", ",calculos!J541,", ",calculos!K541,", ",calculos!L541,", ",calculos!M541,", ",calculos!N541,", ",calculos!O541,", ",calculos!P541,", ",calculos!Q541,", ",calculos!R541,", ",calculos!S541,", ",calculos!T541,", ",calculos!U541,", ",calculos!V541,", ",calculos!W541,", ",calculos!X541,", ",calculos!Y541,", ",calculos!Z541,", ",calculos!AA541,", ",calculos!AB541,", ",calculos!AC541,", ",calculos!AD541,", ",calculos!AE541,", ",calculos!AF541,");")</f>
        <v>INSERT INTO ceb_data VALUES (112, 1901, 1, 20190218, 162222, 0, 31928.22, 716.25, 7471.18, 0, 0, 127712.93, 120958, 128429.18, 16182, 146040, 0, 0, 0, 460, 0, 0, 0, 0, 0, 7261.12, 0, 0, 0, 460);</v>
      </c>
    </row>
    <row r="542" spans="1:1" x14ac:dyDescent="0.25">
      <c r="A542" s="21" t="str">
        <f>CONCATENATE("INSERT INTO ",create_ceb_data!$B$1," VALUES (",calculos!C542,", ",calculos!D542,", ",calculos!E542,", ",calculos!F542,", ",calculos!G542,", ",calculos!H542,", ",calculos!I542,", ",calculos!J542,", ",calculos!K542,", ",calculos!L542,", ",calculos!M542,", ",calculos!N542,", ",calculos!O542,", ",calculos!P542,", ",calculos!Q542,", ",calculos!R542,", ",calculos!S542,", ",calculos!T542,", ",calculos!U542,", ",calculos!V542,", ",calculos!W542,", ",calculos!X542,", ",calculos!Y542,", ",calculos!Z542,", ",calculos!AA542,", ",calculos!AB542,", ",calculos!AC542,", ",calculos!AD542,", ",calculos!AE542,", ",calculos!AF542,");")</f>
        <v>INSERT INTO ceb_data VALUES (113, 1901, 0, 20190218, 18415, 18415, 3580.32, 716.25, 837.77, 0, 0, 14321.29, 14199.77, 15037.54, 0, 18415, 0, 0, 0, 0, 0, 0, 0, 0, 0, 0, 0, 0, 0, 0);</v>
      </c>
    </row>
    <row r="543" spans="1:1" x14ac:dyDescent="0.25">
      <c r="A543" s="21" t="str">
        <f>CONCATENATE("INSERT INTO ",create_ceb_data!$B$1," VALUES (",calculos!C543,", ",calculos!D543,", ",calculos!E543,", ",calculos!F543,", ",calculos!G543,", ",calculos!H543,", ",calculos!I543,", ",calculos!J543,", ",calculos!K543,", ",calculos!L543,", ",calculos!M543,", ",calculos!N543,", ",calculos!O543,", ",calculos!P543,", ",calculos!Q543,", ",calculos!R543,", ",calculos!S543,", ",calculos!T543,", ",calculos!U543,", ",calculos!V543,", ",calculos!W543,", ",calculos!X543,", ",calculos!Y543,", ",calculos!Z543,", ",calculos!AA543,", ",calculos!AB543,", ",calculos!AC543,", ",calculos!AD543,", ",calculos!AE543,", ",calculos!AF543,");")</f>
        <v>INSERT INTO ceb_data VALUES (114, 1901, 1, 20190218, 262779, 0, 43299.17, 716.25, 10131.99, 0, 2719.43, 173196.72, 161065.58, 171197.57, 21650, 241129, 0, 835, 0, 835, 2, 7, 1.18, 4.18, 0, 9486.25, 0, 0, 0, 955);</v>
      </c>
    </row>
    <row r="544" spans="1:1" x14ac:dyDescent="0.25">
      <c r="A544" s="21" t="str">
        <f>CONCATENATE("INSERT INTO ",create_ceb_data!$B$1," VALUES (",calculos!C544,", ",calculos!D544,", ",calculos!E544,", ",calculos!F544,", ",calculos!G544,", ",calculos!H544,", ",calculos!I544,", ",calculos!J544,", ",calculos!K544,", ",calculos!L544,", ",calculos!M544,", ",calculos!N544,", ",calculos!O544,", ",calculos!P544,", ",calculos!Q544,", ",calculos!R544,", ",calculos!S544,", ",calculos!T544,", ",calculos!U544,", ",calculos!V544,", ",calculos!W544,", ",calculos!X544,", ",calculos!Y544,", ",calculos!Z544,", ",calculos!AA544,", ",calculos!AB544,", ",calculos!AC544,", ",calculos!AD544,", ",calculos!AE544,", ",calculos!AF544,");")</f>
        <v>INSERT INTO ceb_data VALUES (115, 1901, 1, 20190218, 169322, 0, 36516.02, 716.25, 8544.73, 0, 0, 146064.13, 138235.65, 146780.38, 21011, 148311, 0, 806, 0, 855, 0, 0, 0, 0, 0, 13496.24, 0, 0, 0, 855);</v>
      </c>
    </row>
    <row r="545" spans="1:1" x14ac:dyDescent="0.25">
      <c r="A545" s="21" t="str">
        <f>CONCATENATE("INSERT INTO ",create_ceb_data!$B$1," VALUES (",calculos!C545,", ",calculos!D545,", ",calculos!E545,", ",calculos!F545,", ",calculos!G545,", ",calculos!H545,", ",calculos!I545,", ",calculos!J545,", ",calculos!K545,", ",calculos!L545,", ",calculos!M545,", ",calculos!N545,", ",calculos!O545,", ",calculos!P545,", ",calculos!Q545,", ",calculos!R545,", ",calculos!S545,", ",calculos!T545,", ",calculos!U545,", ",calculos!V545,", ",calculos!W545,", ",calculos!X545,", ",calculos!Y545,", ",calculos!Z545,", ",calculos!AA545,", ",calculos!AB545,", ",calculos!AC545,", ",calculos!AD545,", ",calculos!AE545,", ",calculos!AF545,");")</f>
        <v>INSERT INTO ceb_data VALUES (116, 1901, 2, 20190218, 210243, 0, 39868.48, 716.25, 9329.2, 0, 0, 159473.95, 150861, 160190.2, 17615, 192628, 348, 411, 455, 455, 0, 0, 0, 0, 26480.8, 7182.2, 0, 0, 435, 455);</v>
      </c>
    </row>
    <row r="546" spans="1:1" x14ac:dyDescent="0.25">
      <c r="A546" s="21" t="str">
        <f>CONCATENATE("INSERT INTO ",create_ceb_data!$B$1," VALUES (",calculos!C546,", ",calculos!D546,", ",calculos!E546,", ",calculos!F546,", ",calculos!G546,", ",calculos!H546,", ",calculos!I546,", ",calculos!J546,", ",calculos!K546,", ",calculos!L546,", ",calculos!M546,", ",calculos!N546,", ",calculos!O546,", ",calculos!P546,", ",calculos!Q546,", ",calculos!R546,", ",calculos!S546,", ",calculos!T546,", ",calculos!U546,", ",calculos!V546,", ",calculos!W546,", ",calculos!X546,", ",calculos!Y546,", ",calculos!Z546,", ",calculos!AA546,", ",calculos!AB546,", ",calculos!AC546,", ",calculos!AD546,", ",calculos!AE546,", ",calculos!AF546,");")</f>
        <v>INSERT INTO ceb_data VALUES (117, 1901, 0, 20190218, 24, 100, 7.89, 2.4, 3.82, 0, 0, 65.82, 64.4, 68.22, 0, 24, 0, 0, 0, 0, 0, 0, 0, 0, 0, 0, 0, 0, 0, 0);</v>
      </c>
    </row>
    <row r="547" spans="1:1" x14ac:dyDescent="0.25">
      <c r="A547" s="21" t="str">
        <f>CONCATENATE("INSERT INTO ",create_ceb_data!$B$1," VALUES (",calculos!C547,", ",calculos!D547,", ",calculos!E547,", ",calculos!F547,", ",calculos!G547,", ",calculos!H547,", ",calculos!I547,", ",calculos!J547,", ",calculos!K547,", ",calculos!L547,", ",calculos!M547,", ",calculos!N547,", ",calculos!O547,", ",calculos!P547,", ",calculos!Q547,", ",calculos!R547,", ",calculos!S547,", ",calculos!T547,", ",calculos!U547,", ",calculos!V547,", ",calculos!W547,", ",calculos!X547,", ",calculos!Y547,", ",calculos!Z547,", ",calculos!AA547,", ",calculos!AB547,", ",calculos!AC547,", ",calculos!AD547,", ",calculos!AE547,", ",calculos!AF547,");")</f>
        <v>INSERT INTO ceb_data VALUES (118, 1901, 0, 20190218, 0, 100, 7.89, 2.4, 3.82, 0, 0, 65.82, 64.4, 68.22, 0, 0, 0, 0, 0, 0, 0, 0, 0, 0, 0, 0, 0, 0, 0, 0);</v>
      </c>
    </row>
    <row r="548" spans="1:1" x14ac:dyDescent="0.25">
      <c r="A548" s="21" t="str">
        <f>CONCATENATE("INSERT INTO ",create_ceb_data!$B$1," VALUES (",calculos!C548,", ",calculos!D548,", ",calculos!E548,", ",calculos!F548,", ",calculos!G548,", ",calculos!H548,", ",calculos!I548,", ",calculos!J548,", ",calculos!K548,", ",calculos!L548,", ",calculos!M548,", ",calculos!N548,", ",calculos!O548,", ",calculos!P548,", ",calculos!Q548,", ",calculos!R548,", ",calculos!S548,", ",calculos!T548,", ",calculos!U548,", ",calculos!V548,", ",calculos!W548,", ",calculos!X548,", ",calculos!Y548,", ",calculos!Z548,", ",calculos!AA548,", ",calculos!AB548,", ",calculos!AC548,", ",calculos!AD548,", ",calculos!AE548,", ",calculos!AF548,");")</f>
        <v>INSERT INTO ceb_data VALUES (119, 1901, 0, 20190218, 0, 100, 7.89, 2.4, 3.82, 0, 0, 65.82, 64.4, 68.22, 0, 0, 0, 0, 0, 0, 0, 0, 0, 0, 0, 0, 0, 0, 0, 0);</v>
      </c>
    </row>
    <row r="549" spans="1:1" x14ac:dyDescent="0.25">
      <c r="A549" s="21" t="str">
        <f>CONCATENATE("INSERT INTO ",create_ceb_data!$B$1," VALUES (",calculos!C549,", ",calculos!D549,", ",calculos!E549,", ",calculos!F549,", ",calculos!G549,", ",calculos!H549,", ",calculos!I549,", ",calculos!J549,", ",calculos!K549,", ",calculos!L549,", ",calculos!M549,", ",calculos!N549,", ",calculos!O549,", ",calculos!P549,", ",calculos!Q549,", ",calculos!R549,", ",calculos!S549,", ",calculos!T549,", ",calculos!U549,", ",calculos!V549,", ",calculos!W549,", ",calculos!X549,", ",calculos!Y549,", ",calculos!Z549,", ",calculos!AA549,", ",calculos!AB549,", ",calculos!AC549,", ",calculos!AD549,", ",calculos!AE549,", ",calculos!AF549,");")</f>
        <v>INSERT INTO ceb_data VALUES (120, 1901, 1, 20190218, 61615, 0, 12466.59, 716.25, 2917.17, 0, 0, 49866.45, 47665.53, 50582.7, 6838, 54777, 0, 188, 0, 188, 0, 0, 0, 0, 0, 2967.6, 0, 0, 0, 250);</v>
      </c>
    </row>
    <row r="550" spans="1:1" x14ac:dyDescent="0.25">
      <c r="A550" s="21" t="str">
        <f>CONCATENATE("INSERT INTO ",create_ceb_data!$B$1," VALUES (",calculos!C550,", ",calculos!D550,", ",calculos!E550,", ",calculos!F550,", ",calculos!G550,", ",calculos!H550,", ",calculos!I550,", ",calculos!J550,", ",calculos!K550,", ",calculos!L550,", ",calculos!M550,", ",calculos!N550,", ",calculos!O550,", ",calculos!P550,", ",calculos!Q550,", ",calculos!R550,", ",calculos!S550,", ",calculos!T550,", ",calculos!U550,", ",calculos!V550,", ",calculos!W550,", ",calculos!X550,", ",calculos!Y550,", ",calculos!Z550,", ",calculos!AA550,", ",calculos!AB550,", ",calculos!AC550,", ",calculos!AD550,", ",calculos!AE550,", ",calculos!AF550,");")</f>
        <v>INSERT INTO ceb_data VALUES (121, 1901, 2, 20190218, 129161, 0, 20332.02, 716.25, 4757.68, 0, 0, 81328.09, 77286.66, 82044.34, 10173, 118988, 190, 199, 210, 210, 0, 0, 0, 0, 6339.56, 2385.76, 0, 0, 210, 210);</v>
      </c>
    </row>
    <row r="551" spans="1:1" x14ac:dyDescent="0.25">
      <c r="A551" s="21" t="str">
        <f>CONCATENATE("INSERT INTO ",create_ceb_data!$B$1," VALUES (",calculos!C551,", ",calculos!D551,", ",calculos!E551,", ",calculos!F551,", ",calculos!G551,", ",calculos!H551,", ",calculos!I551,", ",calculos!J551,", ",calculos!K551,", ",calculos!L551,", ",calculos!M551,", ",calculos!N551,", ",calculos!O551,", ",calculos!P551,", ",calculos!Q551,", ",calculos!R551,", ",calculos!S551,", ",calculos!T551,", ",calculos!U551,", ",calculos!V551,", ",calculos!W551,", ",calculos!X551,", ",calculos!Y551,", ",calculos!Z551,", ",calculos!AA551,", ",calculos!AB551,", ",calculos!AC551,", ",calculos!AD551,", ",calculos!AE551,", ",calculos!AF551,");")</f>
        <v>INSERT INTO ceb_data VALUES (122, 1901, 0, 20190218, 0, 30, 2.36, 2.4, 1.13, 0, 0, 19.74, 21.01, 22.14, 0, 0, 0, 0, 0, 0, 0, 0, 0, 0, 0, 0, 0, 0, 0, 0);</v>
      </c>
    </row>
    <row r="552" spans="1:1" x14ac:dyDescent="0.25">
      <c r="A552" s="21" t="str">
        <f>CONCATENATE("INSERT INTO ",create_ceb_data!$B$1," VALUES (",calculos!C552,", ",calculos!D552,", ",calculos!E552,", ",calculos!F552,", ",calculos!G552,", ",calculos!H552,", ",calculos!I552,", ",calculos!J552,", ",calculos!K552,", ",calculos!L552,", ",calculos!M552,", ",calculos!N552,", ",calculos!O552,", ",calculos!P552,", ",calculos!Q552,", ",calculos!R552,", ",calculos!S552,", ",calculos!T552,", ",calculos!U552,", ",calculos!V552,", ",calculos!W552,", ",calculos!X552,", ",calculos!Y552,", ",calculos!Z552,", ",calculos!AA552,", ",calculos!AB552,", ",calculos!AC552,", ",calculos!AD552,", ",calculos!AE552,", ",calculos!AF552,");")</f>
        <v>INSERT INTO ceb_data VALUES (123, 1901, 0, 20190218, 100, 100, 7.89, 0, 3.82, 0, 0, 65.82, 62, 65.82, 0, 100, 0, 0, 0, 0, 0, 0, 0, 0, 0, 0, 0, 0, 0, 0);</v>
      </c>
    </row>
    <row r="553" spans="1:1" x14ac:dyDescent="0.25">
      <c r="A553" s="21" t="str">
        <f>CONCATENATE("INSERT INTO ",create_ceb_data!$B$1," VALUES (",calculos!C553,", ",calculos!D553,", ",calculos!E553,", ",calculos!F553,", ",calculos!G553,", ",calculos!H553,", ",calculos!I553,", ",calculos!J553,", ",calculos!K553,", ",calculos!L553,", ",calculos!M553,", ",calculos!N553,", ",calculos!O553,", ",calculos!P553,", ",calculos!Q553,", ",calculos!R553,", ",calculos!S553,", ",calculos!T553,", ",calculos!U553,", ",calculos!V553,", ",calculos!W553,", ",calculos!X553,", ",calculos!Y553,", ",calculos!Z553,", ",calculos!AA553,", ",calculos!AB553,", ",calculos!AC553,", ",calculos!AD553,", ",calculos!AE553,", ",calculos!AF553,");")</f>
        <v>INSERT INTO ceb_data VALUES (101, 1902, 1, 20190318, 15720, 0, 2790.94, 741.75, 653.06, 0, 0, 11163.79, 11252.48, 11905.54, 1628, 14092, 0, 43, 0, 55, 18, 367, 8.26, 168.52, 0, 638.84, 0, 0, 0, 55);</v>
      </c>
    </row>
    <row r="554" spans="1:1" x14ac:dyDescent="0.25">
      <c r="A554" s="21" t="str">
        <f>CONCATENATE("INSERT INTO ",create_ceb_data!$B$1," VALUES (",calculos!C554,", ",calculos!D554,", ",calculos!E554,", ",calculos!F554,", ",calculos!G554,", ",calculos!H554,", ",calculos!I554,", ",calculos!J554,", ",calculos!K554,", ",calculos!L554,", ",calculos!M554,", ",calculos!N554,", ",calculos!O554,", ",calculos!P554,", ",calculos!Q554,", ",calculos!R554,", ",calculos!S554,", ",calculos!T554,", ",calculos!U554,", ",calculos!V554,", ",calculos!W554,", ",calculos!X554,", ",calculos!Y554,", ",calculos!Z554,", ",calculos!AA554,", ",calculos!AB554,", ",calculos!AC554,", ",calculos!AD554,", ",calculos!AE554,", ",calculos!AF554,");")</f>
        <v>INSERT INTO ceb_data VALUES (102, 1902, 0, 20190318, 782, 782, 155.44, 76.27, 36.36, 0, 0, 621.78, 661.69, 698.05, 0, 782, 0, 0, 0, 0, 0, 0, 0, 0, 0, 0, 0, 0, 0, 0);</v>
      </c>
    </row>
    <row r="555" spans="1:1" x14ac:dyDescent="0.25">
      <c r="A555" s="21" t="str">
        <f>CONCATENATE("INSERT INTO ",create_ceb_data!$B$1," VALUES (",calculos!C555,", ",calculos!D555,", ",calculos!E555,", ",calculos!F555,", ",calculos!G555,", ",calculos!H555,", ",calculos!I555,", ",calculos!J555,", ",calculos!K555,", ",calculos!L555,", ",calculos!M555,", ",calculos!N555,", ",calculos!O555,", ",calculos!P555,", ",calculos!Q555,", ",calculos!R555,", ",calculos!S555,", ",calculos!T555,", ",calculos!U555,", ",calculos!V555,", ",calculos!W555,", ",calculos!X555,", ",calculos!Y555,", ",calculos!Z555,", ",calculos!AA555,", ",calculos!AB555,", ",calculos!AC555,", ",calculos!AD555,", ",calculos!AE555,", ",calculos!AF555,");")</f>
        <v>INSERT INTO ceb_data VALUES (103, 1902, 0, 20190318, 7200, 7200, 1431.21, 731.78, 334.88, 0, 0, 5724.86, 6121.76, 6456.64, 0, 7200, 0, 0, 0, 0, 0, 0, 0, 0, 0, 0, 0, 0, 0, 0);</v>
      </c>
    </row>
    <row r="556" spans="1:1" x14ac:dyDescent="0.25">
      <c r="A556" s="21" t="str">
        <f>CONCATENATE("INSERT INTO ",create_ceb_data!$B$1," VALUES (",calculos!C556,", ",calculos!D556,", ",calculos!E556,", ",calculos!F556,", ",calculos!G556,", ",calculos!H556,", ",calculos!I556,", ",calculos!J556,", ",calculos!K556,", ",calculos!L556,", ",calculos!M556,", ",calculos!N556,", ",calculos!O556,", ",calculos!P556,", ",calculos!Q556,", ",calculos!R556,", ",calculos!S556,", ",calculos!T556,", ",calculos!U556,", ",calculos!V556,", ",calculos!W556,", ",calculos!X556,", ",calculos!Y556,", ",calculos!Z556,", ",calculos!AA556,", ",calculos!AB556,", ",calculos!AC556,", ",calculos!AD556,", ",calculos!AE556,", ",calculos!AF556,");")</f>
        <v>INSERT INTO ceb_data VALUES (104, 1902, 0, 20190318, 156, 156, 12.55, 14.45, 6.1, 0, 0, 104.62, 112.97, 119.07, 0, 156, 0, 0, 0, 0, 0, 0, 0, 0, 0, 0, 0, 0, 0, 0);</v>
      </c>
    </row>
    <row r="557" spans="1:1" x14ac:dyDescent="0.25">
      <c r="A557" s="21" t="str">
        <f>CONCATENATE("INSERT INTO ",create_ceb_data!$B$1," VALUES (",calculos!C557,", ",calculos!D557,", ",calculos!E557,", ",calculos!F557,", ",calculos!G557,", ",calculos!H557,", ",calculos!I557,", ",calculos!J557,", ",calculos!K557,", ",calculos!L557,", ",calculos!M557,", ",calculos!N557,", ",calculos!O557,", ",calculos!P557,", ",calculos!Q557,", ",calculos!R557,", ",calculos!S557,", ",calculos!T557,", ",calculos!U557,", ",calculos!V557,", ",calculos!W557,", ",calculos!X557,", ",calculos!Y557,", ",calculos!Z557,", ",calculos!AA557,", ",calculos!AB557,", ",calculos!AC557,", ",calculos!AD557,", ",calculos!AE557,", ",calculos!AF557,");")</f>
        <v>INSERT INTO ceb_data VALUES (105, 1902, 0, 20190318, 7000, 7000, 1391.45, 731.78, 325.57, 0, 0, 5565.83, 5972.04, 6297.61, 0, 7000, 0, 0, 0, 0, 0, 0, 0, 0, 0, 0, 0, 0, 0, 0);</v>
      </c>
    </row>
    <row r="558" spans="1:1" x14ac:dyDescent="0.25">
      <c r="A558" s="21" t="str">
        <f>CONCATENATE("INSERT INTO ",create_ceb_data!$B$1," VALUES (",calculos!C558,", ",calculos!D558,", ",calculos!E558,", ",calculos!F558,", ",calculos!G558,", ",calculos!H558,", ",calculos!I558,", ",calculos!J558,", ",calculos!K558,", ",calculos!L558,", ",calculos!M558,", ",calculos!N558,", ",calculos!O558,", ",calculos!P558,", ",calculos!Q558,", ",calculos!R558,", ",calculos!S558,", ",calculos!T558,", ",calculos!U558,", ",calculos!V558,", ",calculos!W558,", ",calculos!X558,", ",calculos!Y558,", ",calculos!Z558,", ",calculos!AA558,", ",calculos!AB558,", ",calculos!AC558,", ",calculos!AD558,", ",calculos!AE558,", ",calculos!AF558,");")</f>
        <v>INSERT INTO ceb_data VALUES (106, 1902, 0, 20190318, 783, 783, 155.64, 50.91, 36.4, 0, 0, 622.57, 637.08, 673.48, 0, 783, 0, 0, 0, 0, 0, 0, 0, 0, 0, 0, 0, 0, 0, 0);</v>
      </c>
    </row>
    <row r="559" spans="1:1" x14ac:dyDescent="0.25">
      <c r="A559" s="21" t="str">
        <f>CONCATENATE("INSERT INTO ",create_ceb_data!$B$1," VALUES (",calculos!C559,", ",calculos!D559,", ",calculos!E559,", ",calculos!F559,", ",calculos!G559,", ",calculos!H559,", ",calculos!I559,", ",calculos!J559,", ",calculos!K559,", ",calculos!L559,", ",calculos!M559,", ",calculos!N559,", ",calculos!O559,", ",calculos!P559,", ",calculos!Q559,", ",calculos!R559,", ",calculos!S559,", ",calculos!T559,", ",calculos!U559,", ",calculos!V559,", ",calculos!W559,", ",calculos!X559,", ",calculos!Y559,", ",calculos!Z559,", ",calculos!AA559,", ",calculos!AB559,", ",calculos!AC559,", ",calculos!AD559,", ",calculos!AE559,", ",calculos!AF559,");")</f>
        <v>INSERT INTO ceb_data VALUES (107, 1902, 0, 20190318, 6360, 6360, 1264.24, 622.65, 295.81, 0, 0, 5056.96, 5383.8, 5679.61, 0, 6360, 0, 0, 0, 0, 0, 0, 0, 0, 0, 0, 0, 0, 0, 0);</v>
      </c>
    </row>
    <row r="560" spans="1:1" x14ac:dyDescent="0.25">
      <c r="A560" s="21" t="str">
        <f>CONCATENATE("INSERT INTO ",create_ceb_data!$B$1," VALUES (",calculos!C560,", ",calculos!D560,", ",calculos!E560,", ",calculos!F560,", ",calculos!G560,", ",calculos!H560,", ",calculos!I560,", ",calculos!J560,", ",calculos!K560,", ",calculos!L560,", ",calculos!M560,", ",calculos!N560,", ",calculos!O560,", ",calculos!P560,", ",calculos!Q560,", ",calculos!R560,", ",calculos!S560,", ",calculos!T560,", ",calculos!U560,", ",calculos!V560,", ",calculos!W560,", ",calculos!X560,", ",calculos!Y560,", ",calculos!Z560,", ",calculos!AA560,", ",calculos!AB560,", ",calculos!AC560,", ",calculos!AD560,", ",calculos!AE560,", ",calculos!AF560,");")</f>
        <v>INSERT INTO ceb_data VALUES (108, 1902, 0, 20190318, 8350, 8350, 1659.81, 622.65, 388.38, 0, 0, 6639.24, 6873.51, 7261.89, 0, 8350, 0, 0, 0, 0, 0, 0, 0, 0, 0, 0, 0, 0, 0, 0);</v>
      </c>
    </row>
    <row r="561" spans="1:1" x14ac:dyDescent="0.25">
      <c r="A561" s="21" t="str">
        <f>CONCATENATE("INSERT INTO ",create_ceb_data!$B$1," VALUES (",calculos!C561,", ",calculos!D561,", ",calculos!E561,", ",calculos!F561,", ",calculos!G561,", ",calculos!H561,", ",calculos!I561,", ",calculos!J561,", ",calculos!K561,", ",calculos!L561,", ",calculos!M561,", ",calculos!N561,", ",calculos!O561,", ",calculos!P561,", ",calculos!Q561,", ",calculos!R561,", ",calculos!S561,", ",calculos!T561,", ",calculos!U561,", ",calculos!V561,", ",calculos!W561,", ",calculos!X561,", ",calculos!Y561,", ",calculos!Z561,", ",calculos!AA561,", ",calculos!AB561,", ",calculos!AC561,", ",calculos!AD561,", ",calculos!AE561,", ",calculos!AF561,");")</f>
        <v>INSERT INTO ceb_data VALUES (109, 1902, 2, 20190318, 237091, 0, 48335.05, 741.75, 11310.39, 0, 0, 193340.28, 182771.64, 194082.03, 23952, 213139, 523, 734, 565, 734, 0, 1, 0, 0.45, 33619.44, 11845.8, 0, 1742.97, 565, 680);</v>
      </c>
    </row>
    <row r="562" spans="1:1" x14ac:dyDescent="0.25">
      <c r="A562" s="21" t="str">
        <f>CONCATENATE("INSERT INTO ",create_ceb_data!$B$1," VALUES (",calculos!C562,", ",calculos!D562,", ",calculos!E562,", ",calculos!F562,", ",calculos!G562,", ",calculos!H562,", ",calculos!I562,", ",calculos!J562,", ",calculos!K562,", ",calculos!L562,", ",calculos!M562,", ",calculos!N562,", ",calculos!O562,", ",calculos!P562,", ",calculos!Q562,", ",calculos!R562,", ",calculos!S562,", ",calculos!T562,", ",calculos!U562,", ",calculos!V562,", ",calculos!W562,", ",calculos!X562,", ",calculos!Y562,", ",calculos!Z562,", ",calculos!AA562,", ",calculos!AB562,", ",calculos!AC562,", ",calculos!AD562,", ",calculos!AE562,", ",calculos!AF562,");")</f>
        <v>INSERT INTO ceb_data VALUES (110, 1902, 1, 20190318, 105371, 0, 22133.79, 741.75, 5179.29, 0, 0, 88535.23, 84097.69, 89276.98, 11360, 94011, 0, 419, 0, 440, 0, 1, 0, 0.45, 0, 7101.02, 0, 0, 0, 440);</v>
      </c>
    </row>
    <row r="563" spans="1:1" x14ac:dyDescent="0.25">
      <c r="A563" s="21" t="str">
        <f>CONCATENATE("INSERT INTO ",create_ceb_data!$B$1," VALUES (",calculos!C563,", ",calculos!D563,", ",calculos!E563,", ",calculos!F563,", ",calculos!G563,", ",calculos!H563,", ",calculos!I563,", ",calculos!J563,", ",calculos!K563,", ",calculos!L563,", ",calculos!M563,", ",calculos!N563,", ",calculos!O563,", ",calculos!P563,", ",calculos!Q563,", ",calculos!R563,", ",calculos!S563,", ",calculos!T563,", ",calculos!U563,", ",calculos!V563,", ",calculos!W563,", ",calculos!X563,", ",calculos!Y563,", ",calculos!Z563,", ",calculos!AA563,", ",calculos!AB563,", ",calculos!AC563,", ",calculos!AD563,", ",calculos!AE563,", ",calculos!AF563,");")</f>
        <v>INSERT INTO ceb_data VALUES (111, 1902, 2, 20190318, 299766, 0, 60382.86, 741.75, 14129.57, 0, 0, 241531.53, 228143.71, 242273.28, 28089, 271677, 703, 780, 740, 825, 0, 2, 0, 0.92, 44032.52, 13314.42, 0, 0, 740, 825);</v>
      </c>
    </row>
    <row r="564" spans="1:1" x14ac:dyDescent="0.25">
      <c r="A564" s="21" t="str">
        <f>CONCATENATE("INSERT INTO ",create_ceb_data!$B$1," VALUES (",calculos!C564,", ",calculos!D564,", ",calculos!E564,", ",calculos!F564,", ",calculos!G564,", ",calculos!H564,", ",calculos!I564,", ",calculos!J564,", ",calculos!K564,", ",calculos!L564,", ",calculos!M564,", ",calculos!N564,", ",calculos!O564,", ",calculos!P564,", ",calculos!Q564,", ",calculos!R564,", ",calculos!S564,", ",calculos!T564,", ",calculos!U564,", ",calculos!V564,", ",calculos!W564,", ",calculos!X564,", ",calculos!Y564,", ",calculos!Z564,", ",calculos!AA564,", ",calculos!AB564,", ",calculos!AC564,", ",calculos!AD564,", ",calculos!AE564,", ",calculos!AF564,");")</f>
        <v>INSERT INTO ceb_data VALUES (112, 1902, 1, 20190318, 162152, 0, 32639.55, 741.75, 7637.63, 0, 0, 130558.25, 123662.37, 131300, 16197, 145955, 0, 0, 0, 460, 0, 0, 0, 0, 0, 7423.8, 0, 0, 0, 460);</v>
      </c>
    </row>
    <row r="565" spans="1:1" x14ac:dyDescent="0.25">
      <c r="A565" s="21" t="str">
        <f>CONCATENATE("INSERT INTO ",create_ceb_data!$B$1," VALUES (",calculos!C565,", ",calculos!D565,", ",calculos!E565,", ",calculos!F565,", ",calculos!G565,", ",calculos!H565,", ",calculos!I565,", ",calculos!J565,", ",calculos!K565,", ",calculos!L565,", ",calculos!M565,", ",calculos!N565,", ",calculos!O565,", ",calculos!P565,", ",calculos!Q565,", ",calculos!R565,", ",calculos!S565,", ",calculos!T565,", ",calculos!U565,", ",calculos!V565,", ",calculos!W565,", ",calculos!X565,", ",calculos!Y565,", ",calculos!Z565,", ",calculos!AA565,", ",calculos!AB565,", ",calculos!AC565,", ",calculos!AD565,", ",calculos!AE565,", ",calculos!AF565,");")</f>
        <v>INSERT INTO ceb_data VALUES (113, 1902, 0, 20190318, 19885, 19885, 3952.73, 741.75, 924.92, 0, 0, 15810.95, 15627.78, 16552.7, 0, 19885, 0, 0, 0, 0, 0, 0, 0, 0, 0, 0, 0, 0, 0, 0);</v>
      </c>
    </row>
    <row r="566" spans="1:1" x14ac:dyDescent="0.25">
      <c r="A566" s="21" t="str">
        <f>CONCATENATE("INSERT INTO ",create_ceb_data!$B$1," VALUES (",calculos!C566,", ",calculos!D566,", ",calculos!E566,", ",calculos!F566,", ",calculos!G566,", ",calculos!H566,", ",calculos!I566,", ",calculos!J566,", ",calculos!K566,", ",calculos!L566,", ",calculos!M566,", ",calculos!N566,", ",calculos!O566,", ",calculos!P566,", ",calculos!Q566,", ",calculos!R566,", ",calculos!S566,", ",calculos!T566,", ",calculos!U566,", ",calculos!V566,", ",calculos!W566,", ",calculos!X566,", ",calculos!Y566,", ",calculos!Z566,", ",calculos!AA566,", ",calculos!AB566,", ",calculos!AC566,", ",calculos!AD566,", ",calculos!AE566,", ",calculos!AF566,");")</f>
        <v>INSERT INTO ceb_data VALUES (114, 1902, 1, 20190318, 285184, 0, 47983.31, 741.75, 11228.07, 0, 2862.99, 191933.31, 178666.19, 189894.26, 23443, 261741, 0, 890, 0, 890, 0, 179, 0, 109.58, 0, 10337.61, 0, 0, 0, 955);</v>
      </c>
    </row>
    <row r="567" spans="1:1" x14ac:dyDescent="0.25">
      <c r="A567" s="21" t="str">
        <f>CONCATENATE("INSERT INTO ",create_ceb_data!$B$1," VALUES (",calculos!C567,", ",calculos!D567,", ",calculos!E567,", ",calculos!F567,", ",calculos!G567,", ",calculos!H567,", ",calculos!I567,", ",calculos!J567,", ",calculos!K567,", ",calculos!L567,", ",calculos!M567,", ",calculos!N567,", ",calculos!O567,", ",calculos!P567,", ",calculos!Q567,", ",calculos!R567,", ",calculos!S567,", ",calculos!T567,", ",calculos!U567,", ",calculos!V567,", ",calculos!W567,", ",calculos!X567,", ",calculos!Y567,", ",calculos!Z567,", ",calculos!AA567,", ",calculos!AB567,", ",calculos!AC567,", ",calculos!AD567,", ",calculos!AE567,", ",calculos!AF567,");")</f>
        <v>INSERT INTO ceb_data VALUES (115, 1902, 1, 20190318, 184120, 0, 40367.91, 741.75, 9446.08, 0, 0, 161471.7, 152767.37, 162213.45, 23018, 161102, 0, 839, 0, 855, 0, 0, 0, 0, 0, 13798.58, 0, 0, 0, 855);</v>
      </c>
    </row>
    <row r="568" spans="1:1" x14ac:dyDescent="0.25">
      <c r="A568" s="21" t="str">
        <f>CONCATENATE("INSERT INTO ",create_ceb_data!$B$1," VALUES (",calculos!C568,", ",calculos!D568,", ",calculos!E568,", ",calculos!F568,", ",calculos!G568,", ",calculos!H568,", ",calculos!I568,", ",calculos!J568,", ",calculos!K568,", ",calculos!L568,", ",calculos!M568,", ",calculos!N568,", ",calculos!O568,", ",calculos!P568,", ",calculos!Q568,", ",calculos!R568,", ",calculos!S568,", ",calculos!T568,", ",calculos!U568,", ",calculos!V568,", ",calculos!W568,", ",calculos!X568,", ",calculos!Y568,", ",calculos!Z568,", ",calculos!AA568,", ",calculos!AB568,", ",calculos!AC568,", ",calculos!AD568,", ",calculos!AE568,", ",calculos!AF568,");")</f>
        <v>INSERT INTO ceb_data VALUES (116, 1902, 2, 20190318, 223912, 0, 42603.67, 741.75, 9969.24, 0, 0, 170414.74, 161187.25, 171156.49, 19073, 204839, 381, 462, 435, 462, 0, 0, 0, 0, 25883.98, 7456.08, 0, 0, 435, 455);</v>
      </c>
    </row>
    <row r="569" spans="1:1" x14ac:dyDescent="0.25">
      <c r="A569" s="21" t="str">
        <f>CONCATENATE("INSERT INTO ",create_ceb_data!$B$1," VALUES (",calculos!C569,", ",calculos!D569,", ",calculos!E569,", ",calculos!F569,", ",calculos!G569,", ",calculos!H569,", ",calculos!I569,", ",calculos!J569,", ",calculos!K569,", ",calculos!L569,", ",calculos!M569,", ",calculos!N569,", ",calculos!O569,", ",calculos!P569,", ",calculos!Q569,", ",calculos!R569,", ",calculos!S569,", ",calculos!T569,", ",calculos!U569,", ",calculos!V569,", ",calculos!W569,", ",calculos!X569,", ",calculos!Y569,", ",calculos!Z569,", ",calculos!AA569,", ",calculos!AB569,", ",calculos!AC569,", ",calculos!AD569,", ",calculos!AE569,", ",calculos!AF569,");")</f>
        <v>INSERT INTO ceb_data VALUES (117, 1902, 0, 20190318, 21, 100, 8.04, 2.49, 3.91, 0, 0, 67.07, 65.65, 69.56, 0, 21, 0, 0, 0, 0, 0, 0, 0, 0, 0, 0, 0, 0, 0, 0);</v>
      </c>
    </row>
    <row r="570" spans="1:1" x14ac:dyDescent="0.25">
      <c r="A570" s="21" t="str">
        <f>CONCATENATE("INSERT INTO ",create_ceb_data!$B$1," VALUES (",calculos!C570,", ",calculos!D570,", ",calculos!E570,", ",calculos!F570,", ",calculos!G570,", ",calculos!H570,", ",calculos!I570,", ",calculos!J570,", ",calculos!K570,", ",calculos!L570,", ",calculos!M570,", ",calculos!N570,", ",calculos!O570,", ",calculos!P570,", ",calculos!Q570,", ",calculos!R570,", ",calculos!S570,", ",calculos!T570,", ",calculos!U570,", ",calculos!V570,", ",calculos!W570,", ",calculos!X570,", ",calculos!Y570,", ",calculos!Z570,", ",calculos!AA570,", ",calculos!AB570,", ",calculos!AC570,", ",calculos!AD570,", ",calculos!AE570,", ",calculos!AF570,");")</f>
        <v>INSERT INTO ceb_data VALUES (118, 1902, 0, 20190318, 1, 100, 8.04, 2.49, 3.91, 0, 0, 67.07, 65.65, 69.56, 0, 1, 0, 0, 0, 0, 0, 0, 0, 0, 0, 0, 0, 0, 0, 0);</v>
      </c>
    </row>
    <row r="571" spans="1:1" x14ac:dyDescent="0.25">
      <c r="A571" s="21" t="str">
        <f>CONCATENATE("INSERT INTO ",create_ceb_data!$B$1," VALUES (",calculos!C571,", ",calculos!D571,", ",calculos!E571,", ",calculos!F571,", ",calculos!G571,", ",calculos!H571,", ",calculos!I571,", ",calculos!J571,", ",calculos!K571,", ",calculos!L571,", ",calculos!M571,", ",calculos!N571,", ",calculos!O571,", ",calculos!P571,", ",calculos!Q571,", ",calculos!R571,", ",calculos!S571,", ",calculos!T571,", ",calculos!U571,", ",calculos!V571,", ",calculos!W571,", ",calculos!X571,", ",calculos!Y571,", ",calculos!Z571,", ",calculos!AA571,", ",calculos!AB571,", ",calculos!AC571,", ",calculos!AD571,", ",calculos!AE571,", ",calculos!AF571,");")</f>
        <v>INSERT INTO ceb_data VALUES (119, 1902, 0, 20190318, 0, 100, 8.04, 2.49, 3.91, 0, 0, 67.07, 65.65, 69.56, 0, 0, 0, 0, 0, 0, 0, 0, 0, 0, 0, 0, 0, 0, 0, 0);</v>
      </c>
    </row>
    <row r="572" spans="1:1" x14ac:dyDescent="0.25">
      <c r="A572" s="21" t="str">
        <f>CONCATENATE("INSERT INTO ",create_ceb_data!$B$1," VALUES (",calculos!C572,", ",calculos!D572,", ",calculos!E572,", ",calculos!F572,", ",calculos!G572,", ",calculos!H572,", ",calculos!I572,", ",calculos!J572,", ",calculos!K572,", ",calculos!L572,", ",calculos!M572,", ",calculos!N572,", ",calculos!O572,", ",calculos!P572,", ",calculos!Q572,", ",calculos!R572,", ",calculos!S572,", ",calculos!T572,", ",calculos!U572,", ",calculos!V572,", ",calculos!W572,", ",calculos!X572,", ",calculos!Y572,", ",calculos!Z572,", ",calculos!AA572,", ",calculos!AB572,", ",calculos!AC572,", ",calculos!AD572,", ",calculos!AE572,", ",calculos!AF572,");")</f>
        <v>INSERT INTO ceb_data VALUES (120, 1902, 1, 20190318, 72517, 0, 15475.21, 741.75, 3621.18, 0, 0, 61900.9, 59021.47, 62642.65, 8749, 63768, 0, 265, 0, 265, 0, 0, 0, 0, 0, 4276.76, 0, 0, 0, 250);</v>
      </c>
    </row>
    <row r="573" spans="1:1" x14ac:dyDescent="0.25">
      <c r="A573" s="21" t="str">
        <f>CONCATENATE("INSERT INTO ",create_ceb_data!$B$1," VALUES (",calculos!C573,", ",calculos!D573,", ",calculos!E573,", ",calculos!F573,", ",calculos!G573,", ",calculos!H573,", ",calculos!I573,", ",calculos!J573,", ",calculos!K573,", ",calculos!L573,", ",calculos!M573,", ",calculos!N573,", ",calculos!O573,", ",calculos!P573,", ",calculos!Q573,", ",calculos!R573,", ",calculos!S573,", ",calculos!T573,", ",calculos!U573,", ",calculos!V573,", ",calculos!W573,", ",calculos!X573,", ",calculos!Y573,", ",calculos!Z573,", ",calculos!AA573,", ",calculos!AB573,", ",calculos!AC573,", ",calculos!AD573,", ",calculos!AE573,", ",calculos!AF573,");")</f>
        <v>INSERT INTO ceb_data VALUES (121, 1902, 2, 20190318, 130241, 0, 21087.87, 741.75, 4934.54, 0, 2094.65, 84351.55, 78064.11, 82998.65, 12464, 117777, 199, 194, 210, 210, 0, 0, 0, 0, 6481.6, 2439.21, 0, 0, 210, 210);</v>
      </c>
    </row>
    <row r="574" spans="1:1" x14ac:dyDescent="0.25">
      <c r="A574" s="21" t="str">
        <f>CONCATENATE("INSERT INTO ",create_ceb_data!$B$1," VALUES (",calculos!C574,", ",calculos!D574,", ",calculos!E574,", ",calculos!F574,", ",calculos!G574,", ",calculos!H574,", ",calculos!I574,", ",calculos!J574,", ",calculos!K574,", ",calculos!L574,", ",calculos!M574,", ",calculos!N574,", ",calculos!O574,", ",calculos!P574,", ",calculos!Q574,", ",calculos!R574,", ",calculos!S574,", ",calculos!T574,", ",calculos!U574,", ",calculos!V574,", ",calculos!W574,", ",calculos!X574,", ",calculos!Y574,", ",calculos!Z574,", ",calculos!AA574,", ",calculos!AB574,", ",calculos!AC574,", ",calculos!AD574,", ",calculos!AE574,", ",calculos!AF574,");")</f>
        <v>INSERT INTO ceb_data VALUES (122, 1902, 0, 20190318, 0, 30, 2.41, 2.49, 1.17, 0, 0, 20.12, 21.44, 22.61, 0, 0, 0, 0, 0, 0, 0, 0, 0, 0, 0, 0, 0, 0, 0, 0);</v>
      </c>
    </row>
    <row r="575" spans="1:1" x14ac:dyDescent="0.25">
      <c r="A575" s="21" t="str">
        <f>CONCATENATE("INSERT INTO ",create_ceb_data!$B$1," VALUES (",calculos!C575,", ",calculos!D575,", ",calculos!E575,", ",calculos!F575,", ",calculos!G575,", ",calculos!H575,", ",calculos!I575,", ",calculos!J575,", ",calculos!K575,", ",calculos!L575,", ",calculos!M575,", ",calculos!N575,", ",calculos!O575,", ",calculos!P575,", ",calculos!Q575,", ",calculos!R575,", ",calculos!S575,", ",calculos!T575,", ",calculos!U575,", ",calculos!V575,", ",calculos!W575,", ",calculos!X575,", ",calculos!Y575,", ",calculos!Z575,", ",calculos!AA575,", ",calculos!AB575,", ",calculos!AC575,", ",calculos!AD575,", ",calculos!AE575,", ",calculos!AF575,");")</f>
        <v>INSERT INTO ceb_data VALUES (123, 1902, 0, 20190318, 100, 100, 8.04, 8.05, 3.91, 0, 0, 67.07, 71.21, 75.12, 0, 100, 0, 0, 0, 0, 0, 0, 0, 0, 0, 0, 0, 0, 0, 0);</v>
      </c>
    </row>
    <row r="576" spans="1:1" x14ac:dyDescent="0.25">
      <c r="A576" s="21" t="str">
        <f>CONCATENATE("INSERT INTO ",create_ceb_data!$B$1," VALUES (",calculos!C576,", ",calculos!D576,", ",calculos!E576,", ",calculos!F576,", ",calculos!G576,", ",calculos!H576,", ",calculos!I576,", ",calculos!J576,", ",calculos!K576,", ",calculos!L576,", ",calculos!M576,", ",calculos!N576,", ",calculos!O576,", ",calculos!P576,", ",calculos!Q576,", ",calculos!R576,", ",calculos!S576,", ",calculos!T576,", ",calculos!U576,", ",calculos!V576,", ",calculos!W576,", ",calculos!X576,", ",calculos!Y576,", ",calculos!Z576,", ",calculos!AA576,", ",calculos!AB576,", ",calculos!AC576,", ",calculos!AD576,", ",calculos!AE576,", ",calculos!AF576,");")</f>
        <v>INSERT INTO ceb_data VALUES (101, 1903, 1, 20190418, 12658, 0, 2345.75, 741.75, 548.9, 0, 5.68, 9383.1, 9570.27, 10119.17, 1447, 11211, 0, 48, 0, 55, 23, 476, 10.61, 219.64, 0, 641.96, 0, 0, 0, 55);</v>
      </c>
    </row>
    <row r="577" spans="1:1" x14ac:dyDescent="0.25">
      <c r="A577" s="21" t="str">
        <f>CONCATENATE("INSERT INTO ",create_ceb_data!$B$1," VALUES (",calculos!C577,", ",calculos!D577,", ",calculos!E577,", ",calculos!F577,", ",calculos!G577,", ",calculos!H577,", ",calculos!I577,", ",calculos!J577,", ",calculos!K577,", ",calculos!L577,", ",calculos!M577,", ",calculos!N577,", ",calculos!O577,", ",calculos!P577,", ",calculos!Q577,", ",calculos!R577,", ",calculos!S577,", ",calculos!T577,", ",calculos!U577,", ",calculos!V577,", ",calculos!W577,", ",calculos!X577,", ",calculos!Y577,", ",calculos!Z577,", ",calculos!AA577,", ",calculos!AB577,", ",calculos!AC577,", ",calculos!AD577,", ",calculos!AE577,", ",calculos!AF577,");")</f>
        <v>INSERT INTO ceb_data VALUES (102, 1903, 0, 20190418, 672, 672, 134.23, 76.27, 31.38, 0, 0, 536.92, 581.81, 613.19, 0, 672, 0, 0, 0, 0, 0, 0, 0, 0, 0, 0, 0, 0, 0, 0);</v>
      </c>
    </row>
    <row r="578" spans="1:1" x14ac:dyDescent="0.25">
      <c r="A578" s="21" t="str">
        <f>CONCATENATE("INSERT INTO ",create_ceb_data!$B$1," VALUES (",calculos!C578,", ",calculos!D578,", ",calculos!E578,", ",calculos!F578,", ",calculos!G578,", ",calculos!H578,", ",calculos!I578,", ",calculos!J578,", ",calculos!K578,", ",calculos!L578,", ",calculos!M578,", ",calculos!N578,", ",calculos!O578,", ",calculos!P578,", ",calculos!Q578,", ",calculos!R578,", ",calculos!S578,", ",calculos!T578,", ",calculos!U578,", ",calculos!V578,", ",calculos!W578,", ",calculos!X578,", ",calculos!Y578,", ",calculos!Z578,", ",calculos!AA578,", ",calculos!AB578,", ",calculos!AC578,", ",calculos!AD578,", ",calculos!AE578,", ",calculos!AF578,");")</f>
        <v>INSERT INTO ceb_data VALUES (103, 1903, 0, 20190418, 6240, 6240, 1246.43, 731.78, 291.64, 0, 0, 4985.73, 5425.87, 5717.51, 0, 6240, 0, 0, 0, 0, 0, 0, 0, 0, 0, 0, 0, 0, 0, 0);</v>
      </c>
    </row>
    <row r="579" spans="1:1" x14ac:dyDescent="0.25">
      <c r="A579" s="21" t="str">
        <f>CONCATENATE("INSERT INTO ",create_ceb_data!$B$1," VALUES (",calculos!C579,", ",calculos!D579,", ",calculos!E579,", ",calculos!F579,", ",calculos!G579,", ",calculos!H579,", ",calculos!I579,", ",calculos!J579,", ",calculos!K579,", ",calculos!L579,", ",calculos!M579,", ",calculos!N579,", ",calculos!O579,", ",calculos!P579,", ",calculos!Q579,", ",calculos!R579,", ",calculos!S579,", ",calculos!T579,", ",calculos!U579,", ",calculos!V579,", ",calculos!W579,", ",calculos!X579,", ",calculos!Y579,", ",calculos!Z579,", ",calculos!AA579,", ",calculos!AB579,", ",calculos!AC579,", ",calculos!AD579,", ",calculos!AE579,", ",calculos!AF579,");")</f>
        <v>INSERT INTO ceb_data VALUES (104, 1903, 0, 20190418, 88, 88, 7.11, 14.45, 3.45, 0, 0, 59.26, 70.26, 73.71, 0, 88, 0, 0, 0, 0, 0, 0, 0, 0, 0, 0, 0, 0, 0, 0);</v>
      </c>
    </row>
    <row r="580" spans="1:1" x14ac:dyDescent="0.25">
      <c r="A580" s="21" t="str">
        <f>CONCATENATE("INSERT INTO ",create_ceb_data!$B$1," VALUES (",calculos!C580,", ",calculos!D580,", ",calculos!E580,", ",calculos!F580,", ",calculos!G580,", ",calculos!H580,", ",calculos!I580,", ",calculos!J580,", ",calculos!K580,", ",calculos!L580,", ",calculos!M580,", ",calculos!N580,", ",calculos!O580,", ",calculos!P580,", ",calculos!Q580,", ",calculos!R580,", ",calculos!S580,", ",calculos!T580,", ",calculos!U580,", ",calculos!V580,", ",calculos!W580,", ",calculos!X580,", ",calculos!Y580,", ",calculos!Z580,", ",calculos!AA580,", ",calculos!AB580,", ",calculos!AC580,", ",calculos!AD580,", ",calculos!AE580,", ",calculos!AF580,");")</f>
        <v>INSERT INTO ceb_data VALUES (105, 1903, 0, 20190418, 6360, 6360, 1270.4, 731.78, 297.25, 0, 0, 5081.61, 5516.14, 5813.39, 0, 6360, 0, 0, 0, 0, 0, 0, 0, 0, 0, 0, 0, 0, 0, 0);</v>
      </c>
    </row>
    <row r="581" spans="1:1" x14ac:dyDescent="0.25">
      <c r="A581" s="21" t="str">
        <f>CONCATENATE("INSERT INTO ",create_ceb_data!$B$1," VALUES (",calculos!C581,", ",calculos!D581,", ",calculos!E581,", ",calculos!F581,", ",calculos!G581,", ",calculos!H581,", ",calculos!I581,", ",calculos!J581,", ",calculos!K581,", ",calculos!L581,", ",calculos!M581,", ",calculos!N581,", ",calculos!O581,", ",calculos!P581,", ",calculos!Q581,", ",calculos!R581,", ",calculos!S581,", ",calculos!T581,", ",calculos!U581,", ",calculos!V581,", ",calculos!W581,", ",calculos!X581,", ",calculos!Y581,", ",calculos!Z581,", ",calculos!AA581,", ",calculos!AB581,", ",calculos!AC581,", ",calculos!AD581,", ",calculos!AE581,", ",calculos!AF581,");")</f>
        <v>INSERT INTO ceb_data VALUES (106, 1903, 0, 20190418, 695, 695, 138.82, 50.91, 32.46, 0, 0, 555.3, 573.75, 606.21, 0, 695, 0, 0, 0, 0, 0, 0, 0, 0, 0, 0, 0, 0, 0, 0);</v>
      </c>
    </row>
    <row r="582" spans="1:1" x14ac:dyDescent="0.25">
      <c r="A582" s="21" t="str">
        <f>CONCATENATE("INSERT INTO ",create_ceb_data!$B$1," VALUES (",calculos!C582,", ",calculos!D582,", ",calculos!E582,", ",calculos!F582,", ",calculos!G582,", ",calculos!H582,", ",calculos!I582,", ",calculos!J582,", ",calculos!K582,", ",calculos!L582,", ",calculos!M582,", ",calculos!N582,", ",calculos!O582,", ",calculos!P582,", ",calculos!Q582,", ",calculos!R582,", ",calculos!S582,", ",calculos!T582,", ",calculos!U582,", ",calculos!V582,", ",calculos!W582,", ",calculos!X582,", ",calculos!Y582,", ",calculos!Z582,", ",calculos!AA582,", ",calculos!AB582,", ",calculos!AC582,", ",calculos!AD582,", ",calculos!AE582,", ",calculos!AF582,");")</f>
        <v>INSERT INTO ceb_data VALUES (107, 1903, 0, 20190418, 6180, 6180, 1234.44, 622.65, 288.84, 0, 0, 4937.79, 5271.6, 5560.44, 0, 6180, 0, 0, 0, 0, 0, 0, 0, 0, 0, 0, 0, 0, 0, 0);</v>
      </c>
    </row>
    <row r="583" spans="1:1" x14ac:dyDescent="0.25">
      <c r="A583" s="21" t="str">
        <f>CONCATENATE("INSERT INTO ",create_ceb_data!$B$1," VALUES (",calculos!C583,", ",calculos!D583,", ",calculos!E583,", ",calculos!F583,", ",calculos!G583,", ",calculos!H583,", ",calculos!I583,", ",calculos!J583,", ",calculos!K583,", ",calculos!L583,", ",calculos!M583,", ",calculos!N583,", ",calculos!O583,", ",calculos!P583,", ",calculos!Q583,", ",calculos!R583,", ",calculos!S583,", ",calculos!T583,", ",calculos!U583,", ",calculos!V583,", ",calculos!W583,", ",calculos!X583,", ",calculos!Y583,", ",calculos!Z583,", ",calculos!AA583,", ",calculos!AB583,", ",calculos!AC583,", ",calculos!AD583,", ",calculos!AE583,", ",calculos!AF583,");")</f>
        <v>INSERT INTO ceb_data VALUES (108, 1903, 0, 20190418, 6460, 6460, 1290.37, 622.65, 301.92, 0, 0, 5161.51, 5482.24, 5784.16, 0, 6460, 0, 0, 0, 0, 0, 0, 0, 0, 0, 0, 0, 0, 0, 0);</v>
      </c>
    </row>
    <row r="584" spans="1:1" x14ac:dyDescent="0.25">
      <c r="A584" s="21" t="str">
        <f>CONCATENATE("INSERT INTO ",create_ceb_data!$B$1," VALUES (",calculos!C584,", ",calculos!D584,", ",calculos!E584,", ",calculos!F584,", ",calculos!G584,", ",calculos!H584,", ",calculos!I584,", ",calculos!J584,", ",calculos!K584,", ",calculos!L584,", ",calculos!M584,", ",calculos!N584,", ",calculos!O584,", ",calculos!P584,", ",calculos!Q584,", ",calculos!R584,", ",calculos!S584,", ",calculos!T584,", ",calculos!U584,", ",calculos!V584,", ",calculos!W584,", ",calculos!X584,", ",calculos!Y584,", ",calculos!Z584,", ",calculos!AA584,", ",calculos!AB584,", ",calculos!AC584,", ",calculos!AD584,", ",calculos!AE584,", ",calculos!AF584,");")</f>
        <v>INSERT INTO ceb_data VALUES (109, 1903, 2, 20190418, 190176, 0, 43313.63, 741.75, 10135.37, 0, 0, 173254.62, 163861, 173996.37, 25045, 165131, 613, 711, 613, 711, 0, 1, 0, 0.46, 36653.42, 11530.56, 5740.17, 0, 565, 680);</v>
      </c>
    </row>
    <row r="585" spans="1:1" x14ac:dyDescent="0.25">
      <c r="A585" s="21" t="str">
        <f>CONCATENATE("INSERT INTO ",create_ceb_data!$B$1," VALUES (",calculos!C585,", ",calculos!D585,", ",calculos!E585,", ",calculos!F585,", ",calculos!G585,", ",calculos!H585,", ",calculos!I585,", ",calculos!J585,", ",calculos!K585,", ",calculos!L585,", ",calculos!M585,", ",calculos!N585,", ",calculos!O585,", ",calculos!P585,", ",calculos!Q585,", ",calculos!R585,", ",calculos!S585,", ",calculos!T585,", ",calculos!U585,", ",calculos!V585,", ",calculos!W585,", ",calculos!X585,", ",calculos!Y585,", ",calculos!Z585,", ",calculos!AA585,", ",calculos!AB585,", ",calculos!AC585,", ",calculos!AD585,", ",calculos!AE585,", ",calculos!AF585,");")</f>
        <v>INSERT INTO ceb_data VALUES (110, 1903, 1, 20190418, 84698, 0, 18634.43, 741.75, 4360.44, 0, 0, 74537.8, 70919.11, 75279.55, 9993, 74705, 0, 356, 0, 440, 67, 270, 30.92, 124.58, 0, 7135.64, 0, 0, 0, 440);</v>
      </c>
    </row>
    <row r="586" spans="1:1" x14ac:dyDescent="0.25">
      <c r="A586" s="21" t="str">
        <f>CONCATENATE("INSERT INTO ",create_ceb_data!$B$1," VALUES (",calculos!C586,", ",calculos!D586,", ",calculos!E586,", ",calculos!F586,", ",calculos!G586,", ",calculos!H586,", ",calculos!I586,", ",calculos!J586,", ",calculos!K586,", ",calculos!L586,", ",calculos!M586,", ",calculos!N586,", ",calculos!O586,", ",calculos!P586,", ",calculos!Q586,", ",calculos!R586,", ",calculos!S586,", ",calculos!T586,", ",calculos!U586,", ",calculos!V586,", ",calculos!W586,", ",calculos!X586,", ",calculos!Y586,", ",calculos!Z586,", ",calculos!AA586,", ",calculos!AB586,", ",calculos!AC586,", ",calculos!AD586,", ",calculos!AE586,", ",calculos!AF586,");")</f>
        <v>INSERT INTO ceb_data VALUES (111, 1903, 2, 20190418, 294102, 0, 59904.92, 741.75, 14017.73, 0, 0, 239619.77, 226343.79, 240361.52, 29103, 264999, 735, 801, 740, 825, 0, 0, 0, 0, 44247.2, 13379.33, 0, 0, 740, 825);</v>
      </c>
    </row>
    <row r="587" spans="1:1" x14ac:dyDescent="0.25">
      <c r="A587" s="21" t="str">
        <f>CONCATENATE("INSERT INTO ",create_ceb_data!$B$1," VALUES (",calculos!C587,", ",calculos!D587,", ",calculos!E587,", ",calculos!F587,", ",calculos!G587,", ",calculos!H587,", ",calculos!I587,", ",calculos!J587,", ",calculos!K587,", ",calculos!L587,", ",calculos!M587,", ",calculos!N587,", ",calculos!O587,", ",calculos!P587,", ",calculos!Q587,", ",calculos!R587,", ",calculos!S587,", ",calculos!T587,", ",calculos!U587,", ",calculos!V587,", ",calculos!W587,", ",calculos!X587,", ",calculos!Y587,", ",calculos!Z587,", ",calculos!AA587,", ",calculos!AB587,", ",calculos!AC587,", ",calculos!AD587,", ",calculos!AE587,", ",calculos!AF587,");")</f>
        <v>INSERT INTO ceb_data VALUES (112, 1903, 1, 20190418, 162699, 0, 32909.15, 741.75, 7700.71, 0, 5143.55, 131636.66, 119534.15, 127234.86, 16266, 146433, 0, 0, 0, 460, 0, 0, 0, 0, 0, 7460, 0, 0, 0, 460);</v>
      </c>
    </row>
    <row r="588" spans="1:1" x14ac:dyDescent="0.25">
      <c r="A588" s="21" t="str">
        <f>CONCATENATE("INSERT INTO ",create_ceb_data!$B$1," VALUES (",calculos!C588,", ",calculos!D588,", ",calculos!E588,", ",calculos!F588,", ",calculos!G588,", ",calculos!H588,", ",calculos!I588,", ",calculos!J588,", ",calculos!K588,", ",calculos!L588,", ",calculos!M588,", ",calculos!N588,", ",calculos!O588,", ",calculos!P588,", ",calculos!Q588,", ",calculos!R588,", ",calculos!S588,", ",calculos!T588,", ",calculos!U588,", ",calculos!V588,", ",calculos!W588,", ",calculos!X588,", ",calculos!Y588,", ",calculos!Z588,", ",calculos!AA588,", ",calculos!AB588,", ",calculos!AC588,", ",calculos!AD588,", ",calculos!AE588,", ",calculos!AF588,");")</f>
        <v>INSERT INTO ceb_data VALUES (113, 1903, 0, 20190418, 19136, 19136, 3822.39, 741.75, 894.42, 0, 0, 15289.58, 15136.91, 16031.33, 0, 19136, 0, 0, 0, 0, 0, 0, 0, 0, 0, 0, 0, 0, 0, 0);</v>
      </c>
    </row>
    <row r="589" spans="1:1" x14ac:dyDescent="0.25">
      <c r="A589" s="21" t="str">
        <f>CONCATENATE("INSERT INTO ",create_ceb_data!$B$1," VALUES (",calculos!C589,", ",calculos!D589,", ",calculos!E589,", ",calculos!F589,", ",calculos!G589,", ",calculos!H589,", ",calculos!I589,", ",calculos!J589,", ",calculos!K589,", ",calculos!L589,", ",calculos!M589,", ",calculos!N589,", ",calculos!O589,", ",calculos!P589,", ",calculos!Q589,", ",calculos!R589,", ",calculos!S589,", ",calculos!T589,", ",calculos!U589,", ",calculos!V589,", ",calculos!W589,", ",calculos!X589,", ",calculos!Y589,", ",calculos!Z589,", ",calculos!AA589,", ",calculos!AB589,", ",calculos!AC589,", ",calculos!AD589,", ",calculos!AE589,", ",calculos!AF589,");")</f>
        <v>INSERT INTO ceb_data VALUES (114, 1903, 1, 20190418, 240110, 0, 41570.42, 741.75, 9727.47, 0, 89.16, 166281.73, 157206.85, 166934.32, 20775, 219335, 0, 855, 0, 955, 135, 831, 62.29, 383.45, 0, 11146.68, 0, 0, 0, 955);</v>
      </c>
    </row>
    <row r="590" spans="1:1" x14ac:dyDescent="0.25">
      <c r="A590" s="21" t="str">
        <f>CONCATENATE("INSERT INTO ",create_ceb_data!$B$1," VALUES (",calculos!C590,", ",calculos!D590,", ",calculos!E590,", ",calculos!F590,", ",calculos!G590,", ",calculos!H590,", ",calculos!I590,", ",calculos!J590,", ",calculos!K590,", ",calculos!L590,", ",calculos!M590,", ",calculos!N590,", ",calculos!O590,", ",calculos!P590,", ",calculos!Q590,", ",calculos!R590,", ",calculos!S590,", ",calculos!T590,", ",calculos!U590,", ",calculos!V590,", ",calculos!W590,", ",calculos!X590,", ",calculos!Y590,", ",calculos!Z590,", ",calculos!AA590,", ",calculos!AB590,", ",calculos!AC590,", ",calculos!AD590,", ",calculos!AE590,", ",calculos!AF590,");")</f>
        <v>INSERT INTO ceb_data VALUES (115, 1903, 1, 20190418, 138060, 0, 33661.24, 741.75, 7876.73, 0, 0, 134645.01, 127510.03, 135386.76, 22832, 115228, 0, 832, 0, 855, 0, 0, 0, 0, 0, 13865.85, 0, 0, 0, 855);</v>
      </c>
    </row>
    <row r="591" spans="1:1" x14ac:dyDescent="0.25">
      <c r="A591" s="21" t="str">
        <f>CONCATENATE("INSERT INTO ",create_ceb_data!$B$1," VALUES (",calculos!C591,", ",calculos!D591,", ",calculos!E591,", ",calculos!F591,", ",calculos!G591,", ",calculos!H591,", ",calculos!I591,", ",calculos!J591,", ",calculos!K591,", ",calculos!L591,", ",calculos!M591,", ",calculos!N591,", ",calculos!O591,", ",calculos!P591,", ",calculos!Q591,", ",calculos!R591,", ",calculos!S591,", ",calculos!T591,", ",calculos!U591,", ",calculos!V591,", ",calculos!W591,", ",calculos!X591,", ",calculos!Y591,", ",calculos!Z591,", ",calculos!AA591,", ",calculos!AB591,", ",calculos!AC591,", ",calculos!AD591,", ",calculos!AE591,", ",calculos!AF591,");")</f>
        <v>INSERT INTO ceb_data VALUES (116, 1903, 2, 20190418, 188813, 0, 37432.02, 741.75, 8759.08, 0, 0, 149728.11, 141710.78, 150469.86, 16793, 172020, 393, 427, 435, 455, 0, 0, 0, 0, 26010.17, 7378.9, 0, 0, 435, 455);</v>
      </c>
    </row>
    <row r="592" spans="1:1" x14ac:dyDescent="0.25">
      <c r="A592" s="21" t="str">
        <f>CONCATENATE("INSERT INTO ",create_ceb_data!$B$1," VALUES (",calculos!C592,", ",calculos!D592,", ",calculos!E592,", ",calculos!F592,", ",calculos!G592,", ",calculos!H592,", ",calculos!I592,", ",calculos!J592,", ",calculos!K592,", ",calculos!L592,", ",calculos!M592,", ",calculos!N592,", ",calculos!O592,", ",calculos!P592,", ",calculos!Q592,", ",calculos!R592,", ",calculos!S592,", ",calculos!T592,", ",calculos!U592,", ",calculos!V592,", ",calculos!W592,", ",calculos!X592,", ",calculos!Y592,", ",calculos!Z592,", ",calculos!AA592,", ",calculos!AB592,", ",calculos!AC592,", ",calculos!AD592,", ",calculos!AE592,", ",calculos!AF592,");")</f>
        <v>INSERT INTO ceb_data VALUES (117, 1903, 0, 20190418, 11, 100, 8.08, 2.49, 3.92, 0, 0, 67.34, 65.91, 69.83, 0, 11, 0, 0, 0, 0, 0, 0, 0, 0, 0, 0, 0, 0, 0, 0);</v>
      </c>
    </row>
    <row r="593" spans="1:1" x14ac:dyDescent="0.25">
      <c r="A593" s="21" t="str">
        <f>CONCATENATE("INSERT INTO ",create_ceb_data!$B$1," VALUES (",calculos!C593,", ",calculos!D593,", ",calculos!E593,", ",calculos!F593,", ",calculos!G593,", ",calculos!H593,", ",calculos!I593,", ",calculos!J593,", ",calculos!K593,", ",calculos!L593,", ",calculos!M593,", ",calculos!N593,", ",calculos!O593,", ",calculos!P593,", ",calculos!Q593,", ",calculos!R593,", ",calculos!S593,", ",calculos!T593,", ",calculos!U593,", ",calculos!V593,", ",calculos!W593,", ",calculos!X593,", ",calculos!Y593,", ",calculos!Z593,", ",calculos!AA593,", ",calculos!AB593,", ",calculos!AC593,", ",calculos!AD593,", ",calculos!AE593,", ",calculos!AF593,");")</f>
        <v>INSERT INTO ceb_data VALUES (118, 1903, 0, 20190418, 0, 100, 8.08, 2.49, 3.92, 0, 0, 67.34, 65.91, 69.83, 0, 0, 0, 0, 0, 0, 0, 0, 0, 0, 0, 0, 0, 0, 0, 0);</v>
      </c>
    </row>
    <row r="594" spans="1:1" x14ac:dyDescent="0.25">
      <c r="A594" s="21" t="str">
        <f>CONCATENATE("INSERT INTO ",create_ceb_data!$B$1," VALUES (",calculos!C594,", ",calculos!D594,", ",calculos!E594,", ",calculos!F594,", ",calculos!G594,", ",calculos!H594,", ",calculos!I594,", ",calculos!J594,", ",calculos!K594,", ",calculos!L594,", ",calculos!M594,", ",calculos!N594,", ",calculos!O594,", ",calculos!P594,", ",calculos!Q594,", ",calculos!R594,", ",calculos!S594,", ",calculos!T594,", ",calculos!U594,", ",calculos!V594,", ",calculos!W594,", ",calculos!X594,", ",calculos!Y594,", ",calculos!Z594,", ",calculos!AA594,", ",calculos!AB594,", ",calculos!AC594,", ",calculos!AD594,", ",calculos!AE594,", ",calculos!AF594,");")</f>
        <v>INSERT INTO ceb_data VALUES (119, 1903, 0, 20190418, 1, 100, 8.08, 2.49, 3.92, 0, 0, 67.34, 65.91, 69.83, 0, 1, 0, 0, 0, 0, 0, 0, 0, 0, 0, 0, 0, 0, 0, 0);</v>
      </c>
    </row>
    <row r="595" spans="1:1" x14ac:dyDescent="0.25">
      <c r="A595" s="21" t="str">
        <f>CONCATENATE("INSERT INTO ",create_ceb_data!$B$1," VALUES (",calculos!C595,", ",calculos!D595,", ",calculos!E595,", ",calculos!F595,", ",calculos!G595,", ",calculos!H595,", ",calculos!I595,", ",calculos!J595,", ",calculos!K595,", ",calculos!L595,", ",calculos!M595,", ",calculos!N595,", ",calculos!O595,", ",calculos!P595,", ",calculos!Q595,", ",calculos!R595,", ",calculos!S595,", ",calculos!T595,", ",calculos!U595,", ",calculos!V595,", ",calculos!W595,", ",calculos!X595,", ",calculos!Y595,", ",calculos!Z595,", ",calculos!AA595,", ",calculos!AB595,", ",calculos!AC595,", ",calculos!AD595,", ",calculos!AE595,", ",calculos!AF595,");")</f>
        <v>INSERT INTO ceb_data VALUES (120, 1903, 1, 20190418, 65618, 0, 13735.23, 741.75, 3214.02, 0, 0, 54940.97, 52468.7, 55682.72, 7032, 58586, 0, 235, 0, 250, 0, 0, 0, 0, 0, 4054.34, 0, 0, 0, 250);</v>
      </c>
    </row>
    <row r="596" spans="1:1" x14ac:dyDescent="0.25">
      <c r="A596" s="21" t="str">
        <f>CONCATENATE("INSERT INTO ",create_ceb_data!$B$1," VALUES (",calculos!C596,", ",calculos!D596,", ",calculos!E596,", ",calculos!F596,", ",calculos!G596,", ",calculos!H596,", ",calculos!I596,", ",calculos!J596,", ",calculos!K596,", ",calculos!L596,", ",calculos!M596,", ",calculos!N596,", ",calculos!O596,", ",calculos!P596,", ",calculos!Q596,", ",calculos!R596,", ",calculos!S596,", ",calculos!T596,", ",calculos!U596,", ",calculos!V596,", ",calculos!W596,", ",calculos!X596,", ",calculos!Y596,", ",calculos!Z596,", ",calculos!AA596,", ",calculos!AB596,", ",calculos!AC596,", ",calculos!AD596,", ",calculos!AE596,", ",calculos!AF596,");")</f>
        <v>INSERT INTO ceb_data VALUES (121, 1903, 2, 20190418, 115101, 0, 18922.11, 741.75, 4427.76, 0, 0, 75688.5, 72002.49, 76430.25, 10021, 105080, 192, 190, 210, 210, 0, 0, 0, 0, 6513.2, 2451.1, 0, 0, 210, 210);</v>
      </c>
    </row>
    <row r="597" spans="1:1" x14ac:dyDescent="0.25">
      <c r="A597" s="21" t="str">
        <f>CONCATENATE("INSERT INTO ",create_ceb_data!$B$1," VALUES (",calculos!C597,", ",calculos!D597,", ",calculos!E597,", ",calculos!F597,", ",calculos!G597,", ",calculos!H597,", ",calculos!I597,", ",calculos!J597,", ",calculos!K597,", ",calculos!L597,", ",calculos!M597,", ",calculos!N597,", ",calculos!O597,", ",calculos!P597,", ",calculos!Q597,", ",calculos!R597,", ",calculos!S597,", ",calculos!T597,", ",calculos!U597,", ",calculos!V597,", ",calculos!W597,", ",calculos!X597,", ",calculos!Y597,", ",calculos!Z597,", ",calculos!AA597,", ",calculos!AB597,", ",calculos!AC597,", ",calculos!AD597,", ",calculos!AE597,", ",calculos!AF597,");")</f>
        <v>INSERT INTO ceb_data VALUES (122, 1903, 0, 20190418, 0, 30, 2.42, 2.49, 1.17, 0, 0, 20.2, 21.52, 22.69, 0, 0, 0, 0, 0, 0, 0, 0, 0, 0, 0, 0, 0, 0, 0, 0);</v>
      </c>
    </row>
    <row r="598" spans="1:1" x14ac:dyDescent="0.25">
      <c r="A598" s="21" t="str">
        <f>CONCATENATE("INSERT INTO ",create_ceb_data!$B$1," VALUES (",calculos!C598,", ",calculos!D598,", ",calculos!E598,", ",calculos!F598,", ",calculos!G598,", ",calculos!H598,", ",calculos!I598,", ",calculos!J598,", ",calculos!K598,", ",calculos!L598,", ",calculos!M598,", ",calculos!N598,", ",calculos!O598,", ",calculos!P598,", ",calculos!Q598,", ",calculos!R598,", ",calculos!S598,", ",calculos!T598,", ",calculos!U598,", ",calculos!V598,", ",calculos!W598,", ",calculos!X598,", ",calculos!Y598,", ",calculos!Z598,", ",calculos!AA598,", ",calculos!AB598,", ",calculos!AC598,", ",calculos!AD598,", ",calculos!AE598,", ",calculos!AF598,");")</f>
        <v>INSERT INTO ceb_data VALUES (123, 1903, 0, 20190418, 100, 100, 8.08, 8.05, 3.92, 0, 0, 67.34, 71.47, 75.39, 0, 100, 0, 0, 0, 0, 0, 0, 0, 0, 0, 0, 0, 0, 0, 0);</v>
      </c>
    </row>
    <row r="599" spans="1:1" x14ac:dyDescent="0.25">
      <c r="A599" s="21" t="str">
        <f>CONCATENATE("INSERT INTO ",create_ceb_data!$B$1," VALUES (",calculos!C599,", ",calculos!D599,", ",calculos!E599,", ",calculos!F599,", ",calculos!G599,", ",calculos!H599,", ",calculos!I599,", ",calculos!J599,", ",calculos!K599,", ",calculos!L599,", ",calculos!M599,", ",calculos!N599,", ",calculos!O599,", ",calculos!P599,", ",calculos!Q599,", ",calculos!R599,", ",calculos!S599,", ",calculos!T599,", ",calculos!U599,", ",calculos!V599,", ",calculos!W599,", ",calculos!X599,", ",calculos!Y599,", ",calculos!Z599,", ",calculos!AA599,", ",calculos!AB599,", ",calculos!AC599,", ",calculos!AD599,", ",calculos!AE599,", ",calculos!AF599,");")</f>
        <v>INSERT INTO ceb_data VALUES (101, 1904, 1, 20190518, 15893, 0, 2861.53, 741.75, 669.59, 0, 0, 11446.21, 11518.37, 12187.96, 1920, 13973, 0, 46, 0, 55, 0, 69, 0, 31.78, 0, 640.94, 0, 0, 0, 55);</v>
      </c>
    </row>
    <row r="600" spans="1:1" x14ac:dyDescent="0.25">
      <c r="A600" s="21" t="str">
        <f>CONCATENATE("INSERT INTO ",create_ceb_data!$B$1," VALUES (",calculos!C600,", ",calculos!D600,", ",calculos!E600,", ",calculos!F600,", ",calculos!G600,", ",calculos!H600,", ",calculos!I600,", ",calculos!J600,", ",calculos!K600,", ",calculos!L600,", ",calculos!M600,", ",calculos!N600,", ",calculos!O600,", ",calculos!P600,", ",calculos!Q600,", ",calculos!R600,", ",calculos!S600,", ",calculos!T600,", ",calculos!U600,", ",calculos!V600,", ",calculos!W600,", ",calculos!X600,", ",calculos!Y600,", ",calculos!Z600,", ",calculos!AA600,", ",calculos!AB600,", ",calculos!AC600,", ",calculos!AD600,", ",calculos!AE600,", ",calculos!AF600,");")</f>
        <v>INSERT INTO ceb_data VALUES (102, 1904, 0, 20190518, 617, 617, 123.05, 76.27, 28.77, 0, 0, 492.2, 539.7, 568.47, 0, 617, 0, 0, 0, 0, 0, 0, 0, 0, 0, 0, 0, 0, 0, 0);</v>
      </c>
    </row>
    <row r="601" spans="1:1" x14ac:dyDescent="0.25">
      <c r="A601" s="21" t="str">
        <f>CONCATENATE("INSERT INTO ",create_ceb_data!$B$1," VALUES (",calculos!C601,", ",calculos!D601,", ",calculos!E601,", ",calculos!F601,", ",calculos!G601,", ",calculos!H601,", ",calculos!I601,", ",calculos!J601,", ",calculos!K601,", ",calculos!L601,", ",calculos!M601,", ",calculos!N601,", ",calculos!O601,", ",calculos!P601,", ",calculos!Q601,", ",calculos!R601,", ",calculos!S601,", ",calculos!T601,", ",calculos!U601,", ",calculos!V601,", ",calculos!W601,", ",calculos!X601,", ",calculos!Y601,", ",calculos!Z601,", ",calculos!AA601,", ",calculos!AB601,", ",calculos!AC601,", ",calculos!AD601,", ",calculos!AE601,", ",calculos!AF601,");")</f>
        <v>INSERT INTO ceb_data VALUES (103, 1904, 0, 20190518, 5520, 5520, 1100.87, 731.78, 257.59, 0, 0, 4403.51, 4877.7, 5135.29, 0, 5520, 0, 0, 0, 0, 0, 0, 0, 0, 0, 0, 0, 0, 0, 0);</v>
      </c>
    </row>
    <row r="602" spans="1:1" x14ac:dyDescent="0.25">
      <c r="A602" s="21" t="str">
        <f>CONCATENATE("INSERT INTO ",create_ceb_data!$B$1," VALUES (",calculos!C602,", ",calculos!D602,", ",calculos!E602,", ",calculos!F602,", ",calculos!G602,", ",calculos!H602,", ",calculos!I602,", ",calculos!J602,", ",calculos!K602,", ",calculos!L602,", ",calculos!M602,", ",calculos!N602,", ",calculos!O602,", ",calculos!P602,", ",calculos!Q602,", ",calculos!R602,", ",calculos!S602,", ",calculos!T602,", ",calculos!U602,", ",calculos!V602,", ",calculos!W602,", ",calculos!X602,", ",calculos!Y602,", ",calculos!Z602,", ",calculos!AA602,", ",calculos!AB602,", ",calculos!AC602,", ",calculos!AD602,", ",calculos!AE602,", ",calculos!AF602,");")</f>
        <v>INSERT INTO ceb_data VALUES (104, 1904, 0, 20190518, 66, 66, 5.32, 14.45, 2.58, 0, 0, 44.38, 56.25, 58.83, 0, 66, 0, 0, 0, 0, 0, 0, 0, 0, 0, 0, 0, 0, 0, 0);</v>
      </c>
    </row>
    <row r="603" spans="1:1" x14ac:dyDescent="0.25">
      <c r="A603" s="21" t="str">
        <f>CONCATENATE("INSERT INTO ",create_ceb_data!$B$1," VALUES (",calculos!C603,", ",calculos!D603,", ",calculos!E603,", ",calculos!F603,", ",calculos!G603,", ",calculos!H603,", ",calculos!I603,", ",calculos!J603,", ",calculos!K603,", ",calculos!L603,", ",calculos!M603,", ",calculos!N603,", ",calculos!O603,", ",calculos!P603,", ",calculos!Q603,", ",calculos!R603,", ",calculos!S603,", ",calculos!T603,", ",calculos!U603,", ",calculos!V603,", ",calculos!W603,", ",calculos!X603,", ",calculos!Y603,", ",calculos!Z603,", ",calculos!AA603,", ",calculos!AB603,", ",calculos!AC603,", ",calculos!AD603,", ",calculos!AE603,", ",calculos!AF603,");")</f>
        <v>INSERT INTO ceb_data VALUES (105, 1904, 0, 20190518, 5720, 5720, 1140.76, 731.78, 266.92, 0, 0, 4563.06, 5027.92, 5294.84, 0, 5720, 0, 0, 0, 0, 0, 0, 0, 0, 0, 0, 0, 0, 0, 0);</v>
      </c>
    </row>
    <row r="604" spans="1:1" x14ac:dyDescent="0.25">
      <c r="A604" s="21" t="str">
        <f>CONCATENATE("INSERT INTO ",create_ceb_data!$B$1," VALUES (",calculos!C604,", ",calculos!D604,", ",calculos!E604,", ",calculos!F604,", ",calculos!G604,", ",calculos!H604,", ",calculos!I604,", ",calculos!J604,", ",calculos!K604,", ",calculos!L604,", ",calculos!M604,", ",calculos!N604,", ",calculos!O604,", ",calculos!P604,", ",calculos!Q604,", ",calculos!R604,", ",calculos!S604,", ",calculos!T604,", ",calculos!U604,", ",calculos!V604,", ",calculos!W604,", ",calculos!X604,", ",calculos!Y604,", ",calculos!Z604,", ",calculos!AA604,", ",calculos!AB604,", ",calculos!AC604,", ",calculos!AD604,", ",calculos!AE604,", ",calculos!AF604,");")</f>
        <v>INSERT INTO ceb_data VALUES (106, 1904, 0, 20190518, 564, 564, 112.48, 50.91, 26.29, 0, 0, 449.92, 474.54, 500.83, 0, 564, 0, 0, 0, 0, 0, 0, 0, 0, 0, 0, 0, 0, 0, 0);</v>
      </c>
    </row>
    <row r="605" spans="1:1" x14ac:dyDescent="0.25">
      <c r="A605" s="21" t="str">
        <f>CONCATENATE("INSERT INTO ",create_ceb_data!$B$1," VALUES (",calculos!C605,", ",calculos!D605,", ",calculos!E605,", ",calculos!F605,", ",calculos!G605,", ",calculos!H605,", ",calculos!I605,", ",calculos!J605,", ",calculos!K605,", ",calculos!L605,", ",calculos!M605,", ",calculos!N605,", ",calculos!O605,", ",calculos!P605,", ",calculos!Q605,", ",calculos!R605,", ",calculos!S605,", ",calculos!T605,", ",calculos!U605,", ",calculos!V605,", ",calculos!W605,", ",calculos!X605,", ",calculos!Y605,", ",calculos!Z605,", ",calculos!AA605,", ",calculos!AB605,", ",calculos!AC605,", ",calculos!AD605,", ",calculos!AE605,", ",calculos!AF605,");")</f>
        <v>INSERT INTO ceb_data VALUES (107, 1904, 0, 20190518, 5700, 5700, 1136.77, 622.65, 265.99, 0, 0, 4547.1, 4903.76, 5169.75, 0, 5700, 0, 0, 0, 0, 0, 0, 0, 0, 0, 0, 0, 0, 0, 0);</v>
      </c>
    </row>
    <row r="606" spans="1:1" x14ac:dyDescent="0.25">
      <c r="A606" s="21" t="str">
        <f>CONCATENATE("INSERT INTO ",create_ceb_data!$B$1," VALUES (",calculos!C606,", ",calculos!D606,", ",calculos!E606,", ",calculos!F606,", ",calculos!G606,", ",calculos!H606,", ",calculos!I606,", ",calculos!J606,", ",calculos!K606,", ",calculos!L606,", ",calculos!M606,", ",calculos!N606,", ",calculos!O606,", ",calculos!P606,", ",calculos!Q606,", ",calculos!R606,", ",calculos!S606,", ",calculos!T606,", ",calculos!U606,", ",calculos!V606,", ",calculos!W606,", ",calculos!X606,", ",calculos!Y606,", ",calculos!Z606,", ",calculos!AA606,", ",calculos!AB606,", ",calculos!AC606,", ",calculos!AD606,", ",calculos!AE606,", ",calculos!AF606,");")</f>
        <v>INSERT INTO ceb_data VALUES (108, 1904, 0, 20190518, 7010, 7010, 1398.03, 622.65, 327.12, 0, 0, 5592.14, 5887.67, 6214.79, 0, 7010, 0, 0, 0, 0, 0, 0, 0, 0, 0, 0, 0, 0, 0, 0);</v>
      </c>
    </row>
    <row r="607" spans="1:1" x14ac:dyDescent="0.25">
      <c r="A607" s="21" t="str">
        <f>CONCATENATE("INSERT INTO ",create_ceb_data!$B$1," VALUES (",calculos!C607,", ",calculos!D607,", ",calculos!E607,", ",calculos!F607,", ",calculos!G607,", ",calculos!H607,", ",calculos!I607,", ",calculos!J607,", ",calculos!K607,", ",calculos!L607,", ",calculos!M607,", ",calculos!N607,", ",calculos!O607,", ",calculos!P607,", ",calculos!Q607,", ",calculos!R607,", ",calculos!S607,", ",calculos!T607,", ",calculos!U607,", ",calculos!V607,", ",calculos!W607,", ",calculos!X607,", ",calculos!Y607,", ",calculos!Z607,", ",calculos!AA607,", ",calculos!AB607,", ",calculos!AC607,", ",calculos!AD607,", ",calculos!AE607,", ",calculos!AF607,");")</f>
        <v>INSERT INTO ceb_data VALUES (109, 1904, 2, 20190518, 217982, 0, 45416.53, 741.75, 10627.46, 0, 0, 181666.19, 171780.48, 182407.94, 30083, 187899, 552, 613, 565, 680, 0, 0, 0, 0, 33730.13, 11010.45, 0, 0, 565, 680);</v>
      </c>
    </row>
    <row r="608" spans="1:1" x14ac:dyDescent="0.25">
      <c r="A608" s="21" t="str">
        <f>CONCATENATE("INSERT INTO ",create_ceb_data!$B$1," VALUES (",calculos!C608,", ",calculos!D608,", ",calculos!E608,", ",calculos!F608,", ",calculos!G608,", ",calculos!H608,", ",calculos!I608,", ",calculos!J608,", ",calculos!K608,", ",calculos!L608,", ",calculos!M608,", ",calculos!N608,", ",calculos!O608,", ",calculos!P608,", ",calculos!Q608,", ",calculos!R608,", ",calculos!S608,", ",calculos!T608,", ",calculos!U608,", ",calculos!V608,", ",calculos!W608,", ",calculos!X608,", ",calculos!Y608,", ",calculos!Z608,", ",calculos!AA608,", ",calculos!AB608,", ",calculos!AC608,", ",calculos!AD608,", ",calculos!AE608,", ",calculos!AF608,");")</f>
        <v>INSERT INTO ceb_data VALUES (110, 1904, 1, 20190518, 104282, 0, 23399.34, 741.75, 5475.43, 0, 0, 93597.43, 88863.75, 94339.18, 13580, 90702, 0, 357, 0, 440, 374, 3171, 172.3, 1460.92, 0, 7124.4, 0, 0, 0, 440);</v>
      </c>
    </row>
    <row r="609" spans="1:1" x14ac:dyDescent="0.25">
      <c r="A609" s="21" t="str">
        <f>CONCATENATE("INSERT INTO ",create_ceb_data!$B$1," VALUES (",calculos!C609,", ",calculos!D609,", ",calculos!E609,", ",calculos!F609,", ",calculos!G609,", ",calculos!H609,", ",calculos!I609,", ",calculos!J609,", ",calculos!K609,", ",calculos!L609,", ",calculos!M609,", ",calculos!N609,", ",calculos!O609,", ",calculos!P609,", ",calculos!Q609,", ",calculos!R609,", ",calculos!S609,", ",calculos!T609,", ",calculos!U609,", ",calculos!V609,", ",calculos!W609,", ",calculos!X609,", ",calculos!Y609,", ",calculos!Z609,", ",calculos!AA609,", ",calculos!AB609,", ",calculos!AC609,", ",calculos!AD609,", ",calculos!AE609,", ",calculos!AF609,");")</f>
        <v>INSERT INTO ceb_data VALUES (111, 1904, 2, 20190518, 350234, 0, 68756.48, 741.75, 16089.01, 0, 0, 275026, 259678.74, 275767.75, 38156, 312078, 743, 816, 743, 825, 0, 0, 0, 0, 44356.61, 13358.26, 0, 0, 740, 825);</v>
      </c>
    </row>
    <row r="610" spans="1:1" x14ac:dyDescent="0.25">
      <c r="A610" s="21" t="str">
        <f>CONCATENATE("INSERT INTO ",create_ceb_data!$B$1," VALUES (",calculos!C610,", ",calculos!D610,", ",calculos!E610,", ",calculos!F610,", ",calculos!G610,", ",calculos!H610,", ",calculos!I610,", ",calculos!J610,", ",calculos!K610,", ",calculos!L610,", ",calculos!M610,", ",calculos!N610,", ",calculos!O610,", ",calculos!P610,", ",calculos!Q610,", ",calculos!R610,", ",calculos!S610,", ",calculos!T610,", ",calculos!U610,", ",calculos!V610,", ",calculos!W610,", ",calculos!X610,", ",calculos!Y610,", ",calculos!Z610,", ",calculos!AA610,", ",calculos!AB610,", ",calculos!AC610,", ",calculos!AD610,", ",calculos!AE610,", ",calculos!AF610,");")</f>
        <v>INSERT INTO ceb_data VALUES (112, 1904, 1, 20190518, 95297, 0, 24444.16, 741.75, 5719.9, 0, 0, 97776.66, 92798.51, 98518.41, 19922, 75375, 0, 446, 0, 460, 0, 0, 0, 0, 0, 7448.24, 0, 0, 0, 460);</v>
      </c>
    </row>
    <row r="611" spans="1:1" x14ac:dyDescent="0.25">
      <c r="A611" s="21" t="str">
        <f>CONCATENATE("INSERT INTO ",create_ceb_data!$B$1," VALUES (",calculos!C611,", ",calculos!D611,", ",calculos!E611,", ",calculos!F611,", ",calculos!G611,", ",calculos!H611,", ",calculos!I611,", ",calculos!J611,", ",calculos!K611,", ",calculos!L611,", ",calculos!M611,", ",calculos!N611,", ",calculos!O611,", ",calculos!P611,", ",calculos!Q611,", ",calculos!R611,", ",calculos!S611,", ",calculos!T611,", ",calculos!U611,", ",calculos!V611,", ",calculos!W611,", ",calculos!X611,", ",calculos!Y611,", ",calculos!Z611,", ",calculos!AA611,", ",calculos!AB611,", ",calculos!AC611,", ",calculos!AD611,", ",calculos!AE611,", ",calculos!AF611,");")</f>
        <v>INSERT INTO ceb_data VALUES (113, 1904, 0, 20190518, 13176, 13176, 2627.74, 741.75, 614.87, 0, 0, 10510.99, 10637.87, 11252.74, 0, 13176, 0, 0, 0, 0, 0, 0, 0, 0, 0, 0, 0, 0, 0, 0);</v>
      </c>
    </row>
    <row r="612" spans="1:1" x14ac:dyDescent="0.25">
      <c r="A612" s="21" t="str">
        <f>CONCATENATE("INSERT INTO ",create_ceb_data!$B$1," VALUES (",calculos!C612,", ",calculos!D612,", ",calculos!E612,", ",calculos!F612,", ",calculos!G612,", ",calculos!H612,", ",calculos!I612,", ",calculos!J612,", ",calculos!K612,", ",calculos!L612,", ",calculos!M612,", ",calculos!N612,", ",calculos!O612,", ",calculos!P612,", ",calculos!Q612,", ",calculos!R612,", ",calculos!S612,", ",calculos!T612,", ",calculos!U612,", ",calculos!V612,", ",calculos!W612,", ",calculos!X612,", ",calculos!Y612,", ",calculos!Z612,", ",calculos!AA612,", ",calculos!AB612,", ",calculos!AC612,", ",calculos!AD612,", ",calculos!AE612,", ",calculos!AF612,");")</f>
        <v>INSERT INTO ceb_data VALUES (114, 1904, 1, 20190518, 284880, 0, 49327.86, 741.75, 11542.7, 0, 0, 197311.47, 186510.52, 198053.22, 27553, 257327, 0, 870, 0, 955, 0, 9, 0, 4.14, 0, 11129.13, 0, 0, 0, 955);</v>
      </c>
    </row>
    <row r="613" spans="1:1" x14ac:dyDescent="0.25">
      <c r="A613" s="21" t="str">
        <f>CONCATENATE("INSERT INTO ",create_ceb_data!$B$1," VALUES (",calculos!C613,", ",calculos!D613,", ",calculos!E613,", ",calculos!F613,", ",calculos!G613,", ",calculos!H613,", ",calculos!I613,", ",calculos!J613,", ",calculos!K613,", ",calculos!L613,", ",calculos!M613,", ",calculos!N613,", ",calculos!O613,", ",calculos!P613,", ",calculos!Q613,", ",calculos!R613,", ",calculos!S613,", ",calculos!T613,", ",calculos!U613,", ",calculos!V613,", ",calculos!W613,", ",calculos!X613,", ",calculos!Y613,", ",calculos!Z613,", ",calculos!AA613,", ",calculos!AB613,", ",calculos!AC613,", ",calculos!AD613,", ",calculos!AE613,", ",calculos!AF613,");")</f>
        <v>INSERT INTO ceb_data VALUES (115, 1904, 1, 20190518, 193699, 0, 46925.89, 741.75, 10980.64, 0, 0, 187703.64, 177464.75, 188445.39, 34776, 158923, 0, 852, 0, 855, 0, 0, 0, 0, 0, 13844.02, 0, 0, 0, 855);</v>
      </c>
    </row>
    <row r="614" spans="1:1" x14ac:dyDescent="0.25">
      <c r="A614" s="21" t="str">
        <f>CONCATENATE("INSERT INTO ",create_ceb_data!$B$1," VALUES (",calculos!C614,", ",calculos!D614,", ",calculos!E614,", ",calculos!F614,", ",calculos!G614,", ",calculos!H614,", ",calculos!I614,", ",calculos!J614,", ",calculos!K614,", ",calculos!L614,", ",calculos!M614,", ",calculos!N614,", ",calculos!O614,", ",calculos!P614,", ",calculos!Q614,", ",calculos!R614,", ",calculos!S614,", ",calculos!T614,", ",calculos!U614,", ",calculos!V614,", ",calculos!W614,", ",calculos!X614,", ",calculos!Y614,", ",calculos!Z614,", ",calculos!AA614,", ",calculos!AB614,", ",calculos!AC614,", ",calculos!AD614,", ",calculos!AE614,", ",calculos!AF614,");")</f>
        <v>INSERT INTO ceb_data VALUES (116, 1904, 2, 20190518, 217483, 0, 41857.01, 741.75, 9794.53, 0, 0, 167428.08, 158375.3, 168169.83, 20472, 197011, 392, 426, 435, 455, 0, 0, 0, 0, 25969.21, 7367.28, 0, 0, 435, 455);</v>
      </c>
    </row>
    <row r="615" spans="1:1" x14ac:dyDescent="0.25">
      <c r="A615" s="21" t="str">
        <f>CONCATENATE("INSERT INTO ",create_ceb_data!$B$1," VALUES (",calculos!C615,", ",calculos!D615,", ",calculos!E615,", ",calculos!F615,", ",calculos!G615,", ",calculos!H615,", ",calculos!I615,", ",calculos!J615,", ",calculos!K615,", ",calculos!L615,", ",calculos!M615,", ",calculos!N615,", ",calculos!O615,", ",calculos!P615,", ",calculos!Q615,", ",calculos!R615,", ",calculos!S615,", ",calculos!T615,", ",calculos!U615,", ",calculos!V615,", ",calculos!W615,", ",calculos!X615,", ",calculos!Y615,", ",calculos!Z615,", ",calculos!AA615,", ",calculos!AB615,", ",calculos!AC615,", ",calculos!AD615,", ",calculos!AE615,", ",calculos!AF615,");")</f>
        <v>INSERT INTO ceb_data VALUES (117, 1904, 0, 20190518, 1, 100, 8.07, 2.49, 3.91, 0, 0, 67.25, 65.83, 69.74, 0, 1, 0, 0, 0, 0, 0, 0, 0, 0, 0, 0, 0, 0, 0, 0);</v>
      </c>
    </row>
    <row r="616" spans="1:1" x14ac:dyDescent="0.25">
      <c r="A616" s="21" t="str">
        <f>CONCATENATE("INSERT INTO ",create_ceb_data!$B$1," VALUES (",calculos!C616,", ",calculos!D616,", ",calculos!E616,", ",calculos!F616,", ",calculos!G616,", ",calculos!H616,", ",calculos!I616,", ",calculos!J616,", ",calculos!K616,", ",calculos!L616,", ",calculos!M616,", ",calculos!N616,", ",calculos!O616,", ",calculos!P616,", ",calculos!Q616,", ",calculos!R616,", ",calculos!S616,", ",calculos!T616,", ",calculos!U616,", ",calculos!V616,", ",calculos!W616,", ",calculos!X616,", ",calculos!Y616,", ",calculos!Z616,", ",calculos!AA616,", ",calculos!AB616,", ",calculos!AC616,", ",calculos!AD616,", ",calculos!AE616,", ",calculos!AF616,");")</f>
        <v>INSERT INTO ceb_data VALUES (118, 1904, 0, 20190518, 0, 100, 8.07, 2.49, 3.91, 0, 0, 67.25, 65.83, 69.74, 0, 0, 0, 0, 0, 0, 0, 0, 0, 0, 0, 0, 0, 0, 0, 0);</v>
      </c>
    </row>
    <row r="617" spans="1:1" x14ac:dyDescent="0.25">
      <c r="A617" s="21" t="str">
        <f>CONCATENATE("INSERT INTO ",create_ceb_data!$B$1," VALUES (",calculos!C617,", ",calculos!D617,", ",calculos!E617,", ",calculos!F617,", ",calculos!G617,", ",calculos!H617,", ",calculos!I617,", ",calculos!J617,", ",calculos!K617,", ",calculos!L617,", ",calculos!M617,", ",calculos!N617,", ",calculos!O617,", ",calculos!P617,", ",calculos!Q617,", ",calculos!R617,", ",calculos!S617,", ",calculos!T617,", ",calculos!U617,", ",calculos!V617,", ",calculos!W617,", ",calculos!X617,", ",calculos!Y617,", ",calculos!Z617,", ",calculos!AA617,", ",calculos!AB617,", ",calculos!AC617,", ",calculos!AD617,", ",calculos!AE617,", ",calculos!AF617,");")</f>
        <v>INSERT INTO ceb_data VALUES (119, 1904, 0, 20190518, 0, 100, 8.07, 2.49, 3.91, 0, 0, 67.25, 65.83, 69.74, 0, 0, 0, 0, 0, 0, 0, 0, 0, 0, 0, 0, 0, 0, 0, 0);</v>
      </c>
    </row>
    <row r="618" spans="1:1" x14ac:dyDescent="0.25">
      <c r="A618" s="21" t="str">
        <f>CONCATENATE("INSERT INTO ",create_ceb_data!$B$1," VALUES (",calculos!C618,", ",calculos!D618,", ",calculos!E618,", ",calculos!F618,", ",calculos!G618,", ",calculos!H618,", ",calculos!I618,", ",calculos!J618,", ",calculos!K618,", ",calculos!L618,", ",calculos!M618,", ",calculos!N618,", ",calculos!O618,", ",calculos!P618,", ",calculos!Q618,", ",calculos!R618,", ",calculos!S618,", ",calculos!T618,", ",calculos!U618,", ",calculos!V618,", ",calculos!W618,", ",calculos!X618,", ",calculos!Y618,", ",calculos!Z618,", ",calculos!AA618,", ",calculos!AB618,", ",calculos!AC618,", ",calculos!AD618,", ",calculos!AE618,", ",calculos!AF618,");")</f>
        <v>INSERT INTO ceb_data VALUES (120, 1904, 1, 20190518, 75063, 0, 15705.34, 741.75, 3675.03, 0, 0, 62821.41, 59888.13, 63563.16, 8428, 66635, 0, 242, 0, 250, 0, 0, 0, 0, 0, 4047.96, 0, 0, 0, 250);</v>
      </c>
    </row>
    <row r="619" spans="1:1" x14ac:dyDescent="0.25">
      <c r="A619" s="21" t="str">
        <f>CONCATENATE("INSERT INTO ",create_ceb_data!$B$1," VALUES (",calculos!C619,", ",calculos!D619,", ",calculos!E619,", ",calculos!F619,", ",calculos!G619,", ",calculos!H619,", ",calculos!I619,", ",calculos!J619,", ",calculos!K619,", ",calculos!L619,", ",calculos!M619,", ",calculos!N619,", ",calculos!O619,", ",calculos!P619,", ",calculos!Q619,", ",calculos!R619,", ",calculos!S619,", ",calculos!T619,", ",calculos!U619,", ",calculos!V619,", ",calculos!W619,", ",calculos!X619,", ",calculos!Y619,", ",calculos!Z619,", ",calculos!AA619,", ",calculos!AB619,", ",calculos!AC619,", ",calculos!AD619,", ",calculos!AE619,", ",calculos!AF619,");")</f>
        <v>INSERT INTO ceb_data VALUES (121, 1904, 2, 20190518, 128317, 0, 20832.66, 741.75, 4874.82, 0, 0, 83330.68, 79197.61, 84072.43, 11596, 116721, 188, 200, 210, 210, 0, 0, 0, 0, 6502.93, 2447.24, 0, 0, 210, 210);</v>
      </c>
    </row>
    <row r="620" spans="1:1" x14ac:dyDescent="0.25">
      <c r="A620" s="21" t="str">
        <f>CONCATENATE("INSERT INTO ",create_ceb_data!$B$1," VALUES (",calculos!C620,", ",calculos!D620,", ",calculos!E620,", ",calculos!F620,", ",calculos!G620,", ",calculos!H620,", ",calculos!I620,", ",calculos!J620,", ",calculos!K620,", ",calculos!L620,", ",calculos!M620,", ",calculos!N620,", ",calculos!O620,", ",calculos!P620,", ",calculos!Q620,", ",calculos!R620,", ",calculos!S620,", ",calculos!T620,", ",calculos!U620,", ",calculos!V620,", ",calculos!W620,", ",calculos!X620,", ",calculos!Y620,", ",calculos!Z620,", ",calculos!AA620,", ",calculos!AB620,", ",calculos!AC620,", ",calculos!AD620,", ",calculos!AE620,", ",calculos!AF620,");")</f>
        <v>INSERT INTO ceb_data VALUES (122, 1904, 0, 20190518, 0, 30, 2.42, 2.49, 1.17, 0, 0, 20.17, 21.49, 22.66, 0, 0, 0, 0, 0, 0, 0, 0, 0, 0, 0, 0, 0, 0, 0, 0);</v>
      </c>
    </row>
    <row r="621" spans="1:1" x14ac:dyDescent="0.25">
      <c r="A621" s="21" t="str">
        <f>CONCATENATE("INSERT INTO ",create_ceb_data!$B$1," VALUES (",calculos!C621,", ",calculos!D621,", ",calculos!E621,", ",calculos!F621,", ",calculos!G621,", ",calculos!H621,", ",calculos!I621,", ",calculos!J621,", ",calculos!K621,", ",calculos!L621,", ",calculos!M621,", ",calculos!N621,", ",calculos!O621,", ",calculos!P621,", ",calculos!Q621,", ",calculos!R621,", ",calculos!S621,", ",calculos!T621,", ",calculos!U621,", ",calculos!V621,", ",calculos!W621,", ",calculos!X621,", ",calculos!Y621,", ",calculos!Z621,", ",calculos!AA621,", ",calculos!AB621,", ",calculos!AC621,", ",calculos!AD621,", ",calculos!AE621,", ",calculos!AF621,");")</f>
        <v>INSERT INTO ceb_data VALUES (123, 1904, 0, 20190518, 100, 100, 8.07, 8.05, 3.91, 0, 0, 67.25, 71.39, 75.3, 0, 100, 0, 0, 0, 0, 0, 0, 0, 0, 0, 0, 0, 0, 0, 0);</v>
      </c>
    </row>
    <row r="622" spans="1:1" x14ac:dyDescent="0.25">
      <c r="A622" s="21" t="str">
        <f>CONCATENATE("INSERT INTO ",create_ceb_data!$B$1," VALUES (",calculos!C622,", ",calculos!D622,", ",calculos!E622,", ",calculos!F622,", ",calculos!G622,", ",calculos!H622,", ",calculos!I622,", ",calculos!J622,", ",calculos!K622,", ",calculos!L622,", ",calculos!M622,", ",calculos!N622,", ",calculos!O622,", ",calculos!P622,", ",calculos!Q622,", ",calculos!R622,", ",calculos!S622,", ",calculos!T622,", ",calculos!U622,", ",calculos!V622,", ",calculos!W622,", ",calculos!X622,", ",calculos!Y622,", ",calculos!Z622,", ",calculos!AA622,", ",calculos!AB622,", ",calculos!AC622,", ",calculos!AD622,", ",calculos!AE622,", ",calculos!AF622,");")</f>
        <v>INSERT INTO ceb_data VALUES (101, 1905, 1, 20190618, 14623, 0, 2628.27, 741.75, 615, 0, 0, 10513.09, 10639.84, 11254.84, 1729, 12894, 0, 43, 0, 55, 0, 0, 0, 0, 0, 636.57, 0, 0, 0, 55);</v>
      </c>
    </row>
    <row r="623" spans="1:1" x14ac:dyDescent="0.25">
      <c r="A623" s="21" t="str">
        <f>CONCATENATE("INSERT INTO ",create_ceb_data!$B$1," VALUES (",calculos!C623,", ",calculos!D623,", ",calculos!E623,", ",calculos!F623,", ",calculos!G623,", ",calculos!H623,", ",calculos!I623,", ",calculos!J623,", ",calculos!K623,", ",calculos!L623,", ",calculos!M623,", ",calculos!N623,", ",calculos!O623,", ",calculos!P623,", ",calculos!Q623,", ",calculos!R623,", ",calculos!S623,", ",calculos!T623,", ",calculos!U623,", ",calculos!V623,", ",calculos!W623,", ",calculos!X623,", ",calculos!Y623,", ",calculos!Z623,", ",calculos!AA623,", ",calculos!AB623,", ",calculos!AC623,", ",calculos!AD623,", ",calculos!AE623,", ",calculos!AF623,");")</f>
        <v>INSERT INTO ceb_data VALUES (102, 1905, 0, 20190618, 694, 694, 137.91, 76.27, 32.24, 0, 0, 551.64, 595.67, 627.91, 0, 694, 0, 0, 0, 0, 0, 0, 0, 0, 0, 0, 0, 0, 0, 0);</v>
      </c>
    </row>
    <row r="624" spans="1:1" x14ac:dyDescent="0.25">
      <c r="A624" s="21" t="str">
        <f>CONCATENATE("INSERT INTO ",create_ceb_data!$B$1," VALUES (",calculos!C624,", ",calculos!D624,", ",calculos!E624,", ",calculos!F624,", ",calculos!G624,", ",calculos!H624,", ",calculos!I624,", ",calculos!J624,", ",calculos!K624,", ",calculos!L624,", ",calculos!M624,", ",calculos!N624,", ",calculos!O624,", ",calculos!P624,", ",calculos!Q624,", ",calculos!R624,", ",calculos!S624,", ",calculos!T624,", ",calculos!U624,", ",calculos!V624,", ",calculos!W624,", ",calculos!X624,", ",calculos!Y624,", ",calculos!Z624,", ",calculos!AA624,", ",calculos!AB624,", ",calculos!AC624,", ",calculos!AD624,", ",calculos!AE624,", ",calculos!AF624,");")</f>
        <v>INSERT INTO ceb_data VALUES (103, 1905, 0, 20190618, 7040, 7040, 1398.98, 731.78, 327.34, 0, 0, 5595.94, 6000.38, 6327.72, 0, 7040, 0, 0, 0, 0, 0, 0, 0, 0, 0, 0, 0, 0, 0, 0);</v>
      </c>
    </row>
    <row r="625" spans="1:1" x14ac:dyDescent="0.25">
      <c r="A625" s="21" t="str">
        <f>CONCATENATE("INSERT INTO ",create_ceb_data!$B$1," VALUES (",calculos!C625,", ",calculos!D625,", ",calculos!E625,", ",calculos!F625,", ",calculos!G625,", ",calculos!H625,", ",calculos!I625,", ",calculos!J625,", ",calculos!K625,", ",calculos!L625,", ",calculos!M625,", ",calculos!N625,", ",calculos!O625,", ",calculos!P625,", ",calculos!Q625,", ",calculos!R625,", ",calculos!S625,", ",calculos!T625,", ",calculos!U625,", ",calculos!V625,", ",calculos!W625,", ",calculos!X625,", ",calculos!Y625,", ",calculos!Z625,", ",calculos!AA625,", ",calculos!AB625,", ",calculos!AC625,", ",calculos!AD625,", ",calculos!AE625,", ",calculos!AF625,");")</f>
        <v>INSERT INTO ceb_data VALUES (104, 1905, 0, 20190618, 125, 125, 10.06, 14.45, 4.88, 0, 0, 83.85, 93.42, 98.3, 0, 125, 0, 0, 0, 0, 0, 0, 0, 0, 0, 0, 0, 0, 0, 0);</v>
      </c>
    </row>
    <row r="626" spans="1:1" x14ac:dyDescent="0.25">
      <c r="A626" s="21" t="str">
        <f>CONCATENATE("INSERT INTO ",create_ceb_data!$B$1," VALUES (",calculos!C626,", ",calculos!D626,", ",calculos!E626,", ",calculos!F626,", ",calculos!G626,", ",calculos!H626,", ",calculos!I626,", ",calculos!J626,", ",calculos!K626,", ",calculos!L626,", ",calculos!M626,", ",calculos!N626,", ",calculos!O626,", ",calculos!P626,", ",calculos!Q626,", ",calculos!R626,", ",calculos!S626,", ",calculos!T626,", ",calculos!U626,", ",calculos!V626,", ",calculos!W626,", ",calculos!X626,", ",calculos!Y626,", ",calculos!Z626,", ",calculos!AA626,", ",calculos!AB626,", ",calculos!AC626,", ",calculos!AD626,", ",calculos!AE626,", ",calculos!AF626,");")</f>
        <v>INSERT INTO ceb_data VALUES (105, 1905, 0, 20190618, 7000, 7000, 1391.03, 731.78, 325.48, 0, 0, 5564.14, 5970.44, 6295.92, 0, 7000, 0, 0, 0, 0, 0, 0, 0, 0, 0, 0, 0, 0, 0, 0);</v>
      </c>
    </row>
    <row r="627" spans="1:1" x14ac:dyDescent="0.25">
      <c r="A627" s="21" t="str">
        <f>CONCATENATE("INSERT INTO ",create_ceb_data!$B$1," VALUES (",calculos!C627,", ",calculos!D627,", ",calculos!E627,", ",calculos!F627,", ",calculos!G627,", ",calculos!H627,", ",calculos!I627,", ",calculos!J627,", ",calculos!K627,", ",calculos!L627,", ",calculos!M627,", ",calculos!N627,", ",calculos!O627,", ",calculos!P627,", ",calculos!Q627,", ",calculos!R627,", ",calculos!S627,", ",calculos!T627,", ",calculos!U627,", ",calculos!V627,", ",calculos!W627,", ",calculos!X627,", ",calculos!Y627,", ",calculos!Z627,", ",calculos!AA627,", ",calculos!AB627,", ",calculos!AC627,", ",calculos!AD627,", ",calculos!AE627,", ",calculos!AF627,");")</f>
        <v>INSERT INTO ceb_data VALUES (106, 1905, 0, 20190618, 619, 619, 123, 50.91, 28.77, 0, 0, 492.02, 514.16, 542.93, 0, 619, 0, 0, 0, 0, 0, 0, 0, 0, 0, 0, 0, 0, 0, 0);</v>
      </c>
    </row>
    <row r="628" spans="1:1" x14ac:dyDescent="0.25">
      <c r="A628" s="21" t="str">
        <f>CONCATENATE("INSERT INTO ",create_ceb_data!$B$1," VALUES (",calculos!C628,", ",calculos!D628,", ",calculos!E628,", ",calculos!F628,", ",calculos!G628,", ",calculos!H628,", ",calculos!I628,", ",calculos!J628,", ",calculos!K628,", ",calculos!L628,", ",calculos!M628,", ",calculos!N628,", ",calculos!O628,", ",calculos!P628,", ",calculos!Q628,", ",calculos!R628,", ",calculos!S628,", ",calculos!T628,", ",calculos!U628,", ",calculos!V628,", ",calculos!W628,", ",calculos!X628,", ",calculos!Y628,", ",calculos!Z628,", ",calculos!AA628,", ",calculos!AB628,", ",calculos!AC628,", ",calculos!AD628,", ",calculos!AE628,", ",calculos!AF628,");")</f>
        <v>INSERT INTO ceb_data VALUES (107, 1905, 0, 20190618, 7020, 7020, 1395.01, 622.65, 326.43, 0, 0, 5580.04, 5876.26, 6202.69, 0, 7020, 0, 0, 0, 0, 0, 0, 0, 0, 0, 0, 0, 0, 0, 0);</v>
      </c>
    </row>
    <row r="629" spans="1:1" x14ac:dyDescent="0.25">
      <c r="A629" s="21" t="str">
        <f>CONCATENATE("INSERT INTO ",create_ceb_data!$B$1," VALUES (",calculos!C629,", ",calculos!D629,", ",calculos!E629,", ",calculos!F629,", ",calculos!G629,", ",calculos!H629,", ",calculos!I629,", ",calculos!J629,", ",calculos!K629,", ",calculos!L629,", ",calculos!M629,", ",calculos!N629,", ",calculos!O629,", ",calculos!P629,", ",calculos!Q629,", ",calculos!R629,", ",calculos!S629,", ",calculos!T629,", ",calculos!U629,", ",calculos!V629,", ",calculos!W629,", ",calculos!X629,", ",calculos!Y629,", ",calculos!Z629,", ",calculos!AA629,", ",calculos!AB629,", ",calculos!AC629,", ",calculos!AD629,", ",calculos!AE629,", ",calculos!AF629,");")</f>
        <v>INSERT INTO ceb_data VALUES (108, 1905, 0, 20190618, 7550, 7550, 1515.13, 622.65, 354.52, 0, 0, 6060.53, 6328.66, 6683.18, 0, 7550, 0, 0, 0, 0, 0, 0, 0, 0, 0, 0, 0, 0, 0, 0);</v>
      </c>
    </row>
    <row r="630" spans="1:1" x14ac:dyDescent="0.25">
      <c r="A630" s="21" t="str">
        <f>CONCATENATE("INSERT INTO ",create_ceb_data!$B$1," VALUES (",calculos!C630,", ",calculos!D630,", ",calculos!E630,", ",calculos!F630,", ",calculos!G630,", ",calculos!H630,", ",calculos!I630,", ",calculos!J630,", ",calculos!K630,", ",calculos!L630,", ",calculos!M630,", ",calculos!N630,", ",calculos!O630,", ",calculos!P630,", ",calculos!Q630,", ",calculos!R630,", ",calculos!S630,", ",calculos!T630,", ",calculos!U630,", ",calculos!V630,", ",calculos!W630,", ",calculos!X630,", ",calculos!Y630,", ",calculos!Z630,", ",calculos!AA630,", ",calculos!AB630,", ",calculos!AC630,", ",calculos!AD630,", ",calculos!AE630,", ",calculos!AF630,");")</f>
        <v>INSERT INTO ceb_data VALUES (109, 1905, 2, 20190618, 195952, 0, 41903.55, 741.75, 9805.42, 0, 6792.42, 167614.28, 151758.19, 161563.61, 27054, 168898, 553, 622, 565, 680, 0, 0, 0, 0, 33499.92, 10935.3, 0, 0, 565, 680);</v>
      </c>
    </row>
    <row r="631" spans="1:1" x14ac:dyDescent="0.25">
      <c r="A631" s="21" t="str">
        <f>CONCATENATE("INSERT INTO ",create_ceb_data!$B$1," VALUES (",calculos!C631,", ",calculos!D631,", ",calculos!E631,", ",calculos!F631,", ",calculos!G631,", ",calculos!H631,", ",calculos!I631,", ",calculos!J631,", ",calculos!K631,", ",calculos!L631,", ",calculos!M631,", ",calculos!N631,", ",calculos!O631,", ",calculos!P631,", ",calculos!Q631,", ",calculos!R631,", ",calculos!S631,", ",calculos!T631,", ",calculos!U631,", ",calculos!V631,", ",calculos!W631,", ",calculos!X631,", ",calculos!Y631,", ",calculos!Z631,", ",calculos!AA631,", ",calculos!AB631,", ",calculos!AC631,", ",calculos!AD631,", ",calculos!AE631,", ",calculos!AF631,");")</f>
        <v>INSERT INTO ceb_data VALUES (110, 1905, 1, 20190618, 84770, 0, 19039.9, 741.75, 4455.32, 0, 0, 76159.68, 72446.11, 76901.43, 10862, 73908, 0, 319, 0, 440, 155, 909, 70.92, 415.93, 0, 7075.78, 0, 0, 0, 440);</v>
      </c>
    </row>
    <row r="632" spans="1:1" x14ac:dyDescent="0.25">
      <c r="A632" s="21" t="str">
        <f>CONCATENATE("INSERT INTO ",create_ceb_data!$B$1," VALUES (",calculos!C632,", ",calculos!D632,", ",calculos!E632,", ",calculos!F632,", ",calculos!G632,", ",calculos!H632,", ",calculos!I632,", ",calculos!J632,", ",calculos!K632,", ",calculos!L632,", ",calculos!M632,", ",calculos!N632,", ",calculos!O632,", ",calculos!P632,", ",calculos!Q632,", ",calculos!R632,", ",calculos!S632,", ",calculos!T632,", ",calculos!U632,", ",calculos!V632,", ",calculos!W632,", ",calculos!X632,", ",calculos!Y632,", ",calculos!Z632,", ",calculos!AA632,", ",calculos!AB632,", ",calculos!AC632,", ",calculos!AD632,", ",calculos!AE632,", ",calculos!AF632,");")</f>
        <v>INSERT INTO ceb_data VALUES (111, 1905, 2, 20190618, 324129, 0, 66243.73, 741.75, 15501.03, 0, 0, 264975.02, 250215.74, 265716.77, 32219, 291910, 781, 792, 781, 825, 0, 160, 0, 73.21, 46306.97, 13267.09, 4861.93, 0, 740, 825);</v>
      </c>
    </row>
    <row r="633" spans="1:1" x14ac:dyDescent="0.25">
      <c r="A633" s="21" t="str">
        <f>CONCATENATE("INSERT INTO ",create_ceb_data!$B$1," VALUES (",calculos!C633,", ",calculos!D633,", ",calculos!E633,", ",calculos!F633,", ",calculos!G633,", ",calculos!H633,", ",calculos!I633,", ",calculos!J633,", ",calculos!K633,", ",calculos!L633,", ",calculos!M633,", ",calculos!N633,", ",calculos!O633,", ",calculos!P633,", ",calculos!Q633,", ",calculos!R633,", ",calculos!S633,", ",calculos!T633,", ",calculos!U633,", ",calculos!V633,", ",calculos!W633,", ",calculos!X633,", ",calculos!Y633,", ",calculos!Z633,", ",calculos!AA633,", ",calculos!AB633,", ",calculos!AC633,", ",calculos!AD633,", ",calculos!AE633,", ",calculos!AF633,");")</f>
        <v>INSERT INTO ceb_data VALUES (112, 1905, 1, 20190618, 156980, 0, 32101.14, 741.75, 7511.64, 0, 71.85, 128404.58, 121562.84, 129074.48, 16555, 140425, 0, 0, 0, 460, 0, 0, 0, 0, 0, 7397.41, 0, 0, 0, 460);</v>
      </c>
    </row>
    <row r="634" spans="1:1" x14ac:dyDescent="0.25">
      <c r="A634" s="21" t="str">
        <f>CONCATENATE("INSERT INTO ",create_ceb_data!$B$1," VALUES (",calculos!C634,", ",calculos!D634,", ",calculos!E634,", ",calculos!F634,", ",calculos!G634,", ",calculos!H634,", ",calculos!I634,", ",calculos!J634,", ",calculos!K634,", ",calculos!L634,", ",calculos!M634,", ",calculos!N634,", ",calculos!O634,", ",calculos!P634,", ",calculos!Q634,", ",calculos!R634,", ",calculos!S634,", ",calculos!T634,", ",calculos!U634,", ",calculos!V634,", ",calculos!W634,", ",calculos!X634,", ",calculos!Y634,", ",calculos!Z634,", ",calculos!AA634,", ",calculos!AB634,", ",calculos!AC634,", ",calculos!AD634,", ",calculos!AE634,", ",calculos!AF634,");")</f>
        <v>INSERT INTO ceb_data VALUES (113, 1905, 0, 20190618, 13429, 13429, 2668.6, 741.75, 624.44, 0, 0, 10674.42, 10791.73, 11416.17, 0, 13429, 0, 0, 0, 0, 0, 0, 0, 0, 0, 0, 0, 0, 0, 0);</v>
      </c>
    </row>
    <row r="635" spans="1:1" x14ac:dyDescent="0.25">
      <c r="A635" s="21" t="str">
        <f>CONCATENATE("INSERT INTO ",create_ceb_data!$B$1," VALUES (",calculos!C635,", ",calculos!D635,", ",calculos!E635,", ",calculos!F635,", ",calculos!G635,", ",calculos!H635,", ",calculos!I635,", ",calculos!J635,", ",calculos!K635,", ",calculos!L635,", ",calculos!M635,", ",calculos!N635,", ",calculos!O635,", ",calculos!P635,", ",calculos!Q635,", ",calculos!R635,", ",calculos!S635,", ",calculos!T635,", ",calculos!U635,", ",calculos!V635,", ",calculos!W635,", ",calculos!X635,", ",calculos!Y635,", ",calculos!Z635,", ",calculos!AA635,", ",calculos!AB635,", ",calculos!AC635,", ",calculos!AD635,", ",calculos!AE635,", ",calculos!AF635,");")</f>
        <v>INSERT INTO ceb_data VALUES (114, 1905, 1, 20190618, 261996, 0, 45424.74, 741.75, 10629.36, 0, 0, 181698.99, 171811.38, 182440.74, 24692, 237304, 0, 832, 0, 955, 0, 0, 0, 0, 0, 11053.17, 0, 0, 0, 955);</v>
      </c>
    </row>
    <row r="636" spans="1:1" x14ac:dyDescent="0.25">
      <c r="A636" s="21" t="str">
        <f>CONCATENATE("INSERT INTO ",create_ceb_data!$B$1," VALUES (",calculos!C636,", ",calculos!D636,", ",calculos!E636,", ",calculos!F636,", ",calculos!G636,", ",calculos!H636,", ",calculos!I636,", ",calculos!J636,", ",calculos!K636,", ",calculos!L636,", ",calculos!M636,", ",calculos!N636,", ",calculos!O636,", ",calculos!P636,", ",calculos!Q636,", ",calculos!R636,", ",calculos!S636,", ",calculos!T636,", ",calculos!U636,", ",calculos!V636,", ",calculos!W636,", ",calculos!X636,", ",calculos!Y636,", ",calculos!Z636,", ",calculos!AA636,", ",calculos!AB636,", ",calculos!AC636,", ",calculos!AD636,", ",calculos!AE636,", ",calculos!AF636,");")</f>
        <v>INSERT INTO ceb_data VALUES (115, 1905, 1, 20190618, 168936, 0, 41066.69, 741.75, 9609.59, 0, 0, 164266.85, 155399.01, 165008.6, 28583, 140353, 0, 898, 0, 898, 0, 1, 0, 0.45, 0, 14441.04, 0, 1383, 0, 855);</v>
      </c>
    </row>
    <row r="637" spans="1:1" x14ac:dyDescent="0.25">
      <c r="A637" s="21" t="str">
        <f>CONCATENATE("INSERT INTO ",create_ceb_data!$B$1," VALUES (",calculos!C637,", ",calculos!D637,", ",calculos!E637,", ",calculos!F637,", ",calculos!G637,", ",calculos!H637,", ",calculos!I637,", ",calculos!J637,", ",calculos!K637,", ",calculos!L637,", ",calculos!M637,", ",calculos!N637,", ",calculos!O637,", ",calculos!P637,", ",calculos!Q637,", ",calculos!R637,", ",calculos!S637,", ",calculos!T637,", ",calculos!U637,", ",calculos!V637,", ",calculos!W637,", ",calculos!X637,", ",calculos!Y637,", ",calculos!Z637,", ",calculos!AA637,", ",calculos!AB637,", ",calculos!AC637,", ",calculos!AD637,", ",calculos!AE637,", ",calculos!AF637,");")</f>
        <v>INSERT INTO ceb_data VALUES (116, 1905, 2, 20190618, 204333, 0, 39775.2, 741.75, 9307.38, 0, 0, 159100.86, 150535.23, 159842.61, 18851, 185482, 404, 421, 435, 455, 0, 0, 0, 0, 25791.97, 7317, 0, 0, 435, 455);</v>
      </c>
    </row>
    <row r="638" spans="1:1" x14ac:dyDescent="0.25">
      <c r="A638" s="21" t="str">
        <f>CONCATENATE("INSERT INTO ",create_ceb_data!$B$1," VALUES (",calculos!C638,", ",calculos!D638,", ",calculos!E638,", ",calculos!F638,", ",calculos!G638,", ",calculos!H638,", ",calculos!I638,", ",calculos!J638,", ",calculos!K638,", ",calculos!L638,", ",calculos!M638,", ",calculos!N638,", ",calculos!O638,", ",calculos!P638,", ",calculos!Q638,", ",calculos!R638,", ",calculos!S638,", ",calculos!T638,", ",calculos!U638,", ",calculos!V638,", ",calculos!W638,", ",calculos!X638,", ",calculos!Y638,", ",calculos!Z638,", ",calculos!AA638,", ",calculos!AB638,", ",calculos!AC638,", ",calculos!AD638,", ",calculos!AE638,", ",calculos!AF638,");")</f>
        <v>INSERT INTO ceb_data VALUES (117, 1905, 0, 20190618, 11, 100, 8.04, 2.49, 3.91, 0, 0, 67.08, 65.66, 69.57, 0, 11, 0, 0, 0, 0, 0, 0, 0, 0, 0, 0, 0, 0, 0, 0);</v>
      </c>
    </row>
    <row r="639" spans="1:1" x14ac:dyDescent="0.25">
      <c r="A639" s="21" t="str">
        <f>CONCATENATE("INSERT INTO ",create_ceb_data!$B$1," VALUES (",calculos!C639,", ",calculos!D639,", ",calculos!E639,", ",calculos!F639,", ",calculos!G639,", ",calculos!H639,", ",calculos!I639,", ",calculos!J639,", ",calculos!K639,", ",calculos!L639,", ",calculos!M639,", ",calculos!N639,", ",calculos!O639,", ",calculos!P639,", ",calculos!Q639,", ",calculos!R639,", ",calculos!S639,", ",calculos!T639,", ",calculos!U639,", ",calculos!V639,", ",calculos!W639,", ",calculos!X639,", ",calculos!Y639,", ",calculos!Z639,", ",calculos!AA639,", ",calculos!AB639,", ",calculos!AC639,", ",calculos!AD639,", ",calculos!AE639,", ",calculos!AF639,");")</f>
        <v>INSERT INTO ceb_data VALUES (118, 1905, 0, 20190618, 1, 100, 8.04, 2.49, 3.91, 0, 0, 67.08, 65.66, 69.57, 0, 1, 0, 0, 0, 0, 0, 0, 0, 0, 0, 0, 0, 0, 0, 0);</v>
      </c>
    </row>
    <row r="640" spans="1:1" x14ac:dyDescent="0.25">
      <c r="A640" s="21" t="str">
        <f>CONCATENATE("INSERT INTO ",create_ceb_data!$B$1," VALUES (",calculos!C640,", ",calculos!D640,", ",calculos!E640,", ",calculos!F640,", ",calculos!G640,", ",calculos!H640,", ",calculos!I640,", ",calculos!J640,", ",calculos!K640,", ",calculos!L640,", ",calculos!M640,", ",calculos!N640,", ",calculos!O640,", ",calculos!P640,", ",calculos!Q640,", ",calculos!R640,", ",calculos!S640,", ",calculos!T640,", ",calculos!U640,", ",calculos!V640,", ",calculos!W640,", ",calculos!X640,", ",calculos!Y640,", ",calculos!Z640,", ",calculos!AA640,", ",calculos!AB640,", ",calculos!AC640,", ",calculos!AD640,", ",calculos!AE640,", ",calculos!AF640,");")</f>
        <v>INSERT INTO ceb_data VALUES (119, 1905, 0, 20190618, 1, 100, 8.04, 2.49, 3.91, 0, 0, 67.08, 65.66, 69.57, 0, 1, 0, 0, 0, 0, 0, 0, 0, 0, 0, 0, 0, 0, 0, 0);</v>
      </c>
    </row>
    <row r="641" spans="1:1" x14ac:dyDescent="0.25">
      <c r="A641" s="21" t="str">
        <f>CONCATENATE("INSERT INTO ",create_ceb_data!$B$1," VALUES (",calculos!C641,", ",calculos!D641,", ",calculos!E641,", ",calculos!F641,", ",calculos!G641,", ",calculos!H641,", ",calculos!I641,", ",calculos!J641,", ",calculos!K641,", ",calculos!L641,", ",calculos!M641,", ",calculos!N641,", ",calculos!O641,", ",calculos!P641,", ",calculos!Q641,", ",calculos!R641,", ",calculos!S641,", ",calculos!T641,", ",calculos!U641,", ",calculos!V641,", ",calculos!W641,", ",calculos!X641,", ",calculos!Y641,", ",calculos!Z641,", ",calculos!AA641,", ",calculos!AB641,", ",calculos!AC641,", ",calculos!AD641,", ",calculos!AE641,", ",calculos!AF641,");")</f>
        <v>INSERT INTO ceb_data VALUES (120, 1905, 1, 20190618, 62687, 0, 13530.61, 741.75, 3166.14, 0, 0, 54122.47, 51698.08, 54864.22, 7663, 55024, 0, 216, 0, 250, 0, 0, 0, 0, 0, 4020.33, 0, 0, 0, 250);</v>
      </c>
    </row>
    <row r="642" spans="1:1" x14ac:dyDescent="0.25">
      <c r="A642" s="21" t="str">
        <f>CONCATENATE("INSERT INTO ",create_ceb_data!$B$1," VALUES (",calculos!C642,", ",calculos!D642,", ",calculos!E642,", ",calculos!F642,", ",calculos!G642,", ",calculos!H642,", ",calculos!I642,", ",calculos!J642,", ",calculos!K642,", ",calculos!L642,", ",calculos!M642,", ",calculos!N642,", ",calculos!O642,", ",calculos!P642,", ",calculos!Q642,", ",calculos!R642,", ",calculos!S642,", ",calculos!T642,", ",calculos!U642,", ",calculos!V642,", ",calculos!W642,", ",calculos!X642,", ",calculos!Y642,", ",calculos!Z642,", ",calculos!AA642,", ",calculos!AB642,", ",calculos!AC642,", ",calculos!AD642,", ",calculos!AE642,", ",calculos!AF642,");")</f>
        <v>INSERT INTO ceb_data VALUES (121, 1905, 2, 20190618, 135058, 0, 21808.03, 741.75, 5103.06, 0, 0, 87232.2, 82870.89, 87973.95, 11036, 124022, 207, 209, 210, 210, 0, 0, 0, 0, 6458.56, 2430.54, 0, 0, 210, 210);</v>
      </c>
    </row>
    <row r="643" spans="1:1" x14ac:dyDescent="0.25">
      <c r="A643" s="21" t="str">
        <f>CONCATENATE("INSERT INTO ",create_ceb_data!$B$1," VALUES (",calculos!C643,", ",calculos!D643,", ",calculos!E643,", ",calculos!F643,", ",calculos!G643,", ",calculos!H643,", ",calculos!I643,", ",calculos!J643,", ",calculos!K643,", ",calculos!L643,", ",calculos!M643,", ",calculos!N643,", ",calculos!O643,", ",calculos!P643,", ",calculos!Q643,", ",calculos!R643,", ",calculos!S643,", ",calculos!T643,", ",calculos!U643,", ",calculos!V643,", ",calculos!W643,", ",calculos!X643,", ",calculos!Y643,", ",calculos!Z643,", ",calculos!AA643,", ",calculos!AB643,", ",calculos!AC643,", ",calculos!AD643,", ",calculos!AE643,", ",calculos!AF643,");")</f>
        <v>INSERT INTO ceb_data VALUES (122, 1905, 0, 20190618, 0, 30, 2.42, 2.49, 1.17, 0, 0, 20.17, 21.49, 22.66, 0, 0, 0, 0, 0, 0, 0, 0, 0, 0, 0, 0, 0, 0, 0, 0);</v>
      </c>
    </row>
    <row r="644" spans="1:1" x14ac:dyDescent="0.25">
      <c r="A644" s="21" t="str">
        <f>CONCATENATE("INSERT INTO ",create_ceb_data!$B$1," VALUES (",calculos!C644,", ",calculos!D644,", ",calculos!E644,", ",calculos!F644,", ",calculos!G644,", ",calculos!H644,", ",calculos!I644,", ",calculos!J644,", ",calculos!K644,", ",calculos!L644,", ",calculos!M644,", ",calculos!N644,", ",calculos!O644,", ",calculos!P644,", ",calculos!Q644,", ",calculos!R644,", ",calculos!S644,", ",calculos!T644,", ",calculos!U644,", ",calculos!V644,", ",calculos!W644,", ",calculos!X644,", ",calculos!Y644,", ",calculos!Z644,", ",calculos!AA644,", ",calculos!AB644,", ",calculos!AC644,", ",calculos!AD644,", ",calculos!AE644,", ",calculos!AF644,");")</f>
        <v>INSERT INTO ceb_data VALUES (123, 1905, 0, 20190618, 100, 100, 8.08, 8.05, 3.92, 0, 0, 67.37, 71.5, 75.42, 0, 100, 0, 0, 0, 0, 0, 0, 0, 0, 0, 0, 0, 0, 0, 0);</v>
      </c>
    </row>
    <row r="645" spans="1:1" x14ac:dyDescent="0.25">
      <c r="A645" s="21" t="str">
        <f>CONCATENATE("INSERT INTO ",create_ceb_data!$B$1," VALUES (",calculos!C645,", ",calculos!D645,", ",calculos!E645,", ",calculos!F645,", ",calculos!G645,", ",calculos!H645,", ",calculos!I645,", ",calculos!J645,", ",calculos!K645,", ",calculos!L645,", ",calculos!M645,", ",calculos!N645,", ",calculos!O645,", ",calculos!P645,", ",calculos!Q645,", ",calculos!R645,", ",calculos!S645,", ",calculos!T645,", ",calculos!U645,", ",calculos!V645,", ",calculos!W645,", ",calculos!X645,", ",calculos!Y645,", ",calculos!Z645,", ",calculos!AA645,", ",calculos!AB645,", ",calculos!AC645,", ",calculos!AD645,", ",calculos!AE645,", ",calculos!AF645,");")</f>
        <v>INSERT INTO ceb_data VALUES (101, 1906, 1, 20190718, 15508, 0, 2804.38, 741.75, 656.21, 0, 0, 11217.58, 11303.12, 11959.33, 1866, 13642, 0, 45, 0, 55, 0, 0, 0, 0, 0, 636.48, 0, 0, 0, 55);</v>
      </c>
    </row>
    <row r="646" spans="1:1" x14ac:dyDescent="0.25">
      <c r="A646" s="21" t="str">
        <f>CONCATENATE("INSERT INTO ",create_ceb_data!$B$1," VALUES (",calculos!C646,", ",calculos!D646,", ",calculos!E646,", ",calculos!F646,", ",calculos!G646,", ",calculos!H646,", ",calculos!I646,", ",calculos!J646,", ",calculos!K646,", ",calculos!L646,", ",calculos!M646,", ",calculos!N646,", ",calculos!O646,", ",calculos!P646,", ",calculos!Q646,", ",calculos!R646,", ",calculos!S646,", ",calculos!T646,", ",calculos!U646,", ",calculos!V646,", ",calculos!W646,", ",calculos!X646,", ",calculos!Y646,", ",calculos!Z646,", ",calculos!AA646,", ",calculos!AB646,", ",calculos!AC646,", ",calculos!AD646,", ",calculos!AE646,", ",calculos!AF646,");")</f>
        <v>INSERT INTO ceb_data VALUES (102, 1906, 0, 20190718, 603, 603, 121.2, 76.27, 28.34, 0, 0, 484.82, 532.75, 561.09, 0, 603, 0, 0, 0, 0, 0, 0, 0, 0, 0, 0, 0, 0, 0, 0);</v>
      </c>
    </row>
    <row r="647" spans="1:1" x14ac:dyDescent="0.25">
      <c r="A647" s="21" t="str">
        <f>CONCATENATE("INSERT INTO ",create_ceb_data!$B$1," VALUES (",calculos!C647,", ",calculos!D647,", ",calculos!E647,", ",calculos!F647,", ",calculos!G647,", ",calculos!H647,", ",calculos!I647,", ",calculos!J647,", ",calculos!K647,", ",calculos!L647,", ",calculos!M647,", ",calculos!N647,", ",calculos!O647,", ",calculos!P647,", ",calculos!Q647,", ",calculos!R647,", ",calculos!S647,", ",calculos!T647,", ",calculos!U647,", ",calculos!V647,", ",calculos!W647,", ",calculos!X647,", ",calculos!Y647,", ",calculos!Z647,", ",calculos!AA647,", ",calculos!AB647,", ",calculos!AC647,", ",calculos!AD647,", ",calculos!AE647,", ",calculos!AF647,");")</f>
        <v>INSERT INTO ceb_data VALUES (103, 1906, 0, 20190718, 6280, 6280, 1262.32, 731.78, 295.37, 0, 0, 5049.29, 5485.7, 5781.07, 0, 6280, 0, 0, 0, 0, 0, 0, 0, 0, 0, 0, 0, 0, 0, 0);</v>
      </c>
    </row>
    <row r="648" spans="1:1" x14ac:dyDescent="0.25">
      <c r="A648" s="21" t="str">
        <f>CONCATENATE("INSERT INTO ",create_ceb_data!$B$1," VALUES (",calculos!C648,", ",calculos!D648,", ",calculos!E648,", ",calculos!F648,", ",calculos!G648,", ",calculos!H648,", ",calculos!I648,", ",calculos!J648,", ",calculos!K648,", ",calculos!L648,", ",calculos!M648,", ",calculos!N648,", ",calculos!O648,", ",calculos!P648,", ",calculos!Q648,", ",calculos!R648,", ",calculos!S648,", ",calculos!T648,", ",calculos!U648,", ",calculos!V648,", ",calculos!W648,", ",calculos!X648,", ",calculos!Y648,", ",calculos!Z648,", ",calculos!AA648,", ",calculos!AB648,", ",calculos!AC648,", ",calculos!AD648,", ",calculos!AE648,", ",calculos!AF648,");")</f>
        <v>INSERT INTO ceb_data VALUES (104, 1906, 0, 20190718, 93, 93, 7.57, 14.45, 3.68, 0, 0, 63.11, 73.88, 77.56, 0, 93, 0, 0, 0, 0, 0, 0, 0, 0, 0, 0, 0, 0, 0, 0);</v>
      </c>
    </row>
    <row r="649" spans="1:1" x14ac:dyDescent="0.25">
      <c r="A649" s="21" t="str">
        <f>CONCATENATE("INSERT INTO ",create_ceb_data!$B$1," VALUES (",calculos!C649,", ",calculos!D649,", ",calculos!E649,", ",calculos!F649,", ",calculos!G649,", ",calculos!H649,", ",calculos!I649,", ",calculos!J649,", ",calculos!K649,", ",calculos!L649,", ",calculos!M649,", ",calculos!N649,", ",calculos!O649,", ",calculos!P649,", ",calculos!Q649,", ",calculos!R649,", ",calculos!S649,", ",calculos!T649,", ",calculos!U649,", ",calculos!V649,", ",calculos!W649,", ",calculos!X649,", ",calculos!Y649,", ",calculos!Z649,", ",calculos!AA649,", ",calculos!AB649,", ",calculos!AC649,", ",calculos!AD649,", ",calculos!AE649,", ",calculos!AF649,");")</f>
        <v>INSERT INTO ceb_data VALUES (105, 1906, 0, 20190718, 6320, 6320, 1270.36, 731.78, 297.24, 0, 0, 5081.45, 5515.99, 5813.23, 0, 6320, 0, 0, 0, 0, 0, 0, 0, 0, 0, 0, 0, 0, 0, 0);</v>
      </c>
    </row>
    <row r="650" spans="1:1" x14ac:dyDescent="0.25">
      <c r="A650" s="21" t="str">
        <f>CONCATENATE("INSERT INTO ",create_ceb_data!$B$1," VALUES (",calculos!C650,", ",calculos!D650,", ",calculos!E650,", ",calculos!F650,", ",calculos!G650,", ",calculos!H650,", ",calculos!I650,", ",calculos!J650,", ",calculos!K650,", ",calculos!L650,", ",calculos!M650,", ",calculos!N650,", ",calculos!O650,", ",calculos!P650,", ",calculos!Q650,", ",calculos!R650,", ",calculos!S650,", ",calculos!T650,", ",calculos!U650,", ",calculos!V650,", ",calculos!W650,", ",calculos!X650,", ",calculos!Y650,", ",calculos!Z650,", ",calculos!AA650,", ",calculos!AB650,", ",calculos!AC650,", ",calculos!AD650,", ",calculos!AE650,", ",calculos!AF650,");")</f>
        <v>INSERT INTO ceb_data VALUES (106, 1906, 0, 20190718, 608, 608, 122.21, 50.91, 28.57, 0, 0, 488.84, 511.18, 539.75, 0, 608, 0, 0, 0, 0, 0, 0, 0, 0, 0, 0, 0, 0, 0, 0);</v>
      </c>
    </row>
    <row r="651" spans="1:1" x14ac:dyDescent="0.25">
      <c r="A651" s="21" t="str">
        <f>CONCATENATE("INSERT INTO ",create_ceb_data!$B$1," VALUES (",calculos!C651,", ",calculos!D651,", ",calculos!E651,", ",calculos!F651,", ",calculos!G651,", ",calculos!H651,", ",calculos!I651,", ",calculos!J651,", ",calculos!K651,", ",calculos!L651,", ",calculos!M651,", ",calculos!N651,", ",calculos!O651,", ",calculos!P651,", ",calculos!Q651,", ",calculos!R651,", ",calculos!S651,", ",calculos!T651,", ",calculos!U651,", ",calculos!V651,", ",calculos!W651,", ",calculos!X651,", ",calculos!Y651,", ",calculos!Z651,", ",calculos!AA651,", ",calculos!AB651,", ",calculos!AC651,", ",calculos!AD651,", ",calculos!AE651,", ",calculos!AF651,");")</f>
        <v>INSERT INTO ceb_data VALUES (107, 1906, 0, 20190718, 5820, 5820, 1169.86, 622.65, 273.73, 0, 0, 4679.44, 5028.36, 5302.09, 0, 5820, 0, 0, 0, 0, 0, 0, 0, 0, 0, 0, 0, 0, 0, 0);</v>
      </c>
    </row>
    <row r="652" spans="1:1" x14ac:dyDescent="0.25">
      <c r="A652" s="21" t="str">
        <f>CONCATENATE("INSERT INTO ",create_ceb_data!$B$1," VALUES (",calculos!C652,", ",calculos!D652,", ",calculos!E652,", ",calculos!F652,", ",calculos!G652,", ",calculos!H652,", ",calculos!I652,", ",calculos!J652,", ",calculos!K652,", ",calculos!L652,", ",calculos!M652,", ",calculos!N652,", ",calculos!O652,", ",calculos!P652,", ",calculos!Q652,", ",calculos!R652,", ",calculos!S652,", ",calculos!T652,", ",calculos!U652,", ",calculos!V652,", ",calculos!W652,", ",calculos!X652,", ",calculos!Y652,", ",calculos!Z652,", ",calculos!AA652,", ",calculos!AB652,", ",calculos!AC652,", ",calculos!AD652,", ",calculos!AE652,", ",calculos!AF652,");")</f>
        <v>INSERT INTO ceb_data VALUES (108, 1906, 0, 20190718, 8710, 8710, 1734.26, 622.65, 405.81, 0, 38.99, 6937.04, 7114.89, 7520.7, 0, 8710, 0, 0, 0, 0, 0, 0, 0, 0, 0, 0, 0, 0, 0, 0);</v>
      </c>
    </row>
    <row r="653" spans="1:1" x14ac:dyDescent="0.25">
      <c r="A653" s="21" t="str">
        <f>CONCATENATE("INSERT INTO ",create_ceb_data!$B$1," VALUES (",calculos!C653,", ",calculos!D653,", ",calculos!E653,", ",calculos!F653,", ",calculos!G653,", ",calculos!H653,", ",calculos!I653,", ",calculos!J653,", ",calculos!K653,", ",calculos!L653,", ",calculos!M653,", ",calculos!N653,", ",calculos!O653,", ",calculos!P653,", ",calculos!Q653,", ",calculos!R653,", ",calculos!S653,", ",calculos!T653,", ",calculos!U653,", ",calculos!V653,", ",calculos!W653,", ",calculos!X653,", ",calculos!Y653,", ",calculos!Z653,", ",calculos!AA653,", ",calculos!AB653,", ",calculos!AC653,", ",calculos!AD653,", ",calculos!AE653,", ",calculos!AF653,");")</f>
        <v>INSERT INTO ceb_data VALUES (109, 1906, 2, 20190718, 191905, 0, 41469.27, 741.75, 9703.8, 0, 0, 165877.13, 156915.08, 166618.88, 26082, 165823, 499, 595, 565, 680, 0, 0, 0, 0, 33495.16, 10933.74, 0, 0, 565, 680);</v>
      </c>
    </row>
    <row r="654" spans="1:1" x14ac:dyDescent="0.25">
      <c r="A654" s="21" t="str">
        <f>CONCATENATE("INSERT INTO ",create_ceb_data!$B$1," VALUES (",calculos!C654,", ",calculos!D654,", ",calculos!E654,", ",calculos!F654,", ",calculos!G654,", ",calculos!H654,", ",calculos!I654,", ",calculos!J654,", ",calculos!K654,", ",calculos!L654,", ",calculos!M654,", ",calculos!N654,", ",calculos!O654,", ",calculos!P654,", ",calculos!Q654,", ",calculos!R654,", ",calculos!S654,", ",calculos!T654,", ",calculos!U654,", ",calculos!V654,", ",calculos!W654,", ",calculos!X654,", ",calculos!Y654,", ",calculos!Z654,", ",calculos!AA654,", ",calculos!AB654,", ",calculos!AC654,", ",calculos!AD654,", ",calculos!AE654,", ",calculos!AF654,");")</f>
        <v>INSERT INTO ceb_data VALUES (110, 1906, 1, 20190718, 87068, 0, 19592.37, 741.75, 4584.6, 0, 3487.36, 78369.49, 71039.28, 75623.88, 11406, 75662, 0, 319, 0, 440, 0, 0, 0, 0, 0, 7074.77, 0, 0, 0, 440);</v>
      </c>
    </row>
    <row r="655" spans="1:1" x14ac:dyDescent="0.25">
      <c r="A655" s="21" t="str">
        <f>CONCATENATE("INSERT INTO ",create_ceb_data!$B$1," VALUES (",calculos!C655,", ",calculos!D655,", ",calculos!E655,", ",calculos!F655,", ",calculos!G655,", ",calculos!H655,", ",calculos!I655,", ",calculos!J655,", ",calculos!K655,", ",calculos!L655,", ",calculos!M655,", ",calculos!N655,", ",calculos!O655,", ",calculos!P655,", ",calculos!Q655,", ",calculos!R655,", ",calculos!S655,", ",calculos!T655,", ",calculos!U655,", ",calculos!V655,", ",calculos!W655,", ",calculos!X655,", ",calculos!Y655,", ",calculos!Z655,", ",calculos!AA655,", ",calculos!AB655,", ",calculos!AC655,", ",calculos!AD655,", ",calculos!AE655,", ",calculos!AF655,");")</f>
        <v>INSERT INTO ceb_data VALUES (111, 1906, 2, 20190718, 323016, 0, 64619.51, 741.75, 15120.95, 0, 9105.14, 258478.11, 234993.77, 250114.72, 32139, 290877, 713, 713, 740, 825, 0, 13, 0, 5.94, 43869.77, 13265.21, 0, 0, 740, 825);</v>
      </c>
    </row>
    <row r="656" spans="1:1" x14ac:dyDescent="0.25">
      <c r="A656" s="21" t="str">
        <f>CONCATENATE("INSERT INTO ",create_ceb_data!$B$1," VALUES (",calculos!C656,", ",calculos!D656,", ",calculos!E656,", ",calculos!F656,", ",calculos!G656,", ",calculos!H656,", ",calculos!I656,", ",calculos!J656,", ",calculos!K656,", ",calculos!L656,", ",calculos!M656,", ",calculos!N656,", ",calculos!O656,", ",calculos!P656,", ",calculos!Q656,", ",calculos!R656,", ",calculos!S656,", ",calculos!T656,", ",calculos!U656,", ",calculos!V656,", ",calculos!W656,", ",calculos!X656,", ",calculos!Y656,", ",calculos!Z656,", ",calculos!AA656,", ",calculos!AB656,", ",calculos!AC656,", ",calculos!AD656,", ",calculos!AE656,", ",calculos!AF656,");")</f>
        <v>INSERT INTO ceb_data VALUES (112, 1906, 1, 20190718, 147825, 0, 32825.56, 741.75, 7681.16, 0, 0, 131302.29, 124362.88, 132044.04, 21056, 126769, 0, 423, 0, 460, 0, 1, 0, 0.45, 0, 7396.36, 0, 0, 0, 460);</v>
      </c>
    </row>
    <row r="657" spans="1:1" x14ac:dyDescent="0.25">
      <c r="A657" s="21" t="str">
        <f>CONCATENATE("INSERT INTO ",create_ceb_data!$B$1," VALUES (",calculos!C657,", ",calculos!D657,", ",calculos!E657,", ",calculos!F657,", ",calculos!G657,", ",calculos!H657,", ",calculos!I657,", ",calculos!J657,", ",calculos!K657,", ",calculos!L657,", ",calculos!M657,", ",calculos!N657,", ",calculos!O657,", ",calculos!P657,", ",calculos!Q657,", ",calculos!R657,", ",calculos!S657,", ",calculos!T657,", ",calculos!U657,", ",calculos!V657,", ",calculos!W657,", ",calculos!X657,", ",calculos!Y657,", ",calculos!Z657,", ",calculos!AA657,", ",calculos!AB657,", ",calculos!AC657,", ",calculos!AD657,", ",calculos!AE657,", ",calculos!AF657,");")</f>
        <v>INSERT INTO ceb_data VALUES (113, 1906, 0, 20190718, 16723, 16723, 3361.43, 741.75, 786.55, 0, 0, 13445.75, 13400.95, 14187.5, 0, 16723, 0, 0, 0, 0, 0, 0, 0, 0, 0, 0, 0, 0, 0, 0);</v>
      </c>
    </row>
    <row r="658" spans="1:1" x14ac:dyDescent="0.25">
      <c r="A658" s="21" t="str">
        <f>CONCATENATE("INSERT INTO ",create_ceb_data!$B$1," VALUES (",calculos!C658,", ",calculos!D658,", ",calculos!E658,", ",calculos!F658,", ",calculos!G658,", ",calculos!H658,", ",calculos!I658,", ",calculos!J658,", ",calculos!K658,", ",calculos!L658,", ",calculos!M658,", ",calculos!N658,", ",calculos!O658,", ",calculos!P658,", ",calculos!Q658,", ",calculos!R658,", ",calculos!S658,", ",calculos!T658,", ",calculos!U658,", ",calculos!V658,", ",calculos!W658,", ",calculos!X658,", ",calculos!Y658,", ",calculos!Z658,", ",calculos!AA658,", ",calculos!AB658,", ",calculos!AC658,", ",calculos!AD658,", ",calculos!AE658,", ",calculos!AF658,");")</f>
        <v>INSERT INTO ceb_data VALUES (114, 1906, 1, 20190718, 258204, 0, 45445.93, 741.75, 10634.33, 0, 0, 181783.76, 171891.18, 182525.51, 25647, 232557, 0, 814, 0, 955, 0, 0, 0, 0, 0, 11051.6, 0, 0, 0, 955);</v>
      </c>
    </row>
    <row r="659" spans="1:1" x14ac:dyDescent="0.25">
      <c r="A659" s="21" t="str">
        <f>CONCATENATE("INSERT INTO ",create_ceb_data!$B$1," VALUES (",calculos!C659,", ",calculos!D659,", ",calculos!E659,", ",calculos!F659,", ",calculos!G659,", ",calculos!H659,", ",calculos!I659,", ",calculos!J659,", ",calculos!K659,", ",calculos!L659,", ",calculos!M659,", ",calculos!N659,", ",calculos!O659,", ",calculos!P659,", ",calculos!Q659,", ",calculos!R659,", ",calculos!S659,", ",calculos!T659,", ",calculos!U659,", ",calculos!V659,", ",calculos!W659,", ",calculos!X659,", ",calculos!Y659,", ",calculos!Z659,", ",calculos!AA659,", ",calculos!AB659,", ",calculos!AC659,", ",calculos!AD659,", ",calculos!AE659,", ",calculos!AF659,");")</f>
        <v>INSERT INTO ceb_data VALUES (115, 1906, 1, 20190718, 173841, 0, 42862.73, 741.75, 10029.86, 0, 0, 171450.98, 162162.87, 172192.73, 31840, 142001, 0, 856, 0, 856, 0, 0, 0, 0, 0, 13763.66, 0, 0, 0, 855);</v>
      </c>
    </row>
    <row r="660" spans="1:1" x14ac:dyDescent="0.25">
      <c r="A660" s="21" t="str">
        <f>CONCATENATE("INSERT INTO ",create_ceb_data!$B$1," VALUES (",calculos!C660,", ",calculos!D660,", ",calculos!E660,", ",calculos!F660,", ",calculos!G660,", ",calculos!H660,", ",calculos!I660,", ",calculos!J660,", ",calculos!K660,", ",calculos!L660,", ",calculos!M660,", ",calculos!N660,", ",calculos!O660,", ",calculos!P660,", ",calculos!Q660,", ",calculos!R660,", ",calculos!S660,", ",calculos!T660,", ",calculos!U660,", ",calculos!V660,", ",calculos!W660,", ",calculos!X660,", ",calculos!Y660,", ",calculos!Z660,", ",calculos!AA660,", ",calculos!AB660,", ",calculos!AC660,", ",calculos!AD660,", ",calculos!AE660,", ",calculos!AF660,");")</f>
        <v>INSERT INTO ceb_data VALUES (116, 1906, 2, 20190718, 214048, 0, 41486.55, 741.75, 9707.84, 0, 5401.45, 165946.26, 151578.72, 161286.56, 19105, 194943, 389, 421, 435, 455, 0, 0, 0, 0, 25788.32, 7315.96, 0, 0, 435, 455);</v>
      </c>
    </row>
    <row r="661" spans="1:1" x14ac:dyDescent="0.25">
      <c r="A661" s="21" t="str">
        <f>CONCATENATE("INSERT INTO ",create_ceb_data!$B$1," VALUES (",calculos!C661,", ",calculos!D661,", ",calculos!E661,", ",calculos!F661,", ",calculos!G661,", ",calculos!H661,", ",calculos!I661,", ",calculos!J661,", ",calculos!K661,", ",calculos!L661,", ",calculos!M661,", ",calculos!N661,", ",calculos!O661,", ",calculos!P661,", ",calculos!Q661,", ",calculos!R661,", ",calculos!S661,", ",calculos!T661,", ",calculos!U661,", ",calculos!V661,", ",calculos!W661,", ",calculos!X661,", ",calculos!Y661,", ",calculos!Z661,", ",calculos!AA661,", ",calculos!AB661,", ",calculos!AC661,", ",calculos!AD661,", ",calculos!AE661,", ",calculos!AF661,");")</f>
        <v>INSERT INTO ceb_data VALUES (117, 1906, 0, 20190718, 0, 100, 8.14, 2.49, 3.95, 0, 0, 67.86, 66.4, 70.35, 0, 0, 0, 0, 0, 0, 0, 0, 0, 0, 0, 0, 0, 0, 0, 0);</v>
      </c>
    </row>
    <row r="662" spans="1:1" x14ac:dyDescent="0.25">
      <c r="A662" s="21" t="str">
        <f>CONCATENATE("INSERT INTO ",create_ceb_data!$B$1," VALUES (",calculos!C662,", ",calculos!D662,", ",calculos!E662,", ",calculos!F662,", ",calculos!G662,", ",calculos!H662,", ",calculos!I662,", ",calculos!J662,", ",calculos!K662,", ",calculos!L662,", ",calculos!M662,", ",calculos!N662,", ",calculos!O662,", ",calculos!P662,", ",calculos!Q662,", ",calculos!R662,", ",calculos!S662,", ",calculos!T662,", ",calculos!U662,", ",calculos!V662,", ",calculos!W662,", ",calculos!X662,", ",calculos!Y662,", ",calculos!Z662,", ",calculos!AA662,", ",calculos!AB662,", ",calculos!AC662,", ",calculos!AD662,", ",calculos!AE662,", ",calculos!AF662,");")</f>
        <v>INSERT INTO ceb_data VALUES (118, 1906, 0, 20190718, 0, 100, 8.14, 2.49, 3.95, 0, 0, 67.86, 66.4, 70.35, 0, 0, 0, 0, 0, 0, 0, 0, 0, 0, 0, 0, 0, 0, 0, 0);</v>
      </c>
    </row>
    <row r="663" spans="1:1" x14ac:dyDescent="0.25">
      <c r="A663" s="21" t="str">
        <f>CONCATENATE("INSERT INTO ",create_ceb_data!$B$1," VALUES (",calculos!C663,", ",calculos!D663,", ",calculos!E663,", ",calculos!F663,", ",calculos!G663,", ",calculos!H663,", ",calculos!I663,", ",calculos!J663,", ",calculos!K663,", ",calculos!L663,", ",calculos!M663,", ",calculos!N663,", ",calculos!O663,", ",calculos!P663,", ",calculos!Q663,", ",calculos!R663,", ",calculos!S663,", ",calculos!T663,", ",calculos!U663,", ",calculos!V663,", ",calculos!W663,", ",calculos!X663,", ",calculos!Y663,", ",calculos!Z663,", ",calculos!AA663,", ",calculos!AB663,", ",calculos!AC663,", ",calculos!AD663,", ",calculos!AE663,", ",calculos!AF663,");")</f>
        <v>INSERT INTO ceb_data VALUES (119, 1906, 0, 20190718, 0, 100, 8.14, 2.49, 3.95, 0, 0, 67.86, 66.4, 70.35, 0, 0, 0, 0, 0, 0, 0, 0, 0, 0, 0, 0, 0, 0, 0, 0);</v>
      </c>
    </row>
    <row r="664" spans="1:1" x14ac:dyDescent="0.25">
      <c r="A664" s="21" t="str">
        <f>CONCATENATE("INSERT INTO ",create_ceb_data!$B$1," VALUES (",calculos!C664,", ",calculos!D664,", ",calculos!E664,", ",calculos!F664,", ",calculos!G664,", ",calculos!H664,", ",calculos!I664,", ",calculos!J664,", ",calculos!K664,", ",calculos!L664,", ",calculos!M664,", ",calculos!N664,", ",calculos!O664,", ",calculos!P664,", ",calculos!Q664,", ",calculos!R664,", ",calculos!S664,", ",calculos!T664,", ",calculos!U664,", ",calculos!V664,", ",calculos!W664,", ",calculos!X664,", ",calculos!Y664,", ",calculos!Z664,", ",calculos!AA664,", ",calculos!AB664,", ",calculos!AC664,", ",calculos!AD664,", ",calculos!AE664,", ",calculos!AF664,");")</f>
        <v>INSERT INTO ceb_data VALUES (120, 1906, 1, 20190718, 64557, 0, 14056.68, 741.75, 3289.25, 0, 0, 56226.77, 53679.27, 56968.52, 8070, 56487, 0, 233, 0, 250, 0, 0, 0, 0, 0, 4019.76, 0, 0, 0, 250);</v>
      </c>
    </row>
    <row r="665" spans="1:1" x14ac:dyDescent="0.25">
      <c r="A665" s="21" t="str">
        <f>CONCATENATE("INSERT INTO ",create_ceb_data!$B$1," VALUES (",calculos!C665,", ",calculos!D665,", ",calculos!E665,", ",calculos!F665,", ",calculos!G665,", ",calculos!H665,", ",calculos!I665,", ",calculos!J665,", ",calculos!K665,", ",calculos!L665,", ",calculos!M665,", ",calculos!N665,", ",calculos!O665,", ",calculos!P665,", ",calculos!Q665,", ",calculos!R665,", ",calculos!S665,", ",calculos!T665,", ",calculos!U665,", ",calculos!V665,", ",calculos!W665,", ",calculos!X665,", ",calculos!Y665,", ",calculos!Z665,", ",calculos!AA665,", ",calculos!AB665,", ",calculos!AC665,", ",calculos!AD665,", ",calculos!AE665,", ",calculos!AF665,");")</f>
        <v>INSERT INTO ceb_data VALUES (121, 1906, 2, 20190718, 137735, 0, 22345.7, 741.75, 5228.87, 0, 0, 89382.9, 84895.78, 90124.65, 12972, 124763, 198, 203, 210, 210, 0, 0, 0, 0, 6457.64, 2430.2, 0, 0, 210, 210);</v>
      </c>
    </row>
    <row r="666" spans="1:1" x14ac:dyDescent="0.25">
      <c r="A666" s="21" t="str">
        <f>CONCATENATE("INSERT INTO ",create_ceb_data!$B$1," VALUES (",calculos!C666,", ",calculos!D666,", ",calculos!E666,", ",calculos!F666,", ",calculos!G666,", ",calculos!H666,", ",calculos!I666,", ",calculos!J666,", ",calculos!K666,", ",calculos!L666,", ",calculos!M666,", ",calculos!N666,", ",calculos!O666,", ",calculos!P666,", ",calculos!Q666,", ",calculos!R666,", ",calculos!S666,", ",calculos!T666,", ",calculos!U666,", ",calculos!V666,", ",calculos!W666,", ",calculos!X666,", ",calculos!Y666,", ",calculos!Z666,", ",calculos!AA666,", ",calculos!AB666,", ",calculos!AC666,", ",calculos!AD666,", ",calculos!AE666,", ",calculos!AF666,");")</f>
        <v>INSERT INTO ceb_data VALUES (122, 1906, 0, 20190718, 2, 30, 2.43, 2.49, 1.17, 0, 0, 20.3, 21.62, 22.79, 0, 2, 0, 0, 0, 0, 0, 0, 0, 0, 0, 0, 0, 0, 0, 0);</v>
      </c>
    </row>
    <row r="667" spans="1:1" x14ac:dyDescent="0.25">
      <c r="A667" s="21" t="str">
        <f>CONCATENATE("INSERT INTO ",create_ceb_data!$B$1," VALUES (",calculos!C667,", ",calculos!D667,", ",calculos!E667,", ",calculos!F667,", ",calculos!G667,", ",calculos!H667,", ",calculos!I667,", ",calculos!J667,", ",calculos!K667,", ",calculos!L667,", ",calculos!M667,", ",calculos!N667,", ",calculos!O667,", ",calculos!P667,", ",calculos!Q667,", ",calculos!R667,", ",calculos!S667,", ",calculos!T667,", ",calculos!U667,", ",calculos!V667,", ",calculos!W667,", ",calculos!X667,", ",calculos!Y667,", ",calculos!Z667,", ",calculos!AA667,", ",calculos!AB667,", ",calculos!AC667,", ",calculos!AD667,", ",calculos!AE667,", ",calculos!AF667,");")</f>
        <v>INSERT INTO ceb_data VALUES (123, 1906, 0, 20190718, 100, 100, 8.1, 8.05, 3.93, 0, 0, 67.56, 71.68, 75.61, 0, 100, 0, 0, 0, 0, 0, 0, 0, 0, 0, 0, 0, 0, 0, 0);</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2" sqref="B2"/>
    </sheetView>
  </sheetViews>
  <sheetFormatPr defaultRowHeight="15" x14ac:dyDescent="0.25"/>
  <cols>
    <col min="1" max="1" width="72.7109375" bestFit="1" customWidth="1"/>
    <col min="2" max="2" width="18.7109375" bestFit="1" customWidth="1"/>
    <col min="3" max="3" width="17.5703125" bestFit="1" customWidth="1"/>
  </cols>
  <sheetData>
    <row r="1" spans="1:3" x14ac:dyDescent="0.25">
      <c r="A1" s="14" t="s">
        <v>467</v>
      </c>
      <c r="B1" s="14" t="s">
        <v>510</v>
      </c>
      <c r="C1" s="14" t="s">
        <v>468</v>
      </c>
    </row>
    <row r="2" spans="1:3" x14ac:dyDescent="0.25">
      <c r="A2" s="21" t="str">
        <f>'create-ceb_meters'!A2</f>
        <v>med</v>
      </c>
      <c r="B2" s="21" t="str">
        <f>'create-ceb_meters'!B2</f>
        <v>integer</v>
      </c>
      <c r="C2" s="14" t="s">
        <v>465</v>
      </c>
    </row>
    <row r="3" spans="1:3" x14ac:dyDescent="0.25">
      <c r="A3" s="21" t="str">
        <f>'create-ceb_meters'!A3</f>
        <v>id</v>
      </c>
      <c r="B3" s="21" t="str">
        <f>'create-ceb_meters'!B3</f>
        <v>text</v>
      </c>
      <c r="C3" s="14" t="s">
        <v>465</v>
      </c>
    </row>
    <row r="4" spans="1:3" x14ac:dyDescent="0.25">
      <c r="A4" s="21" t="str">
        <f>'create-ceb_meters'!A4</f>
        <v>nome</v>
      </c>
      <c r="B4" s="21" t="str">
        <f>'create-ceb_meters'!B4</f>
        <v>text</v>
      </c>
      <c r="C4" s="14" t="s">
        <v>465</v>
      </c>
    </row>
    <row r="5" spans="1:3" x14ac:dyDescent="0.25">
      <c r="A5" s="21" t="str">
        <f>'create-ceb_meters'!A5</f>
        <v>modtar</v>
      </c>
      <c r="B5" s="21" t="str">
        <f>'create-ceb_meters'!B5</f>
        <v>text</v>
      </c>
      <c r="C5" s="14" t="s">
        <v>465</v>
      </c>
    </row>
    <row r="6" spans="1:3" x14ac:dyDescent="0.25">
      <c r="A6" s="21" t="str">
        <f>'create-ceb_meters'!A6</f>
        <v>contrato</v>
      </c>
      <c r="B6" s="21" t="str">
        <f>'create-ceb_meters'!B6</f>
        <v>text</v>
      </c>
      <c r="C6" s="14" t="s">
        <v>465</v>
      </c>
    </row>
    <row r="7" spans="1:3" x14ac:dyDescent="0.25">
      <c r="A7" s="21" t="str">
        <f>'create-ceb_meters'!A7</f>
        <v>classe</v>
      </c>
      <c r="B7" s="21" t="str">
        <f>'create-ceb_meters'!B7</f>
        <v>text</v>
      </c>
      <c r="C7" s="14" t="s">
        <v>465</v>
      </c>
    </row>
    <row r="8" spans="1:3" x14ac:dyDescent="0.25">
      <c r="A8" s="21" t="str">
        <f>'create-ceb_meters'!A8</f>
        <v>subclasse</v>
      </c>
      <c r="B8" s="21" t="str">
        <f>'create-ceb_meters'!B8</f>
        <v>text</v>
      </c>
      <c r="C8" s="14" t="s">
        <v>465</v>
      </c>
    </row>
    <row r="9" spans="1:3" x14ac:dyDescent="0.25">
      <c r="A9" s="21" t="str">
        <f>'create-ceb_meters'!A9</f>
        <v>grupo</v>
      </c>
      <c r="B9" s="21" t="str">
        <f>'create-ceb_meters'!B9</f>
        <v>text</v>
      </c>
      <c r="C9" s="14" t="s">
        <v>465</v>
      </c>
    </row>
    <row r="10" spans="1:3" x14ac:dyDescent="0.25">
      <c r="A10" s="21" t="str">
        <f>'create-ceb_meters'!A10</f>
        <v>subgrupo</v>
      </c>
      <c r="B10" s="21" t="str">
        <f>'create-ceb_meters'!B10</f>
        <v>text</v>
      </c>
      <c r="C10" s="14" t="s">
        <v>465</v>
      </c>
    </row>
    <row r="11" spans="1:3" x14ac:dyDescent="0.25">
      <c r="A11" s="21" t="str">
        <f>'create-ceb_meters'!A11</f>
        <v>ligacao</v>
      </c>
      <c r="B11" s="21" t="str">
        <f>'create-ceb_meters'!B11</f>
        <v>text</v>
      </c>
      <c r="C11" s="14" t="s">
        <v>465</v>
      </c>
    </row>
    <row r="12" spans="1:3" x14ac:dyDescent="0.25">
      <c r="A12" s="21" t="str">
        <f>'create-ceb_meters'!A12</f>
        <v>dcf</v>
      </c>
      <c r="B12" s="21" t="str">
        <f>'create-ceb_meters'!B12</f>
        <v>integer</v>
      </c>
      <c r="C12" s="14" t="s">
        <v>465</v>
      </c>
    </row>
    <row r="13" spans="1:3" x14ac:dyDescent="0.25">
      <c r="A13" s="21" t="str">
        <f>'create-ceb_meters'!A13</f>
        <v>dcp</v>
      </c>
      <c r="B13" s="21" t="str">
        <f>'create-ceb_meters'!B13</f>
        <v>integer</v>
      </c>
      <c r="C13" s="14" t="s">
        <v>465</v>
      </c>
    </row>
    <row r="14" spans="1:3" x14ac:dyDescent="0.25">
      <c r="A14" s="21" t="s">
        <v>374</v>
      </c>
      <c r="B14" s="21" t="str">
        <f>CONCATENATE('[1]create-assets'!$B$2,"[]")</f>
        <v>text[]</v>
      </c>
      <c r="C14" s="14" t="s">
        <v>469</v>
      </c>
    </row>
    <row r="15" spans="1:3" x14ac:dyDescent="0.25">
      <c r="A15" s="14" t="s">
        <v>470</v>
      </c>
      <c r="B15" s="14" t="s">
        <v>508</v>
      </c>
      <c r="C15" s="14" t="s">
        <v>508</v>
      </c>
    </row>
    <row r="16" spans="1:3" x14ac:dyDescent="0.25">
      <c r="A16" s="14" t="s">
        <v>471</v>
      </c>
      <c r="B16" s="14" t="s">
        <v>508</v>
      </c>
      <c r="C16" s="14" t="s">
        <v>508</v>
      </c>
    </row>
    <row r="17" spans="1:3" x14ac:dyDescent="0.25">
      <c r="A17" s="21" t="str">
        <f>CONCATENATE("a.",A2,",")</f>
        <v>a.med,</v>
      </c>
      <c r="B17" s="14" t="s">
        <v>508</v>
      </c>
      <c r="C17" s="14" t="s">
        <v>508</v>
      </c>
    </row>
    <row r="18" spans="1:3" x14ac:dyDescent="0.25">
      <c r="A18" s="21" t="str">
        <f t="shared" ref="A18:A28" si="0">CONCATENATE("a.",A3,",")</f>
        <v>a.id,</v>
      </c>
      <c r="B18" s="14" t="s">
        <v>508</v>
      </c>
      <c r="C18" s="14" t="s">
        <v>508</v>
      </c>
    </row>
    <row r="19" spans="1:3" x14ac:dyDescent="0.25">
      <c r="A19" s="21" t="str">
        <f t="shared" si="0"/>
        <v>a.nome,</v>
      </c>
      <c r="B19" s="14" t="s">
        <v>508</v>
      </c>
      <c r="C19" s="14" t="s">
        <v>508</v>
      </c>
    </row>
    <row r="20" spans="1:3" x14ac:dyDescent="0.25">
      <c r="A20" s="21" t="str">
        <f t="shared" si="0"/>
        <v>a.modtar,</v>
      </c>
      <c r="B20" s="14" t="s">
        <v>508</v>
      </c>
      <c r="C20" s="14" t="s">
        <v>508</v>
      </c>
    </row>
    <row r="21" spans="1:3" x14ac:dyDescent="0.25">
      <c r="A21" s="21" t="str">
        <f t="shared" si="0"/>
        <v>a.contrato,</v>
      </c>
      <c r="B21" s="14" t="s">
        <v>508</v>
      </c>
      <c r="C21" s="14" t="s">
        <v>508</v>
      </c>
    </row>
    <row r="22" spans="1:3" x14ac:dyDescent="0.25">
      <c r="A22" s="21" t="str">
        <f t="shared" si="0"/>
        <v>a.classe,</v>
      </c>
      <c r="B22" s="14" t="s">
        <v>508</v>
      </c>
      <c r="C22" s="14" t="s">
        <v>508</v>
      </c>
    </row>
    <row r="23" spans="1:3" x14ac:dyDescent="0.25">
      <c r="A23" s="21" t="str">
        <f t="shared" si="0"/>
        <v>a.subclasse,</v>
      </c>
      <c r="B23" s="14" t="s">
        <v>508</v>
      </c>
      <c r="C23" s="14" t="s">
        <v>508</v>
      </c>
    </row>
    <row r="24" spans="1:3" x14ac:dyDescent="0.25">
      <c r="A24" s="21" t="str">
        <f t="shared" si="0"/>
        <v>a.grupo,</v>
      </c>
      <c r="B24" s="14" t="s">
        <v>508</v>
      </c>
      <c r="C24" s="14" t="s">
        <v>508</v>
      </c>
    </row>
    <row r="25" spans="1:3" x14ac:dyDescent="0.25">
      <c r="A25" s="21" t="str">
        <f t="shared" si="0"/>
        <v>a.subgrupo,</v>
      </c>
      <c r="B25" s="14" t="s">
        <v>508</v>
      </c>
      <c r="C25" s="14" t="s">
        <v>508</v>
      </c>
    </row>
    <row r="26" spans="1:3" x14ac:dyDescent="0.25">
      <c r="A26" s="21" t="str">
        <f t="shared" si="0"/>
        <v>a.ligacao,</v>
      </c>
      <c r="B26" s="14" t="s">
        <v>508</v>
      </c>
      <c r="C26" s="14" t="s">
        <v>508</v>
      </c>
    </row>
    <row r="27" spans="1:3" x14ac:dyDescent="0.25">
      <c r="A27" s="21" t="str">
        <f t="shared" si="0"/>
        <v>a.dcf,</v>
      </c>
      <c r="B27" s="14" t="s">
        <v>508</v>
      </c>
      <c r="C27" s="14" t="s">
        <v>508</v>
      </c>
    </row>
    <row r="28" spans="1:3" x14ac:dyDescent="0.25">
      <c r="A28" s="21" t="str">
        <f t="shared" si="0"/>
        <v>a.dcp,</v>
      </c>
      <c r="B28" s="14" t="s">
        <v>508</v>
      </c>
      <c r="C28" s="14" t="s">
        <v>508</v>
      </c>
    </row>
    <row r="29" spans="1:3" x14ac:dyDescent="0.25">
      <c r="A29" s="21" t="str">
        <f>CONCATENATE("ARRAY(SELECT b.",'create-ceb_meters_assets'!A3," FROM ",'create-ceb_meters_assets'!B1," AS b WHERE b.",'create-ceb_meters_assets'!A2," = a.",'create-ceb_meters'!A2,")")</f>
        <v>ARRAY(SELECT b.asset_id FROM ceb_meters_assets AS b WHERE b.med = a.med)</v>
      </c>
      <c r="B29" s="14" t="s">
        <v>508</v>
      </c>
      <c r="C29" s="14" t="s">
        <v>508</v>
      </c>
    </row>
    <row r="30" spans="1:3" x14ac:dyDescent="0.25">
      <c r="A30" s="21" t="str">
        <f>CONCATENATE("FROM ",'create-ceb_meters'!B1," AS a",)</f>
        <v>FROM ceb_meters AS a</v>
      </c>
      <c r="B30" s="14" t="s">
        <v>508</v>
      </c>
      <c r="C30" s="14" t="s">
        <v>508</v>
      </c>
    </row>
    <row r="31" spans="1:3" x14ac:dyDescent="0.25">
      <c r="A31" s="21" t="str">
        <f>CONCATENATE("ORDER BY a.",'create-ceb_meters'!A2,";")</f>
        <v>ORDER BY a.med;</v>
      </c>
      <c r="B31" s="14" t="s">
        <v>508</v>
      </c>
      <c r="C31" s="14" t="s">
        <v>508</v>
      </c>
    </row>
    <row r="32" spans="1:3" x14ac:dyDescent="0.25">
      <c r="A32" s="14" t="s">
        <v>472</v>
      </c>
      <c r="B32" s="14" t="s">
        <v>508</v>
      </c>
      <c r="C32" s="14" t="s">
        <v>508</v>
      </c>
    </row>
    <row r="33" spans="1:1" x14ac:dyDescent="0.25">
      <c r="A33" s="13"/>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2" sqref="C12"/>
    </sheetView>
  </sheetViews>
  <sheetFormatPr defaultRowHeight="15" x14ac:dyDescent="0.25"/>
  <cols>
    <col min="1" max="1" width="43.85546875" bestFit="1" customWidth="1"/>
    <col min="2" max="2" width="29.140625" bestFit="1" customWidth="1"/>
    <col min="3" max="3" width="47.7109375" bestFit="1" customWidth="1"/>
  </cols>
  <sheetData>
    <row r="1" spans="1:3" x14ac:dyDescent="0.25">
      <c r="A1" s="14" t="s">
        <v>467</v>
      </c>
      <c r="B1" s="14" t="s">
        <v>473</v>
      </c>
      <c r="C1" s="21" t="str">
        <f>CONCATENATE("(",create_ceb_data!B2,", ",create_ceb_data!B3,", ",create_ceb_data!B3,") RETURNS SETOF ",create_ceb_data!B1,)</f>
        <v>(integer, integer, integer) RETURNS SETOF ceb_data</v>
      </c>
    </row>
    <row r="2" spans="1:3" x14ac:dyDescent="0.25">
      <c r="A2" s="14" t="s">
        <v>470</v>
      </c>
      <c r="B2" s="14" t="s">
        <v>509</v>
      </c>
      <c r="C2" s="14" t="s">
        <v>509</v>
      </c>
    </row>
    <row r="3" spans="1:3" x14ac:dyDescent="0.25">
      <c r="A3" s="14" t="s">
        <v>474</v>
      </c>
      <c r="B3" s="21" t="str">
        <f>create_ceb_data!B1</f>
        <v>ceb_data</v>
      </c>
      <c r="C3" s="14" t="s">
        <v>509</v>
      </c>
    </row>
    <row r="4" spans="1:3" x14ac:dyDescent="0.25">
      <c r="A4" s="14" t="s">
        <v>475</v>
      </c>
      <c r="B4" s="21" t="str">
        <f>create_ceb_data!A3</f>
        <v>aamm</v>
      </c>
      <c r="C4" s="14" t="s">
        <v>476</v>
      </c>
    </row>
    <row r="5" spans="1:3" x14ac:dyDescent="0.25">
      <c r="A5" s="14" t="s">
        <v>477</v>
      </c>
      <c r="B5" s="21" t="str">
        <f>CONCATENATE(create_ceb_data!B1,".",create_ceb_data!A2,", ",create_ceb_data!B1,".",create_ceb_data!A3,";")</f>
        <v>ceb_data.med, ceb_data.aamm;</v>
      </c>
      <c r="C5" s="14" t="s">
        <v>509</v>
      </c>
    </row>
    <row r="6" spans="1:3" x14ac:dyDescent="0.25">
      <c r="A6" s="14" t="s">
        <v>478</v>
      </c>
      <c r="B6" s="21" t="str">
        <f>create_ceb_data!B1</f>
        <v>ceb_data</v>
      </c>
      <c r="C6" s="14" t="s">
        <v>509</v>
      </c>
    </row>
    <row r="7" spans="1:3" x14ac:dyDescent="0.25">
      <c r="A7" s="21" t="str">
        <f>CONCATENATE("WHERE ",create_ceb_data!A2," = $1 AND ",create_ceb_data!A3," BETWEEN $2 AND $3")</f>
        <v>WHERE med = $1 AND aamm BETWEEN $2 AND $3</v>
      </c>
      <c r="B7" s="14" t="s">
        <v>509</v>
      </c>
      <c r="C7" s="14" t="s">
        <v>509</v>
      </c>
    </row>
    <row r="8" spans="1:3" x14ac:dyDescent="0.25">
      <c r="A8" s="21" t="str">
        <f>CONCATENATE("ORDER BY ",create_ceb_data!B1,".",create_ceb_data!A3,";")</f>
        <v>ORDER BY ceb_data.aamm;</v>
      </c>
      <c r="B8" s="14" t="s">
        <v>509</v>
      </c>
      <c r="C8" s="14" t="s">
        <v>509</v>
      </c>
    </row>
    <row r="9" spans="1:3" x14ac:dyDescent="0.25">
      <c r="A9" s="14" t="s">
        <v>479</v>
      </c>
      <c r="B9" s="14" t="s">
        <v>509</v>
      </c>
      <c r="C9" s="14" t="s">
        <v>509</v>
      </c>
    </row>
    <row r="10" spans="1:3" x14ac:dyDescent="0.25">
      <c r="A10" s="14" t="s">
        <v>472</v>
      </c>
      <c r="B10" s="14" t="s">
        <v>509</v>
      </c>
      <c r="C10" s="14" t="s">
        <v>509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10</vt:i4>
      </vt:variant>
      <vt:variant>
        <vt:lpstr>Intervalos nomeados</vt:lpstr>
      </vt:variant>
      <vt:variant>
        <vt:i4>16</vt:i4>
      </vt:variant>
    </vt:vector>
  </HeadingPairs>
  <TitlesOfParts>
    <vt:vector size="26" baseType="lpstr">
      <vt:lpstr>raw</vt:lpstr>
      <vt:lpstr>explicacoes</vt:lpstr>
      <vt:lpstr>calculos</vt:lpstr>
      <vt:lpstr>create-ceb_meters</vt:lpstr>
      <vt:lpstr>create_ceb_data</vt:lpstr>
      <vt:lpstr>create-ceb_meters_assets</vt:lpstr>
      <vt:lpstr>insert-meters</vt:lpstr>
      <vt:lpstr>insert-data</vt:lpstr>
      <vt:lpstr>function-meters</vt:lpstr>
      <vt:lpstr>function-bills</vt:lpstr>
      <vt:lpstr>raw!P.GCO.ARQFAT.D012017.ORG0501.P9901_4</vt:lpstr>
      <vt:lpstr>raw!P.GCO.ARQFAT.D022017.ORG0501.P9901_2</vt:lpstr>
      <vt:lpstr>raw!P.GCO.ARQFAT.D032017.ORG0501.P9901</vt:lpstr>
      <vt:lpstr>raw!P.GCO.ARQFAT.D032019.ORG0501.P9901</vt:lpstr>
      <vt:lpstr>raw!P.GCO.ARQFAT.D042017.ORG0501.P9901</vt:lpstr>
      <vt:lpstr>raw!P.GCO.ARQFAT.D042019.ORG0501.P9901</vt:lpstr>
      <vt:lpstr>raw!P.GCO.ARQFAT.D052017.ORG0501.P9901</vt:lpstr>
      <vt:lpstr>raw!P.GCO.ARQFAT.D052019.ORG0501.P9901_1</vt:lpstr>
      <vt:lpstr>raw!P.GCO.ARQFAT.D062017.ORG0501.P9901</vt:lpstr>
      <vt:lpstr>raw!P.GCO.ARQFAT.D062019.ORG0501.P9901</vt:lpstr>
      <vt:lpstr>raw!P.GCO.ARQFAT.D072017.ORG0501.P9901</vt:lpstr>
      <vt:lpstr>raw!P.GCO.ARQFAT.D082017.ORG0501.P9901</vt:lpstr>
      <vt:lpstr>raw!P.GCO.ARQFAT.D092017.ORG0501.P9901</vt:lpstr>
      <vt:lpstr>raw!P.GCO.ARQFAT.D102017.ORG0501.P9901</vt:lpstr>
      <vt:lpstr>raw!P.GCO.ARQFAT.D112017.ORG0501.P9901</vt:lpstr>
      <vt:lpstr>raw!P.GCO.ARQFAT.D122017.ORG0501.P9901</vt:lpstr>
    </vt:vector>
  </TitlesOfParts>
  <Company>Senado Federal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Zaidan Lopes</dc:creator>
  <cp:lastModifiedBy>Henrique Zaidan Lopes</cp:lastModifiedBy>
  <dcterms:created xsi:type="dcterms:W3CDTF">2019-03-07T15:35:48Z</dcterms:created>
  <dcterms:modified xsi:type="dcterms:W3CDTF">2019-08-01T17:50:21Z</dcterms:modified>
</cp:coreProperties>
</file>