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git\FINUE3\Files\"/>
    </mc:Choice>
  </mc:AlternateContent>
  <bookViews>
    <workbookView xWindow="0" yWindow="0" windowWidth="28800" windowHeight="12435" activeTab="1"/>
  </bookViews>
  <sheets>
    <sheet name="Portfoliooptimierung" sheetId="1" r:id="rId1"/>
    <sheet name="Markowitz" sheetId="3" r:id="rId2"/>
    <sheet name="Data" sheetId="2" r:id="rId3"/>
  </sheets>
  <definedNames>
    <definedName name="hp?s_FB_a_00_b_1_c_2014_d_11_e_31_f_2014_g_w" localSheetId="2">Data!$D$2:$D$56</definedName>
    <definedName name="hp?s_GOLD_a_00_b_1_c_2014_d_11_e_31_f_2014_g_w" localSheetId="2">Data!$H$2:$H$57</definedName>
    <definedName name="hp?s_MSFT_a_00_b_1_c_2014_d_11_e_31_f_2014_g_w" localSheetId="2">Data!$A$2:$B$60</definedName>
    <definedName name="hp?s_TWTR_a_00_b_1_c_2014_d_11_e_31_f_2014_g_w" localSheetId="2">Data!$F$2:$F$56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J14" i="3" l="1"/>
  <c r="R14" i="3"/>
  <c r="F13" i="3"/>
  <c r="G13" i="3"/>
  <c r="N13" i="3"/>
  <c r="O13" i="3"/>
  <c r="V13" i="3"/>
  <c r="C13" i="3"/>
  <c r="C7" i="3"/>
  <c r="E12" i="3"/>
  <c r="E14" i="3" s="1"/>
  <c r="F12" i="3"/>
  <c r="F14" i="3" s="1"/>
  <c r="G12" i="3"/>
  <c r="G14" i="3" s="1"/>
  <c r="H12" i="3"/>
  <c r="H13" i="3" s="1"/>
  <c r="I12" i="3"/>
  <c r="I13" i="3" s="1"/>
  <c r="J12" i="3"/>
  <c r="J13" i="3" s="1"/>
  <c r="K12" i="3"/>
  <c r="K14" i="3" s="1"/>
  <c r="L12" i="3"/>
  <c r="L14" i="3" s="1"/>
  <c r="M12" i="3"/>
  <c r="M14" i="3" s="1"/>
  <c r="N12" i="3"/>
  <c r="N14" i="3" s="1"/>
  <c r="O12" i="3"/>
  <c r="O14" i="3" s="1"/>
  <c r="P12" i="3"/>
  <c r="P13" i="3" s="1"/>
  <c r="Q12" i="3"/>
  <c r="Q13" i="3" s="1"/>
  <c r="R12" i="3"/>
  <c r="R13" i="3" s="1"/>
  <c r="S12" i="3"/>
  <c r="S14" i="3" s="1"/>
  <c r="T12" i="3"/>
  <c r="T14" i="3" s="1"/>
  <c r="U12" i="3"/>
  <c r="U14" i="3" s="1"/>
  <c r="V12" i="3"/>
  <c r="V14" i="3" s="1"/>
  <c r="D12" i="3"/>
  <c r="D14" i="3" s="1"/>
  <c r="C12" i="3"/>
  <c r="C14" i="3" s="1"/>
  <c r="B12" i="3"/>
  <c r="B14" i="3" s="1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3" i="2"/>
  <c r="Q14" i="3" l="1"/>
  <c r="I14" i="3"/>
  <c r="U13" i="3"/>
  <c r="M13" i="3"/>
  <c r="E13" i="3"/>
  <c r="P14" i="3"/>
  <c r="H14" i="3"/>
  <c r="T13" i="3"/>
  <c r="L13" i="3"/>
  <c r="D13" i="3"/>
  <c r="S13" i="3"/>
  <c r="K13" i="3"/>
  <c r="C8" i="3"/>
  <c r="B13" i="3"/>
</calcChain>
</file>

<file path=xl/connections.xml><?xml version="1.0" encoding="utf-8"?>
<connections xmlns="http://schemas.openxmlformats.org/spreadsheetml/2006/main">
  <connection id="1" name="Verbindung" type="4" refreshedVersion="5" background="1" saveData="1">
    <webPr sourceData="1" parsePre="1" consecutive="1" xl2000="1" url="http://finance.yahoo.com/q/hp?s=MSFT&amp;a=00&amp;b=1&amp;c=2014&amp;d=11&amp;e=31&amp;f=2014&amp;g=w" htmlTables="1">
      <tables count="1">
        <x v="15"/>
      </tables>
    </webPr>
  </connection>
  <connection id="2" name="Verbindung1" type="4" refreshedVersion="5" background="1" saveData="1">
    <webPr sourceData="1" parsePre="1" consecutive="1" xl2000="1" url="http://finance.yahoo.com/q/hp?s=FB&amp;a=00&amp;b=1&amp;c=2014&amp;d=11&amp;e=31&amp;f=2014&amp;g=w" htmlTables="1">
      <tables count="1">
        <x v="15"/>
      </tables>
    </webPr>
  </connection>
  <connection id="3" name="Verbindung2" type="4" refreshedVersion="5" background="1" saveData="1">
    <webPr sourceData="1" parsePre="1" consecutive="1" xl2000="1" url="http://finance.yahoo.com/q/hp?s=TWTR&amp;a=00&amp;b=1&amp;c=2014&amp;d=11&amp;e=31&amp;f=2014&amp;g=w" htmlTables="1">
      <tables count="1">
        <x v="15"/>
      </tables>
    </webPr>
  </connection>
  <connection id="4" name="Verbindung3" type="4" refreshedVersion="5" background="1" saveData="1">
    <webPr sourceData="1" parsePre="1" consecutive="1" xl2000="1" url="http://finance.yahoo.com/q/hp?s=GOLD&amp;a=00&amp;b=1&amp;c=2014&amp;d=11&amp;e=31&amp;f=2014&amp;g=w" htmlTables="1">
      <tables count="1">
        <x v="15"/>
      </tables>
    </webPr>
  </connection>
</connections>
</file>

<file path=xl/sharedStrings.xml><?xml version="1.0" encoding="utf-8"?>
<sst xmlns="http://schemas.openxmlformats.org/spreadsheetml/2006/main" count="99" uniqueCount="93">
  <si>
    <t>Portfoliooptimierung mit verschiedenen Assetklassen</t>
  </si>
  <si>
    <t>Planung</t>
  </si>
  <si>
    <t>Assetklassen = Anlageklassen</t>
  </si>
  <si>
    <t>wichtigste Anlageklassen sind</t>
  </si>
  <si>
    <t>Aktien</t>
  </si>
  <si>
    <t>Immobilien</t>
  </si>
  <si>
    <t>Liquide Mittel</t>
  </si>
  <si>
    <t>Rohstoffe (z. B. Gold, Öl)</t>
  </si>
  <si>
    <t>Daher sollen wir wenn ich das richtig verstanden habe, Portfolios zusammenstellen die aus Aktien, Anleihen und anderen Assetklassen bestehen</t>
  </si>
  <si>
    <t>Renten (Festverzinsliche Wertpapiere) = Anleihen</t>
  </si>
  <si>
    <t>Was wollen wir im Rahmen der Portfoliooptimierung anbieten?</t>
  </si>
  <si>
    <t>Eingabe</t>
  </si>
  <si>
    <t>Die Frage die sich stellt ist ob verschiedene Assetklassen verschieden behandelt werden bei der Portfoliooptimierung, und inwiefern</t>
  </si>
  <si>
    <t>Moderne Portfoliotheorie: Erwartete Profoliorendite, Portfoliovolatilität, beide gemeinsam betrachtet, (y-Achse Erwartungswert, x-Achse Volatilität), MVP, Markowitz?</t>
  </si>
  <si>
    <t>Date</t>
  </si>
  <si>
    <t>Adj Close*</t>
  </si>
  <si>
    <t>Dec 29, 2014</t>
  </si>
  <si>
    <t>Dec 22, 2014</t>
  </si>
  <si>
    <t>Dec 15, 2014</t>
  </si>
  <si>
    <t>Dec 8, 2014</t>
  </si>
  <si>
    <t>Dec 1, 2014</t>
  </si>
  <si>
    <t>Nov 24, 2014</t>
  </si>
  <si>
    <t>Nov 17, 2014</t>
  </si>
  <si>
    <t>Nov 10, 2014</t>
  </si>
  <si>
    <t>Nov 3, 2014</t>
  </si>
  <si>
    <t>Oct 27, 2014</t>
  </si>
  <si>
    <t>Oct 20, 2014</t>
  </si>
  <si>
    <t>Oct 13, 2014</t>
  </si>
  <si>
    <t>Oct 6, 2014</t>
  </si>
  <si>
    <t>Sep 29, 2014</t>
  </si>
  <si>
    <t>Sep 22, 2014</t>
  </si>
  <si>
    <t>Sep 15, 2014</t>
  </si>
  <si>
    <t>Sep 8, 2014</t>
  </si>
  <si>
    <t>Sep 2, 2014</t>
  </si>
  <si>
    <t>Aug 25, 2014</t>
  </si>
  <si>
    <t>Aug 18, 2014</t>
  </si>
  <si>
    <t>Aug 11, 2014</t>
  </si>
  <si>
    <t>Aug 4, 2014</t>
  </si>
  <si>
    <t>Jul 28, 2014</t>
  </si>
  <si>
    <t>Jul 21, 2014</t>
  </si>
  <si>
    <t>Jul 14, 2014</t>
  </si>
  <si>
    <t>Jul 7, 2014</t>
  </si>
  <si>
    <t>Jun 30, 2014</t>
  </si>
  <si>
    <t>Jun 23, 2014</t>
  </si>
  <si>
    <t>Jun 16, 2014</t>
  </si>
  <si>
    <t>Jun 9, 2014</t>
  </si>
  <si>
    <t>Jun 2, 2014</t>
  </si>
  <si>
    <t>May 27, 2014</t>
  </si>
  <si>
    <t>May 19, 2014</t>
  </si>
  <si>
    <t>May 12, 2014</t>
  </si>
  <si>
    <t>May 5, 2014</t>
  </si>
  <si>
    <t>Apr 28, 2014</t>
  </si>
  <si>
    <t>Apr 21, 2014</t>
  </si>
  <si>
    <t>Apr 14, 2014</t>
  </si>
  <si>
    <t>Apr 7, 2014</t>
  </si>
  <si>
    <t>Mar 31, 2014</t>
  </si>
  <si>
    <t>Mar 24, 2014</t>
  </si>
  <si>
    <t>Mar 17, 2014</t>
  </si>
  <si>
    <t>Mar 10, 2014</t>
  </si>
  <si>
    <t>Mar 3, 2014</t>
  </si>
  <si>
    <t>Feb 24, 2014</t>
  </si>
  <si>
    <t>Feb 18, 2014</t>
  </si>
  <si>
    <t>Feb 10, 2014</t>
  </si>
  <si>
    <t>Feb 3, 2014</t>
  </si>
  <si>
    <t>Jan 27, 2014</t>
  </si>
  <si>
    <t>Jan 21, 2014</t>
  </si>
  <si>
    <t>Jan 13, 2014</t>
  </si>
  <si>
    <t>Jan 6, 2014</t>
  </si>
  <si>
    <t>Jan 2, 2014</t>
  </si>
  <si>
    <t>Facebook</t>
  </si>
  <si>
    <t>Twitter</t>
  </si>
  <si>
    <t>Randgold Resources Limited (GOLD)</t>
  </si>
  <si>
    <t>WP i</t>
  </si>
  <si>
    <t>Asset 1</t>
  </si>
  <si>
    <t>Asset 2</t>
  </si>
  <si>
    <t>Asset 3</t>
  </si>
  <si>
    <t>Asset 4</t>
  </si>
  <si>
    <t>E(ri)</t>
  </si>
  <si>
    <t>Microsoft</t>
  </si>
  <si>
    <t>Weekly Rendite</t>
  </si>
  <si>
    <t>O(ri)</t>
  </si>
  <si>
    <t>Korrelation</t>
  </si>
  <si>
    <t>Portfolio</t>
  </si>
  <si>
    <t>E</t>
  </si>
  <si>
    <t>O</t>
  </si>
  <si>
    <t>(siehe Folie 35)</t>
  </si>
  <si>
    <t>Volatilität</t>
  </si>
  <si>
    <t>Erwartete R#</t>
  </si>
  <si>
    <t>MVP</t>
  </si>
  <si>
    <t>Folie 51</t>
  </si>
  <si>
    <t>Folie 60</t>
  </si>
  <si>
    <t>Erwartete Portfoliorendite + Volatilität Cash &amp; Stocks</t>
  </si>
  <si>
    <t>TOBIN Gerade aufstellen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</si>
</sst>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9" fontId="4" fillId="0" borderId="0" applyFont="0" applyFill="0" applyBorder="0" applyAlignment="0" applyProtection="0"/>
    <xf numFmtId="0" fontId="5" fillId="3" borderId="0" applyNumberFormat="0" applyBorder="0" applyAlignment="0" applyProtection="0"/>
  </cellStyleXfs>
  <cellXfs count="6">
    <xf numFmtId="0" fontId="0" fillId="0" borderId="0" xfId="0"/>
    <xf numFmtId="0" fontId="2" fillId="2" borderId="2" xfId="2"/>
    <xf numFmtId="10" fontId="0" fillId="0" borderId="0" xfId="3" applyNumberFormat="1" applyFont="1"/>
    <xf numFmtId="0" fontId="3" fillId="0" borderId="1" xfId="1" applyFont="1" applyAlignment="1">
      <alignment horizontal="left" indent="1"/>
    </xf>
    <xf numFmtId="0" fontId="0" fillId="0" borderId="0" xfId="0" applyNumberFormat="1"/>
    <xf numFmtId="0" fontId="5" fillId="3" borderId="0" xfId="4"/>
  </cellXfs>
  <cellStyles count="5">
    <cellStyle name="Eingabe" xfId="2" builtinId="20"/>
    <cellStyle name="Gut" xfId="4" builtinId="26"/>
    <cellStyle name="Prozent" xfId="3" builtinId="5"/>
    <cellStyle name="Standard" xfId="0" builtinId="0"/>
    <cellStyle name="Überschrift 1" xfId="1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Markowitz!$A$14</c:f>
              <c:strCache>
                <c:ptCount val="1"/>
                <c:pt idx="0">
                  <c:v>Erwartete R#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Markowitz!$B$13:$V$13</c:f>
              <c:numCache>
                <c:formatCode>General</c:formatCode>
                <c:ptCount val="21"/>
                <c:pt idx="0">
                  <c:v>4.2622637992787274E-2</c:v>
                </c:pt>
                <c:pt idx="1">
                  <c:v>4.0761078792003642E-2</c:v>
                </c:pt>
                <c:pt idx="2">
                  <c:v>3.8934058925573917E-2</c:v>
                </c:pt>
                <c:pt idx="3">
                  <c:v>3.7146675084865827E-2</c:v>
                </c:pt>
                <c:pt idx="4">
                  <c:v>3.5404930738662924E-2</c:v>
                </c:pt>
                <c:pt idx="5">
                  <c:v>3.3715899760600229E-2</c:v>
                </c:pt>
                <c:pt idx="6">
                  <c:v>3.2087907348915153E-2</c:v>
                </c:pt>
                <c:pt idx="7">
                  <c:v>3.0530719361107114E-2</c:v>
                </c:pt>
                <c:pt idx="8">
                  <c:v>2.9055721926828721E-2</c:v>
                </c:pt>
                <c:pt idx="9">
                  <c:v>2.7676059220562942E-2</c:v>
                </c:pt>
                <c:pt idx="10">
                  <c:v>2.6406678257202582E-2</c:v>
                </c:pt>
                <c:pt idx="11">
                  <c:v>2.5264207576868921E-2</c:v>
                </c:pt>
                <c:pt idx="12">
                  <c:v>2.4266578615520226E-2</c:v>
                </c:pt>
                <c:pt idx="13">
                  <c:v>2.3432298569020561E-2</c:v>
                </c:pt>
                <c:pt idx="14">
                  <c:v>2.277932220371404E-2</c:v>
                </c:pt>
                <c:pt idx="15">
                  <c:v>2.2323564885607154E-2</c:v>
                </c:pt>
                <c:pt idx="16">
                  <c:v>2.2077244023011641E-2</c:v>
                </c:pt>
                <c:pt idx="17">
                  <c:v>2.2047380420578098E-2</c:v>
                </c:pt>
                <c:pt idx="18">
                  <c:v>2.2234846266079172E-2</c:v>
                </c:pt>
                <c:pt idx="19">
                  <c:v>2.2634242175320472E-2</c:v>
                </c:pt>
                <c:pt idx="20">
                  <c:v>2.3234641691541841E-2</c:v>
                </c:pt>
              </c:numCache>
            </c:numRef>
          </c:xVal>
          <c:yVal>
            <c:numRef>
              <c:f>Markowitz!$B$14:$V$14</c:f>
              <c:numCache>
                <c:formatCode>General</c:formatCode>
                <c:ptCount val="21"/>
                <c:pt idx="0">
                  <c:v>7.7814079170770477E-3</c:v>
                </c:pt>
                <c:pt idx="1">
                  <c:v>7.6529939636143908E-3</c:v>
                </c:pt>
                <c:pt idx="2">
                  <c:v>7.524580010151734E-3</c:v>
                </c:pt>
                <c:pt idx="3">
                  <c:v>7.3961660566890771E-3</c:v>
                </c:pt>
                <c:pt idx="4">
                  <c:v>7.2677521032264202E-3</c:v>
                </c:pt>
                <c:pt idx="5">
                  <c:v>7.1393381497637624E-3</c:v>
                </c:pt>
                <c:pt idx="6">
                  <c:v>7.0109241963011047E-3</c:v>
                </c:pt>
                <c:pt idx="7">
                  <c:v>6.8825102428384487E-3</c:v>
                </c:pt>
                <c:pt idx="8">
                  <c:v>6.7540962893757918E-3</c:v>
                </c:pt>
                <c:pt idx="9">
                  <c:v>6.6256823359131349E-3</c:v>
                </c:pt>
                <c:pt idx="10">
                  <c:v>6.497268382450478E-3</c:v>
                </c:pt>
                <c:pt idx="11">
                  <c:v>6.3688544289878203E-3</c:v>
                </c:pt>
                <c:pt idx="12">
                  <c:v>6.2404404755251634E-3</c:v>
                </c:pt>
                <c:pt idx="13">
                  <c:v>6.1120265220625065E-3</c:v>
                </c:pt>
                <c:pt idx="14">
                  <c:v>5.9836125685998496E-3</c:v>
                </c:pt>
                <c:pt idx="15">
                  <c:v>5.8551986151371927E-3</c:v>
                </c:pt>
                <c:pt idx="16">
                  <c:v>5.7267846616745359E-3</c:v>
                </c:pt>
                <c:pt idx="17">
                  <c:v>5.5983707082118781E-3</c:v>
                </c:pt>
                <c:pt idx="18">
                  <c:v>5.4699567547492212E-3</c:v>
                </c:pt>
                <c:pt idx="19">
                  <c:v>5.3415428012865643E-3</c:v>
                </c:pt>
                <c:pt idx="20">
                  <c:v>5.2131288478239075E-3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150504"/>
        <c:axId val="371153640"/>
      </c:scatterChart>
      <c:valAx>
        <c:axId val="37115050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/>
                  <a:t>Volatilität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crossAx val="371153640"/>
        <c:crosses val="autoZero"/>
        <c:crossBetween val="midCat"/>
      </c:valAx>
      <c:valAx>
        <c:axId val="3711536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Erwartungswert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crossAx val="371150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14</xdr:row>
      <xdr:rowOff>176212</xdr:rowOff>
    </xdr:from>
    <xdr:to>
      <xdr:col>3</xdr:col>
      <xdr:colOff>1466850</xdr:colOff>
      <xdr:row>29</xdr:row>
      <xdr:rowOff>61912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p?s=MSFT&amp;a=00&amp;b=1&amp;c=2014&amp;d=11&amp;e=31&amp;f=2014&amp;g=w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hp?s=GOLD&amp;a=00&amp;b=1&amp;c=2014&amp;d=11&amp;e=31&amp;f=2014&amp;g=w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hp?s=TWTR&amp;a=00&amp;b=1&amp;c=2014&amp;d=11&amp;e=31&amp;f=2014&amp;g=w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hp?s=FB&amp;a=00&amp;b=1&amp;c=2014&amp;d=11&amp;e=31&amp;f=2014&amp;g=w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E31" sqref="E31"/>
    </sheetView>
  </sheetViews>
  <sheetFormatPr baseColWidth="10" defaultRowHeight="15" x14ac:dyDescent="0.25"/>
  <cols>
    <col min="3" max="3" width="11.85546875" customWidth="1"/>
  </cols>
  <sheetData>
    <row r="1" spans="1:10" ht="24" thickBot="1" x14ac:dyDescent="0.4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</row>
    <row r="2" spans="1:10" ht="15.75" thickTop="1" x14ac:dyDescent="0.25"/>
    <row r="3" spans="1:10" x14ac:dyDescent="0.25">
      <c r="A3" t="s">
        <v>1</v>
      </c>
    </row>
    <row r="4" spans="1:10" x14ac:dyDescent="0.25">
      <c r="A4" t="s">
        <v>10</v>
      </c>
    </row>
    <row r="5" spans="1:10" x14ac:dyDescent="0.25">
      <c r="A5" s="1" t="s">
        <v>11</v>
      </c>
      <c r="B5" t="s">
        <v>13</v>
      </c>
    </row>
    <row r="7" spans="1:10" x14ac:dyDescent="0.25">
      <c r="A7" t="s">
        <v>2</v>
      </c>
    </row>
    <row r="8" spans="1:10" x14ac:dyDescent="0.25">
      <c r="A8" t="s">
        <v>3</v>
      </c>
    </row>
    <row r="9" spans="1:10" x14ac:dyDescent="0.25">
      <c r="B9" t="s">
        <v>4</v>
      </c>
    </row>
    <row r="10" spans="1:10" x14ac:dyDescent="0.25">
      <c r="B10" t="s">
        <v>9</v>
      </c>
    </row>
    <row r="11" spans="1:10" x14ac:dyDescent="0.25">
      <c r="B11" t="s">
        <v>5</v>
      </c>
    </row>
    <row r="12" spans="1:10" x14ac:dyDescent="0.25">
      <c r="B12" t="s">
        <v>6</v>
      </c>
    </row>
    <row r="13" spans="1:10" x14ac:dyDescent="0.25">
      <c r="B13" t="s">
        <v>7</v>
      </c>
    </row>
    <row r="15" spans="1:10" x14ac:dyDescent="0.25">
      <c r="A15" t="s">
        <v>8</v>
      </c>
    </row>
    <row r="16" spans="1:10" x14ac:dyDescent="0.25">
      <c r="A16" t="s">
        <v>12</v>
      </c>
    </row>
  </sheetData>
  <mergeCells count="1">
    <mergeCell ref="A1:J1"/>
  </mergeCells>
  <pageMargins left="0.7" right="0.7" top="0.78740157499999996" bottom="0.78740157499999996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workbookViewId="0">
      <selection activeCell="E25" sqref="E25"/>
    </sheetView>
  </sheetViews>
  <sheetFormatPr baseColWidth="10" defaultRowHeight="15" x14ac:dyDescent="0.25"/>
  <cols>
    <col min="1" max="1" width="29.28515625" customWidth="1"/>
    <col min="2" max="6" width="25.28515625" customWidth="1"/>
  </cols>
  <sheetData>
    <row r="1" spans="1:22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</row>
    <row r="2" spans="1:22" x14ac:dyDescent="0.25">
      <c r="B2" t="s">
        <v>77</v>
      </c>
      <c r="C2">
        <v>5.2131288478239075E-3</v>
      </c>
      <c r="D2">
        <v>7.7814079170770477E-3</v>
      </c>
      <c r="E2">
        <v>-9.9026914527635679E-3</v>
      </c>
      <c r="F2">
        <v>2.266731274842899E-3</v>
      </c>
    </row>
    <row r="3" spans="1:22" x14ac:dyDescent="0.25">
      <c r="B3" t="s">
        <v>80</v>
      </c>
      <c r="C3" s="5">
        <v>2.3234641691541841E-2</v>
      </c>
      <c r="D3">
        <v>4.2622637992787274E-2</v>
      </c>
    </row>
    <row r="4" spans="1:22" x14ac:dyDescent="0.25">
      <c r="B4" t="s">
        <v>81</v>
      </c>
      <c r="C4">
        <v>0.21847081248084416</v>
      </c>
    </row>
    <row r="5" spans="1:22" x14ac:dyDescent="0.25">
      <c r="C5" s="4">
        <f>STDEVA(Data!C3:C54)</f>
        <v>2.3234641691541841E-2</v>
      </c>
    </row>
    <row r="6" spans="1:22" x14ac:dyDescent="0.25">
      <c r="B6" t="s">
        <v>82</v>
      </c>
    </row>
    <row r="7" spans="1:22" x14ac:dyDescent="0.25">
      <c r="B7" t="s">
        <v>83</v>
      </c>
      <c r="C7" s="2">
        <f>C2*0.5+D2*0.5</f>
        <v>6.497268382450478E-3</v>
      </c>
    </row>
    <row r="8" spans="1:22" x14ac:dyDescent="0.25">
      <c r="B8" t="s">
        <v>84</v>
      </c>
      <c r="C8">
        <f>SQRT((B11^2)*(C3^2)+(B12^2)*(D3^2)+2*B11*B12*(C3)*D3*C4)</f>
        <v>4.2622637992787274E-2</v>
      </c>
      <c r="D8" t="s">
        <v>85</v>
      </c>
    </row>
    <row r="11" spans="1:22" x14ac:dyDescent="0.25">
      <c r="B11">
        <v>0</v>
      </c>
      <c r="C11">
        <v>0.05</v>
      </c>
      <c r="D11">
        <v>0.1</v>
      </c>
      <c r="E11">
        <v>0.15</v>
      </c>
      <c r="F11">
        <v>0.2</v>
      </c>
      <c r="G11">
        <v>0.25</v>
      </c>
      <c r="H11">
        <v>0.3</v>
      </c>
      <c r="I11">
        <v>0.35</v>
      </c>
      <c r="J11">
        <v>0.4</v>
      </c>
      <c r="K11">
        <v>0.45</v>
      </c>
      <c r="L11">
        <v>0.5</v>
      </c>
      <c r="M11">
        <v>0.55000000000000004</v>
      </c>
      <c r="N11">
        <v>0.6</v>
      </c>
      <c r="O11">
        <v>0.65</v>
      </c>
      <c r="P11">
        <v>0.7</v>
      </c>
      <c r="Q11">
        <v>0.75</v>
      </c>
      <c r="R11">
        <v>0.8</v>
      </c>
      <c r="S11">
        <v>0.85</v>
      </c>
      <c r="T11">
        <v>0.9</v>
      </c>
      <c r="U11">
        <v>0.95</v>
      </c>
      <c r="V11">
        <v>1</v>
      </c>
    </row>
    <row r="12" spans="1:22" x14ac:dyDescent="0.25">
      <c r="B12">
        <f>1-B11</f>
        <v>1</v>
      </c>
      <c r="C12">
        <f>1-C11</f>
        <v>0.95</v>
      </c>
      <c r="D12">
        <f>1-D11</f>
        <v>0.9</v>
      </c>
      <c r="E12">
        <f t="shared" ref="E12:V12" si="0">1-E11</f>
        <v>0.85</v>
      </c>
      <c r="F12">
        <f t="shared" si="0"/>
        <v>0.8</v>
      </c>
      <c r="G12">
        <f t="shared" si="0"/>
        <v>0.75</v>
      </c>
      <c r="H12">
        <f t="shared" si="0"/>
        <v>0.7</v>
      </c>
      <c r="I12">
        <f t="shared" si="0"/>
        <v>0.65</v>
      </c>
      <c r="J12">
        <f t="shared" si="0"/>
        <v>0.6</v>
      </c>
      <c r="K12">
        <f t="shared" si="0"/>
        <v>0.55000000000000004</v>
      </c>
      <c r="L12">
        <f t="shared" si="0"/>
        <v>0.5</v>
      </c>
      <c r="M12">
        <f t="shared" si="0"/>
        <v>0.44999999999999996</v>
      </c>
      <c r="N12">
        <f t="shared" si="0"/>
        <v>0.4</v>
      </c>
      <c r="O12">
        <f t="shared" si="0"/>
        <v>0.35</v>
      </c>
      <c r="P12">
        <f t="shared" si="0"/>
        <v>0.30000000000000004</v>
      </c>
      <c r="Q12">
        <f t="shared" si="0"/>
        <v>0.25</v>
      </c>
      <c r="R12">
        <f t="shared" si="0"/>
        <v>0.19999999999999996</v>
      </c>
      <c r="S12">
        <f t="shared" si="0"/>
        <v>0.15000000000000002</v>
      </c>
      <c r="T12">
        <f t="shared" si="0"/>
        <v>9.9999999999999978E-2</v>
      </c>
      <c r="U12">
        <f t="shared" si="0"/>
        <v>5.0000000000000044E-2</v>
      </c>
      <c r="V12">
        <f t="shared" si="0"/>
        <v>0</v>
      </c>
    </row>
    <row r="13" spans="1:22" x14ac:dyDescent="0.25">
      <c r="A13" t="s">
        <v>86</v>
      </c>
      <c r="B13">
        <f>SQRT((B11^2)*($C$3^2)+(B12^2)*($D$3^2)+2*B11*B12*($C$3)*$D$3*$C$4)</f>
        <v>4.2622637992787274E-2</v>
      </c>
      <c r="C13">
        <f>SQRT((C11^2)*($C$3^2)+(C12^2)*($D$3^2)+2*C11*C12*($C$3)*$D$3*$C$4)</f>
        <v>4.0761078792003642E-2</v>
      </c>
      <c r="D13">
        <f>SQRT((D11^2)*($C$3^2)+(D12^2)*($D$3^2)+2*D11*D12*($C$3)*$D$3*$C$4)</f>
        <v>3.8934058925573917E-2</v>
      </c>
      <c r="E13">
        <f>SQRT((E11^2)*($C$3^2)+(E12^2)*($D$3^2)+2*E11*E12*($C$3)*$D$3*$C$4)</f>
        <v>3.7146675084865827E-2</v>
      </c>
      <c r="F13">
        <f>SQRT((F11^2)*($C$3^2)+(F12^2)*($D$3^2)+2*F11*F12*($C$3)*$D$3*$C$4)</f>
        <v>3.5404930738662924E-2</v>
      </c>
      <c r="G13">
        <f>SQRT((G11^2)*($C$3^2)+(G12^2)*($D$3^2)+2*G11*G12*($C$3)*$D$3*$C$4)</f>
        <v>3.3715899760600229E-2</v>
      </c>
      <c r="H13">
        <f>SQRT((H11^2)*($C$3^2)+(H12^2)*($D$3^2)+2*H11*H12*($C$3)*$D$3*$C$4)</f>
        <v>3.2087907348915153E-2</v>
      </c>
      <c r="I13">
        <f>SQRT((I11^2)*($C$3^2)+(I12^2)*($D$3^2)+2*I11*I12*($C$3)*$D$3*$C$4)</f>
        <v>3.0530719361107114E-2</v>
      </c>
      <c r="J13">
        <f>SQRT((J11^2)*($C$3^2)+(J12^2)*($D$3^2)+2*J11*J12*($C$3)*$D$3*$C$4)</f>
        <v>2.9055721926828721E-2</v>
      </c>
      <c r="K13">
        <f>SQRT((K11^2)*($C$3^2)+(K12^2)*($D$3^2)+2*K11*K12*($C$3)*$D$3*$C$4)</f>
        <v>2.7676059220562942E-2</v>
      </c>
      <c r="L13">
        <f>SQRT((L11^2)*($C$3^2)+(L12^2)*($D$3^2)+2*L11*L12*($C$3)*$D$3*$C$4)</f>
        <v>2.6406678257202582E-2</v>
      </c>
      <c r="M13">
        <f>SQRT((M11^2)*($C$3^2)+(M12^2)*($D$3^2)+2*M11*M12*($C$3)*$D$3*$C$4)</f>
        <v>2.5264207576868921E-2</v>
      </c>
      <c r="N13">
        <f>SQRT((N11^2)*($C$3^2)+(N12^2)*($D$3^2)+2*N11*N12*($C$3)*$D$3*$C$4)</f>
        <v>2.4266578615520226E-2</v>
      </c>
      <c r="O13">
        <f>SQRT((O11^2)*($C$3^2)+(O12^2)*($D$3^2)+2*O11*O12*($C$3)*$D$3*$C$4)</f>
        <v>2.3432298569020561E-2</v>
      </c>
      <c r="P13">
        <f>SQRT((P11^2)*($C$3^2)+(P12^2)*($D$3^2)+2*P11*P12*($C$3)*$D$3*$C$4)</f>
        <v>2.277932220371404E-2</v>
      </c>
      <c r="Q13">
        <f>SQRT((Q11^2)*($C$3^2)+(Q12^2)*($D$3^2)+2*Q11*Q12*($C$3)*$D$3*$C$4)</f>
        <v>2.2323564885607154E-2</v>
      </c>
      <c r="R13">
        <f>SQRT((R11^2)*($C$3^2)+(R12^2)*($D$3^2)+2*R11*R12*($C$3)*$D$3*$C$4)</f>
        <v>2.2077244023011641E-2</v>
      </c>
      <c r="S13">
        <f>SQRT((S11^2)*($C$3^2)+(S12^2)*($D$3^2)+2*S11*S12*($C$3)*$D$3*$C$4)</f>
        <v>2.2047380420578098E-2</v>
      </c>
      <c r="T13">
        <f>SQRT((T11^2)*($C$3^2)+(T12^2)*($D$3^2)+2*T11*T12*($C$3)*$D$3*$C$4)</f>
        <v>2.2234846266079172E-2</v>
      </c>
      <c r="U13">
        <f>SQRT((U11^2)*($C$3^2)+(U12^2)*($D$3^2)+2*U11*U12*($C$3)*$D$3*$C$4)</f>
        <v>2.2634242175320472E-2</v>
      </c>
      <c r="V13">
        <f>SQRT((V11^2)*($C$3^2)+(V12^2)*($D$3^2)+2*V11*V12*($C$3)*$D$3*$C$4)</f>
        <v>2.3234641691541841E-2</v>
      </c>
    </row>
    <row r="14" spans="1:22" x14ac:dyDescent="0.25">
      <c r="A14" t="s">
        <v>87</v>
      </c>
      <c r="B14">
        <f>B11*$C$2+B12*$D$2</f>
        <v>7.7814079170770477E-3</v>
      </c>
      <c r="C14">
        <f t="shared" ref="C14:V14" si="1">C11*$C$2+C12*$D$2</f>
        <v>7.6529939636143908E-3</v>
      </c>
      <c r="D14">
        <f t="shared" si="1"/>
        <v>7.524580010151734E-3</v>
      </c>
      <c r="E14">
        <f t="shared" si="1"/>
        <v>7.3961660566890771E-3</v>
      </c>
      <c r="F14">
        <f t="shared" si="1"/>
        <v>7.2677521032264202E-3</v>
      </c>
      <c r="G14">
        <f t="shared" si="1"/>
        <v>7.1393381497637624E-3</v>
      </c>
      <c r="H14">
        <f t="shared" si="1"/>
        <v>7.0109241963011047E-3</v>
      </c>
      <c r="I14">
        <f t="shared" si="1"/>
        <v>6.8825102428384487E-3</v>
      </c>
      <c r="J14">
        <f t="shared" si="1"/>
        <v>6.7540962893757918E-3</v>
      </c>
      <c r="K14">
        <f t="shared" si="1"/>
        <v>6.6256823359131349E-3</v>
      </c>
      <c r="L14">
        <f t="shared" si="1"/>
        <v>6.497268382450478E-3</v>
      </c>
      <c r="M14">
        <f t="shared" si="1"/>
        <v>6.3688544289878203E-3</v>
      </c>
      <c r="N14">
        <f t="shared" si="1"/>
        <v>6.2404404755251634E-3</v>
      </c>
      <c r="O14">
        <f t="shared" si="1"/>
        <v>6.1120265220625065E-3</v>
      </c>
      <c r="P14">
        <f t="shared" si="1"/>
        <v>5.9836125685998496E-3</v>
      </c>
      <c r="Q14">
        <f t="shared" si="1"/>
        <v>5.8551986151371927E-3</v>
      </c>
      <c r="R14">
        <f t="shared" si="1"/>
        <v>5.7267846616745359E-3</v>
      </c>
      <c r="S14">
        <f t="shared" si="1"/>
        <v>5.5983707082118781E-3</v>
      </c>
      <c r="T14">
        <f t="shared" si="1"/>
        <v>5.4699567547492212E-3</v>
      </c>
      <c r="U14">
        <f t="shared" si="1"/>
        <v>5.3415428012865643E-3</v>
      </c>
      <c r="V14">
        <f t="shared" si="1"/>
        <v>5.2131288478239075E-3</v>
      </c>
    </row>
    <row r="16" spans="1:22" x14ac:dyDescent="0.25">
      <c r="E16" t="s">
        <v>88</v>
      </c>
      <c r="F16" t="s">
        <v>89</v>
      </c>
    </row>
    <row r="17" spans="5:6" x14ac:dyDescent="0.25">
      <c r="E17" t="s">
        <v>91</v>
      </c>
      <c r="F17" t="s">
        <v>90</v>
      </c>
    </row>
    <row r="18" spans="5:6" x14ac:dyDescent="0.25">
      <c r="E18" t="s">
        <v>92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opLeftCell="A18" zoomScaleNormal="100" workbookViewId="0">
      <selection activeCell="C3" sqref="C3"/>
    </sheetView>
  </sheetViews>
  <sheetFormatPr baseColWidth="10" defaultRowHeight="15" x14ac:dyDescent="0.25"/>
  <cols>
    <col min="1" max="1" width="16.85546875" customWidth="1"/>
    <col min="2" max="2" width="10.28515625" bestFit="1" customWidth="1"/>
    <col min="3" max="8" width="10.28515625" customWidth="1"/>
  </cols>
  <sheetData>
    <row r="1" spans="1:9" x14ac:dyDescent="0.25">
      <c r="B1" t="s">
        <v>78</v>
      </c>
      <c r="D1" t="s">
        <v>69</v>
      </c>
      <c r="F1" t="s">
        <v>70</v>
      </c>
      <c r="H1" t="s">
        <v>71</v>
      </c>
    </row>
    <row r="2" spans="1:9" x14ac:dyDescent="0.25">
      <c r="A2" t="s">
        <v>14</v>
      </c>
      <c r="B2" t="s">
        <v>15</v>
      </c>
      <c r="C2" t="s">
        <v>79</v>
      </c>
      <c r="D2" t="s">
        <v>15</v>
      </c>
      <c r="E2" t="s">
        <v>79</v>
      </c>
      <c r="F2" t="s">
        <v>15</v>
      </c>
      <c r="G2" t="s">
        <v>79</v>
      </c>
      <c r="H2" t="s">
        <v>15</v>
      </c>
      <c r="I2" t="s">
        <v>79</v>
      </c>
    </row>
    <row r="3" spans="1:9" x14ac:dyDescent="0.25">
      <c r="A3" t="s">
        <v>16</v>
      </c>
      <c r="B3">
        <v>46.45</v>
      </c>
      <c r="C3" s="2">
        <f>(B3/B4)-1</f>
        <v>-2.9866332497911485E-2</v>
      </c>
      <c r="D3">
        <v>78.02</v>
      </c>
      <c r="E3" s="2">
        <f>(D3/D4)-1</f>
        <v>-3.4166872988363517E-2</v>
      </c>
      <c r="F3">
        <v>35.869999999999997</v>
      </c>
      <c r="G3" s="2">
        <f>(F3/F4)-1</f>
        <v>-4.6010638297872442E-2</v>
      </c>
      <c r="H3">
        <v>67.41</v>
      </c>
      <c r="I3" s="2">
        <f>(H3/H4)-1</f>
        <v>1.7355870811952778E-2</v>
      </c>
    </row>
    <row r="4" spans="1:9" x14ac:dyDescent="0.25">
      <c r="A4" t="s">
        <v>17</v>
      </c>
      <c r="B4">
        <v>47.88</v>
      </c>
      <c r="C4" s="2">
        <f t="shared" ref="C4:C54" si="0">(B4/B5)-1</f>
        <v>4.6160302140161313E-3</v>
      </c>
      <c r="D4">
        <v>80.78</v>
      </c>
      <c r="E4" s="2">
        <f t="shared" ref="E4:G54" si="1">(D4/D5)-1</f>
        <v>1.126690035052591E-2</v>
      </c>
      <c r="F4">
        <v>37.6</v>
      </c>
      <c r="G4" s="2">
        <f t="shared" si="1"/>
        <v>1.4023732470334505E-2</v>
      </c>
      <c r="H4">
        <v>66.260000000000005</v>
      </c>
      <c r="I4" s="2">
        <f t="shared" ref="I4" si="2">(H4/H5)-1</f>
        <v>-1.8806456389752646E-2</v>
      </c>
    </row>
    <row r="5" spans="1:9" x14ac:dyDescent="0.25">
      <c r="A5" t="s">
        <v>18</v>
      </c>
      <c r="B5">
        <v>47.66</v>
      </c>
      <c r="C5" s="2">
        <f t="shared" si="0"/>
        <v>1.5122470713524905E-2</v>
      </c>
      <c r="D5">
        <v>79.88</v>
      </c>
      <c r="E5" s="2">
        <f t="shared" si="1"/>
        <v>2.633945779262481E-2</v>
      </c>
      <c r="F5">
        <v>37.08</v>
      </c>
      <c r="G5" s="2">
        <f t="shared" si="1"/>
        <v>-5.3908355795151408E-4</v>
      </c>
      <c r="H5">
        <v>67.53</v>
      </c>
      <c r="I5" s="2">
        <f t="shared" ref="I5" si="3">(H5/H6)-1</f>
        <v>4.7788983708300981E-2</v>
      </c>
    </row>
    <row r="6" spans="1:9" x14ac:dyDescent="0.25">
      <c r="A6" t="s">
        <v>19</v>
      </c>
      <c r="B6">
        <v>46.95</v>
      </c>
      <c r="C6" s="2">
        <f t="shared" si="0"/>
        <v>-3.0359355638166052E-2</v>
      </c>
      <c r="D6">
        <v>77.83</v>
      </c>
      <c r="E6" s="2">
        <f t="shared" si="1"/>
        <v>1.9250916710319421E-2</v>
      </c>
      <c r="F6">
        <v>37.1</v>
      </c>
      <c r="G6" s="2">
        <f t="shared" si="1"/>
        <v>-3.6113276175630094E-2</v>
      </c>
      <c r="H6">
        <v>64.45</v>
      </c>
      <c r="I6" s="2">
        <f t="shared" ref="I6" si="4">(H6/H7)-1</f>
        <v>-6.168080185042224E-3</v>
      </c>
    </row>
    <row r="7" spans="1:9" x14ac:dyDescent="0.25">
      <c r="A7" t="s">
        <v>20</v>
      </c>
      <c r="B7">
        <v>48.42</v>
      </c>
      <c r="C7" s="2">
        <f t="shared" si="0"/>
        <v>1.2758837063375772E-2</v>
      </c>
      <c r="D7">
        <v>76.36</v>
      </c>
      <c r="E7" s="2">
        <f t="shared" si="1"/>
        <v>-1.7245817245817308E-2</v>
      </c>
      <c r="F7">
        <v>38.49</v>
      </c>
      <c r="G7" s="2">
        <f t="shared" si="1"/>
        <v>-7.7862961188308599E-2</v>
      </c>
      <c r="H7">
        <v>64.849999999999994</v>
      </c>
      <c r="I7" s="2">
        <f t="shared" ref="I7" si="5">(H7/H8)-1</f>
        <v>2.6283240568953925E-3</v>
      </c>
    </row>
    <row r="8" spans="1:9" x14ac:dyDescent="0.25">
      <c r="A8" t="s">
        <v>21</v>
      </c>
      <c r="B8">
        <v>47.81</v>
      </c>
      <c r="C8" s="2">
        <f t="shared" si="0"/>
        <v>-3.5431429762400324E-3</v>
      </c>
      <c r="D8">
        <v>77.7</v>
      </c>
      <c r="E8" s="2">
        <f t="shared" si="1"/>
        <v>5.3559322033898349E-2</v>
      </c>
      <c r="F8">
        <v>41.74</v>
      </c>
      <c r="G8" s="2">
        <f t="shared" si="1"/>
        <v>4.2717961528853321E-2</v>
      </c>
      <c r="H8">
        <v>64.680000000000007</v>
      </c>
      <c r="I8" s="2">
        <f t="shared" ref="I8" si="6">(H8/H9)-1</f>
        <v>-6.6666666666666541E-2</v>
      </c>
    </row>
    <row r="9" spans="1:9" x14ac:dyDescent="0.25">
      <c r="A9" t="s">
        <v>22</v>
      </c>
      <c r="B9">
        <v>47.98</v>
      </c>
      <c r="C9" s="2">
        <f t="shared" si="0"/>
        <v>-2.6182261010757157E-2</v>
      </c>
      <c r="D9">
        <v>73.75</v>
      </c>
      <c r="E9" s="2">
        <f t="shared" si="1"/>
        <v>-1.5090811965811857E-2</v>
      </c>
      <c r="F9">
        <v>40.03</v>
      </c>
      <c r="G9" s="2">
        <f t="shared" si="1"/>
        <v>-4.3488649940262802E-2</v>
      </c>
      <c r="H9">
        <v>69.3</v>
      </c>
      <c r="I9" s="2">
        <f t="shared" ref="I9" si="7">(H9/H10)-1</f>
        <v>8.0000000000000071E-3</v>
      </c>
    </row>
    <row r="10" spans="1:9" x14ac:dyDescent="0.25">
      <c r="A10" t="s">
        <v>23</v>
      </c>
      <c r="B10">
        <v>49.27</v>
      </c>
      <c r="C10" s="2">
        <f t="shared" si="0"/>
        <v>1.860657432292756E-2</v>
      </c>
      <c r="D10">
        <v>74.88</v>
      </c>
      <c r="E10" s="2">
        <f t="shared" si="1"/>
        <v>-9.52380952380949E-3</v>
      </c>
      <c r="F10">
        <v>41.85</v>
      </c>
      <c r="G10" s="2">
        <f t="shared" si="1"/>
        <v>3.8203919622922244E-2</v>
      </c>
      <c r="H10">
        <v>68.75</v>
      </c>
      <c r="I10" s="2">
        <f t="shared" ref="I10" si="8">(H10/H11)-1</f>
        <v>2.1090152977870202E-2</v>
      </c>
    </row>
    <row r="11" spans="1:9" x14ac:dyDescent="0.25">
      <c r="A11" t="s">
        <v>24</v>
      </c>
      <c r="B11">
        <v>48.37</v>
      </c>
      <c r="C11" s="2">
        <f t="shared" si="0"/>
        <v>3.6648092584655068E-2</v>
      </c>
      <c r="D11">
        <v>75.599999999999994</v>
      </c>
      <c r="E11" s="2">
        <f t="shared" si="1"/>
        <v>8.1344179223896695E-3</v>
      </c>
      <c r="F11">
        <v>40.31</v>
      </c>
      <c r="G11" s="2">
        <f t="shared" si="1"/>
        <v>-2.7972027972027913E-2</v>
      </c>
      <c r="H11">
        <v>67.33</v>
      </c>
      <c r="I11" s="2">
        <f t="shared" ref="I11" si="9">(H11/H12)-1</f>
        <v>0.15667411097749517</v>
      </c>
    </row>
    <row r="12" spans="1:9" x14ac:dyDescent="0.25">
      <c r="A12" t="s">
        <v>25</v>
      </c>
      <c r="B12">
        <v>46.66</v>
      </c>
      <c r="C12" s="2">
        <f t="shared" si="0"/>
        <v>1.7888307155322636E-2</v>
      </c>
      <c r="D12">
        <v>74.989999999999995</v>
      </c>
      <c r="E12" s="2">
        <f t="shared" si="1"/>
        <v>-7.0410313623404108E-2</v>
      </c>
      <c r="F12">
        <v>41.47</v>
      </c>
      <c r="G12" s="2">
        <f t="shared" si="1"/>
        <v>-0.16976976976976987</v>
      </c>
      <c r="H12">
        <v>58.21</v>
      </c>
      <c r="I12" s="2">
        <f t="shared" ref="I12" si="10">(H12/H13)-1</f>
        <v>-0.10017004173751731</v>
      </c>
    </row>
    <row r="13" spans="1:9" x14ac:dyDescent="0.25">
      <c r="A13" t="s">
        <v>26</v>
      </c>
      <c r="B13">
        <v>45.84</v>
      </c>
      <c r="C13" s="2">
        <f t="shared" si="0"/>
        <v>5.719557195571956E-2</v>
      </c>
      <c r="D13">
        <v>80.67</v>
      </c>
      <c r="E13" s="2">
        <f t="shared" si="1"/>
        <v>6.2146148782093569E-2</v>
      </c>
      <c r="F13">
        <v>49.95</v>
      </c>
      <c r="G13" s="2">
        <f t="shared" si="1"/>
        <v>2.4195201968423286E-2</v>
      </c>
      <c r="H13">
        <v>64.69</v>
      </c>
      <c r="I13" s="2">
        <f t="shared" ref="I13" si="11">(H13/H14)-1</f>
        <v>-3.3467802181383677E-2</v>
      </c>
    </row>
    <row r="14" spans="1:9" x14ac:dyDescent="0.25">
      <c r="A14" t="s">
        <v>27</v>
      </c>
      <c r="B14">
        <v>43.36</v>
      </c>
      <c r="C14" s="2">
        <f t="shared" si="0"/>
        <v>-8.9142857142857634E-3</v>
      </c>
      <c r="D14">
        <v>75.95</v>
      </c>
      <c r="E14" s="2">
        <f t="shared" si="1"/>
        <v>4.1695240707722014E-2</v>
      </c>
      <c r="F14">
        <v>48.77</v>
      </c>
      <c r="G14" s="2">
        <f t="shared" si="1"/>
        <v>-3.2341269841269726E-2</v>
      </c>
      <c r="H14">
        <v>66.930000000000007</v>
      </c>
      <c r="I14" s="2">
        <f t="shared" ref="I14" si="12">(H14/H15)-1</f>
        <v>9.5022624434391023E-3</v>
      </c>
    </row>
    <row r="15" spans="1:9" x14ac:dyDescent="0.25">
      <c r="A15" t="s">
        <v>28</v>
      </c>
      <c r="B15">
        <v>43.75</v>
      </c>
      <c r="C15" s="2">
        <f t="shared" si="0"/>
        <v>-4.4759825327510883E-2</v>
      </c>
      <c r="D15">
        <v>72.91</v>
      </c>
      <c r="E15" s="2">
        <f t="shared" si="1"/>
        <v>-5.8496900826446319E-2</v>
      </c>
      <c r="F15">
        <v>50.4</v>
      </c>
      <c r="G15" s="2">
        <f t="shared" si="1"/>
        <v>-6.5628476084538367E-2</v>
      </c>
      <c r="H15">
        <v>66.3</v>
      </c>
      <c r="I15" s="2">
        <f t="shared" ref="I15" si="13">(H15/H16)-1</f>
        <v>9.1324200913240894E-3</v>
      </c>
    </row>
    <row r="16" spans="1:9" x14ac:dyDescent="0.25">
      <c r="A16" t="s">
        <v>29</v>
      </c>
      <c r="B16">
        <v>45.8</v>
      </c>
      <c r="C16" s="2">
        <f t="shared" si="0"/>
        <v>-6.9384215091067292E-3</v>
      </c>
      <c r="D16">
        <v>77.44</v>
      </c>
      <c r="E16" s="2">
        <f t="shared" si="1"/>
        <v>-1.7134154080467145E-2</v>
      </c>
      <c r="F16">
        <v>53.94</v>
      </c>
      <c r="G16" s="2">
        <f t="shared" si="1"/>
        <v>3.9506648679899836E-2</v>
      </c>
      <c r="H16">
        <v>65.7</v>
      </c>
      <c r="I16" s="2">
        <f t="shared" ref="I16" si="14">(H16/H17)-1</f>
        <v>-3.7362637362637341E-2</v>
      </c>
    </row>
    <row r="17" spans="1:9" x14ac:dyDescent="0.25">
      <c r="A17" t="s">
        <v>30</v>
      </c>
      <c r="B17">
        <v>46.12</v>
      </c>
      <c r="C17" s="2">
        <f t="shared" si="0"/>
        <v>-2.3295213892418509E-2</v>
      </c>
      <c r="D17">
        <v>78.790000000000006</v>
      </c>
      <c r="E17" s="2">
        <f t="shared" si="1"/>
        <v>1.1295084071364592E-2</v>
      </c>
      <c r="F17">
        <v>51.89</v>
      </c>
      <c r="G17" s="2">
        <f t="shared" si="1"/>
        <v>-2.0943396226415056E-2</v>
      </c>
      <c r="H17">
        <v>68.25</v>
      </c>
      <c r="I17" s="2">
        <f t="shared" ref="I17" si="15">(H17/H18)-1</f>
        <v>-3.1227821149751644E-2</v>
      </c>
    </row>
    <row r="18" spans="1:9" x14ac:dyDescent="0.25">
      <c r="A18" t="s">
        <v>31</v>
      </c>
      <c r="B18">
        <v>47.22</v>
      </c>
      <c r="C18" s="2">
        <f t="shared" si="0"/>
        <v>1.7453135100194084E-2</v>
      </c>
      <c r="D18">
        <v>77.91</v>
      </c>
      <c r="E18" s="2">
        <f t="shared" si="1"/>
        <v>5.5498193082084146E-3</v>
      </c>
      <c r="F18">
        <v>53</v>
      </c>
      <c r="G18" s="2">
        <f t="shared" si="1"/>
        <v>1.7079255421224238E-2</v>
      </c>
      <c r="H18">
        <v>70.45</v>
      </c>
      <c r="I18" s="2">
        <f t="shared" ref="I18" si="16">(H18/H19)-1</f>
        <v>-6.552593182119637E-2</v>
      </c>
    </row>
    <row r="19" spans="1:9" x14ac:dyDescent="0.25">
      <c r="A19" t="s">
        <v>32</v>
      </c>
      <c r="B19">
        <v>46.41</v>
      </c>
      <c r="C19" s="2">
        <f t="shared" si="0"/>
        <v>1.731696624287582E-2</v>
      </c>
      <c r="D19">
        <v>77.48</v>
      </c>
      <c r="E19" s="2">
        <f t="shared" si="1"/>
        <v>2.8475278281128169E-3</v>
      </c>
      <c r="F19">
        <v>52.11</v>
      </c>
      <c r="G19" s="2">
        <f t="shared" si="1"/>
        <v>2.7810650887573951E-2</v>
      </c>
      <c r="H19">
        <v>75.39</v>
      </c>
      <c r="I19" s="2">
        <f t="shared" ref="I19" si="17">(H19/H20)-1</f>
        <v>-3.6918753193663778E-2</v>
      </c>
    </row>
    <row r="20" spans="1:9" x14ac:dyDescent="0.25">
      <c r="A20" t="s">
        <v>33</v>
      </c>
      <c r="B20">
        <v>45.62</v>
      </c>
      <c r="C20" s="2">
        <f t="shared" si="0"/>
        <v>1.0409745293466166E-2</v>
      </c>
      <c r="D20">
        <v>77.260000000000005</v>
      </c>
      <c r="E20" s="2">
        <f t="shared" si="1"/>
        <v>3.2611601176156357E-2</v>
      </c>
      <c r="F20">
        <v>50.7</v>
      </c>
      <c r="G20" s="2">
        <f t="shared" si="1"/>
        <v>1.9095477386934734E-2</v>
      </c>
      <c r="H20">
        <v>78.28</v>
      </c>
      <c r="I20" s="2">
        <f t="shared" ref="I20" si="18">(H20/H21)-1</f>
        <v>-6.9756387403446252E-2</v>
      </c>
    </row>
    <row r="21" spans="1:9" x14ac:dyDescent="0.25">
      <c r="A21" t="s">
        <v>34</v>
      </c>
      <c r="B21">
        <v>45.15</v>
      </c>
      <c r="C21" s="2">
        <f t="shared" si="0"/>
        <v>6.2402496099844829E-3</v>
      </c>
      <c r="D21">
        <v>74.819999999999993</v>
      </c>
      <c r="E21" s="2">
        <f t="shared" si="1"/>
        <v>3.3525546466406375E-3</v>
      </c>
      <c r="F21">
        <v>49.75</v>
      </c>
      <c r="G21" s="2">
        <f t="shared" si="1"/>
        <v>8.199217050891705E-2</v>
      </c>
      <c r="H21">
        <v>84.15</v>
      </c>
      <c r="I21" s="2">
        <f t="shared" ref="I21" si="19">(H21/H22)-1</f>
        <v>3.7735849056603765E-2</v>
      </c>
    </row>
    <row r="22" spans="1:9" x14ac:dyDescent="0.25">
      <c r="A22" t="s">
        <v>35</v>
      </c>
      <c r="B22">
        <v>44.87</v>
      </c>
      <c r="C22" s="2">
        <f t="shared" si="0"/>
        <v>1.4469816866380381E-2</v>
      </c>
      <c r="D22">
        <v>74.569999999999993</v>
      </c>
      <c r="E22" s="2">
        <f t="shared" si="1"/>
        <v>1.2766535379600708E-2</v>
      </c>
      <c r="F22">
        <v>45.98</v>
      </c>
      <c r="G22" s="2">
        <f t="shared" si="1"/>
        <v>2.7256478999106326E-2</v>
      </c>
      <c r="H22">
        <v>81.09</v>
      </c>
      <c r="I22" s="2">
        <f t="shared" ref="I22" si="20">(H22/H23)-1</f>
        <v>-4.1489361702127581E-2</v>
      </c>
    </row>
    <row r="23" spans="1:9" x14ac:dyDescent="0.25">
      <c r="A23" t="s">
        <v>36</v>
      </c>
      <c r="B23">
        <v>44.23</v>
      </c>
      <c r="C23" s="2">
        <f t="shared" si="0"/>
        <v>3.680262541022028E-2</v>
      </c>
      <c r="D23">
        <v>73.63</v>
      </c>
      <c r="E23" s="2">
        <f t="shared" si="1"/>
        <v>7.8018067341909525E-3</v>
      </c>
      <c r="F23">
        <v>44.76</v>
      </c>
      <c r="G23" s="2">
        <f t="shared" si="1"/>
        <v>3.7792719684674125E-2</v>
      </c>
      <c r="H23">
        <v>84.6</v>
      </c>
      <c r="I23" s="2">
        <f t="shared" ref="I23" si="21">(H23/H24)-1</f>
        <v>-2.3584905660377631E-3</v>
      </c>
    </row>
    <row r="24" spans="1:9" x14ac:dyDescent="0.25">
      <c r="A24" t="s">
        <v>37</v>
      </c>
      <c r="B24">
        <v>42.66</v>
      </c>
      <c r="C24" s="2">
        <f t="shared" si="0"/>
        <v>7.795889440113335E-3</v>
      </c>
      <c r="D24">
        <v>73.06</v>
      </c>
      <c r="E24" s="2">
        <f t="shared" si="1"/>
        <v>9.6738529574351695E-3</v>
      </c>
      <c r="F24">
        <v>43.13</v>
      </c>
      <c r="G24" s="2">
        <f t="shared" si="1"/>
        <v>-2.2660321776569181E-2</v>
      </c>
      <c r="H24">
        <v>84.8</v>
      </c>
      <c r="I24" s="2">
        <f t="shared" ref="I24" si="22">(H24/H25)-1</f>
        <v>-1.2345679012345734E-2</v>
      </c>
    </row>
    <row r="25" spans="1:9" x14ac:dyDescent="0.25">
      <c r="A25" t="s">
        <v>38</v>
      </c>
      <c r="B25">
        <v>42.33</v>
      </c>
      <c r="C25" s="2">
        <f t="shared" si="0"/>
        <v>-3.6860068259385814E-2</v>
      </c>
      <c r="D25">
        <v>72.36</v>
      </c>
      <c r="E25" s="2">
        <f t="shared" si="1"/>
        <v>-3.7637983774438055E-2</v>
      </c>
      <c r="F25">
        <v>44.13</v>
      </c>
      <c r="G25" s="2">
        <f t="shared" si="1"/>
        <v>0.15644654088050336</v>
      </c>
      <c r="H25">
        <v>85.86</v>
      </c>
      <c r="I25" s="2">
        <f t="shared" ref="I25" si="23">(H25/H26)-1</f>
        <v>-1.7282820189996606E-2</v>
      </c>
    </row>
    <row r="26" spans="1:9" x14ac:dyDescent="0.25">
      <c r="A26" t="s">
        <v>39</v>
      </c>
      <c r="B26">
        <v>43.95</v>
      </c>
      <c r="C26" s="2">
        <f t="shared" si="0"/>
        <v>-4.0788579197824637E-3</v>
      </c>
      <c r="D26">
        <v>75.19</v>
      </c>
      <c r="E26" s="2">
        <f t="shared" si="1"/>
        <v>9.8947676118094074E-2</v>
      </c>
      <c r="F26">
        <v>38.159999999999997</v>
      </c>
      <c r="G26" s="2">
        <f t="shared" si="1"/>
        <v>2.9959514170040391E-2</v>
      </c>
      <c r="H26">
        <v>87.37</v>
      </c>
      <c r="I26" s="2">
        <f t="shared" ref="I26" si="24">(H26/H27)-1</f>
        <v>-6.8626329635135264E-4</v>
      </c>
    </row>
    <row r="27" spans="1:9" x14ac:dyDescent="0.25">
      <c r="A27" t="s">
        <v>40</v>
      </c>
      <c r="B27">
        <v>44.13</v>
      </c>
      <c r="C27" s="2">
        <f t="shared" si="0"/>
        <v>6.1582872263651778E-2</v>
      </c>
      <c r="D27">
        <v>68.42</v>
      </c>
      <c r="E27" s="2">
        <f t="shared" si="1"/>
        <v>3.1353632800723563E-2</v>
      </c>
      <c r="F27">
        <v>37.049999999999997</v>
      </c>
      <c r="G27" s="2">
        <f t="shared" si="1"/>
        <v>-3.3394208192016772E-2</v>
      </c>
      <c r="H27">
        <v>87.43</v>
      </c>
      <c r="I27" s="2">
        <f t="shared" ref="I27" si="25">(H27/H28)-1</f>
        <v>-2.1379001567047196E-2</v>
      </c>
    </row>
    <row r="28" spans="1:9" x14ac:dyDescent="0.25">
      <c r="A28" t="s">
        <v>41</v>
      </c>
      <c r="B28">
        <v>41.57</v>
      </c>
      <c r="C28" s="2">
        <f t="shared" si="0"/>
        <v>7.0251937984495694E-3</v>
      </c>
      <c r="D28">
        <v>66.34</v>
      </c>
      <c r="E28" s="2">
        <f t="shared" si="1"/>
        <v>7.542615779152495E-4</v>
      </c>
      <c r="F28">
        <v>38.33</v>
      </c>
      <c r="G28" s="2">
        <f t="shared" si="1"/>
        <v>-7.2586498911202502E-2</v>
      </c>
      <c r="H28">
        <v>89.34</v>
      </c>
      <c r="I28" s="2">
        <f t="shared" ref="I28" si="26">(H28/H29)-1</f>
        <v>3.5106013208203057E-2</v>
      </c>
    </row>
    <row r="29" spans="1:9" x14ac:dyDescent="0.25">
      <c r="A29" t="s">
        <v>42</v>
      </c>
      <c r="B29">
        <v>41.28</v>
      </c>
      <c r="C29" s="2">
        <f t="shared" si="0"/>
        <v>-1.0546500479386323E-2</v>
      </c>
      <c r="D29">
        <v>66.290000000000006</v>
      </c>
      <c r="E29" s="2">
        <f t="shared" si="1"/>
        <v>-1.9378698224851942E-2</v>
      </c>
      <c r="F29">
        <v>41.33</v>
      </c>
      <c r="G29" s="2">
        <f t="shared" si="1"/>
        <v>9.7727827999023464E-3</v>
      </c>
      <c r="H29">
        <v>86.31</v>
      </c>
      <c r="I29" s="2">
        <f t="shared" ref="I29" si="27">(H29/H30)-1</f>
        <v>3.5637149028077797E-2</v>
      </c>
    </row>
    <row r="30" spans="1:9" x14ac:dyDescent="0.25">
      <c r="A30" t="s">
        <v>43</v>
      </c>
      <c r="B30">
        <v>41.72</v>
      </c>
      <c r="C30" s="2">
        <f t="shared" si="0"/>
        <v>1.3605442176870763E-2</v>
      </c>
      <c r="D30">
        <v>67.599999999999994</v>
      </c>
      <c r="E30" s="2">
        <f t="shared" si="1"/>
        <v>4.8062015503875788E-2</v>
      </c>
      <c r="F30">
        <v>40.93</v>
      </c>
      <c r="G30" s="2">
        <f t="shared" si="1"/>
        <v>4.3068297655453502E-2</v>
      </c>
      <c r="H30">
        <v>83.34</v>
      </c>
      <c r="I30" s="2">
        <f t="shared" ref="I30" si="28">(H30/H31)-1</f>
        <v>1.3252279635258324E-2</v>
      </c>
    </row>
    <row r="31" spans="1:9" x14ac:dyDescent="0.25">
      <c r="A31" t="s">
        <v>44</v>
      </c>
      <c r="B31">
        <v>41.16</v>
      </c>
      <c r="C31" s="2">
        <f t="shared" si="0"/>
        <v>1.080550098231825E-2</v>
      </c>
      <c r="D31">
        <v>64.5</v>
      </c>
      <c r="E31" s="2">
        <f t="shared" si="1"/>
        <v>0</v>
      </c>
      <c r="F31">
        <v>39.24</v>
      </c>
      <c r="G31" s="2">
        <f t="shared" si="1"/>
        <v>6.341463414634152E-2</v>
      </c>
      <c r="H31">
        <v>82.25</v>
      </c>
      <c r="I31" s="2">
        <f t="shared" ref="I31" si="29">(H31/H32)-1</f>
        <v>6.1153399561346911E-2</v>
      </c>
    </row>
    <row r="32" spans="1:9" x14ac:dyDescent="0.25">
      <c r="A32" t="s">
        <v>45</v>
      </c>
      <c r="B32">
        <v>40.72</v>
      </c>
      <c r="C32" s="2">
        <f t="shared" si="0"/>
        <v>-5.859375E-3</v>
      </c>
      <c r="D32">
        <v>64.5</v>
      </c>
      <c r="E32" s="2">
        <f t="shared" si="1"/>
        <v>3.2000000000000028E-2</v>
      </c>
      <c r="F32">
        <v>36.9</v>
      </c>
      <c r="G32" s="2">
        <f t="shared" si="1"/>
        <v>0.10711071107110715</v>
      </c>
      <c r="H32">
        <v>77.510000000000005</v>
      </c>
      <c r="I32" s="2">
        <f t="shared" ref="I32" si="30">(H32/H33)-1</f>
        <v>5.6138438479356845E-2</v>
      </c>
    </row>
    <row r="33" spans="1:9" x14ac:dyDescent="0.25">
      <c r="A33" t="s">
        <v>46</v>
      </c>
      <c r="B33">
        <v>40.96</v>
      </c>
      <c r="C33" s="2">
        <f t="shared" si="0"/>
        <v>1.310907741775913E-2</v>
      </c>
      <c r="D33">
        <v>62.5</v>
      </c>
      <c r="E33" s="2">
        <f t="shared" si="1"/>
        <v>-1.2638230647709303E-2</v>
      </c>
      <c r="F33">
        <v>33.33</v>
      </c>
      <c r="G33" s="2">
        <f t="shared" si="1"/>
        <v>2.743526510480887E-2</v>
      </c>
      <c r="H33">
        <v>73.39</v>
      </c>
      <c r="I33" s="2">
        <f t="shared" ref="I33" si="31">(H33/H34)-1</f>
        <v>-7.3042066819966056E-3</v>
      </c>
    </row>
    <row r="34" spans="1:9" x14ac:dyDescent="0.25">
      <c r="A34" t="s">
        <v>47</v>
      </c>
      <c r="B34">
        <v>40.43</v>
      </c>
      <c r="C34" s="2">
        <f t="shared" si="0"/>
        <v>2.0444220090863219E-2</v>
      </c>
      <c r="D34">
        <v>63.3</v>
      </c>
      <c r="E34" s="2">
        <f t="shared" si="1"/>
        <v>3.1784841075794601E-2</v>
      </c>
      <c r="F34">
        <v>32.44</v>
      </c>
      <c r="G34" s="2">
        <f t="shared" si="1"/>
        <v>6.3606557377049011E-2</v>
      </c>
      <c r="H34">
        <v>73.930000000000007</v>
      </c>
      <c r="I34" s="2">
        <f t="shared" ref="I34" si="32">(H34/H35)-1</f>
        <v>-2.0145791915175515E-2</v>
      </c>
    </row>
    <row r="35" spans="1:9" x14ac:dyDescent="0.25">
      <c r="A35" t="s">
        <v>48</v>
      </c>
      <c r="B35">
        <v>39.619999999999997</v>
      </c>
      <c r="C35" s="2">
        <f t="shared" si="0"/>
        <v>7.3735062293414089E-3</v>
      </c>
      <c r="D35">
        <v>61.35</v>
      </c>
      <c r="E35" s="2">
        <f t="shared" si="1"/>
        <v>5.7394002068252403E-2</v>
      </c>
      <c r="F35">
        <v>30.5</v>
      </c>
      <c r="G35" s="2">
        <f t="shared" si="1"/>
        <v>-5.4556726596404204E-2</v>
      </c>
      <c r="H35">
        <v>75.45</v>
      </c>
      <c r="I35" s="2">
        <f t="shared" ref="I35" si="33">(H35/H36)-1</f>
        <v>-6.5832784726793658E-3</v>
      </c>
    </row>
    <row r="36" spans="1:9" x14ac:dyDescent="0.25">
      <c r="A36" t="s">
        <v>49</v>
      </c>
      <c r="B36">
        <v>39.33</v>
      </c>
      <c r="C36" s="2">
        <f t="shared" si="0"/>
        <v>1.4444157854010653E-2</v>
      </c>
      <c r="D36">
        <v>58.02</v>
      </c>
      <c r="E36" s="2">
        <f t="shared" si="1"/>
        <v>1.3626834381551323E-2</v>
      </c>
      <c r="F36">
        <v>32.26</v>
      </c>
      <c r="G36" s="2">
        <f t="shared" si="1"/>
        <v>6.5522620904836515E-3</v>
      </c>
      <c r="H36">
        <v>75.95</v>
      </c>
      <c r="I36" s="2">
        <f t="shared" ref="I36" si="34">(H36/H37)-1</f>
        <v>-7.0597463720746267E-3</v>
      </c>
    </row>
    <row r="37" spans="1:9" x14ac:dyDescent="0.25">
      <c r="A37" t="s">
        <v>50</v>
      </c>
      <c r="B37">
        <v>38.770000000000003</v>
      </c>
      <c r="C37" s="2">
        <f t="shared" si="0"/>
        <v>-3.8540596094552848E-3</v>
      </c>
      <c r="D37">
        <v>57.24</v>
      </c>
      <c r="E37" s="2">
        <f t="shared" si="1"/>
        <v>-5.3258352629837913E-2</v>
      </c>
      <c r="F37">
        <v>32.049999999999997</v>
      </c>
      <c r="G37" s="2">
        <f t="shared" si="1"/>
        <v>-0.1786263454638648</v>
      </c>
      <c r="H37">
        <v>76.489999999999995</v>
      </c>
      <c r="I37" s="2">
        <f t="shared" ref="I37" si="35">(H37/H38)-1</f>
        <v>-4.2678347934918759E-2</v>
      </c>
    </row>
    <row r="38" spans="1:9" x14ac:dyDescent="0.25">
      <c r="A38" t="s">
        <v>51</v>
      </c>
      <c r="B38">
        <v>38.92</v>
      </c>
      <c r="C38" s="2">
        <f t="shared" si="0"/>
        <v>-5.6208482370975199E-3</v>
      </c>
      <c r="D38">
        <v>60.46</v>
      </c>
      <c r="E38" s="2">
        <f t="shared" si="1"/>
        <v>4.7652053370299763E-2</v>
      </c>
      <c r="F38">
        <v>39.020000000000003</v>
      </c>
      <c r="G38" s="2">
        <f t="shared" si="1"/>
        <v>-6.2244652727709626E-2</v>
      </c>
      <c r="H38">
        <v>79.900000000000006</v>
      </c>
      <c r="I38" s="2">
        <f t="shared" ref="I38" si="36">(H38/H39)-1</f>
        <v>1.0752688172043223E-2</v>
      </c>
    </row>
    <row r="39" spans="1:9" x14ac:dyDescent="0.25">
      <c r="A39" t="s">
        <v>52</v>
      </c>
      <c r="B39">
        <v>39.14</v>
      </c>
      <c r="C39" s="2">
        <f t="shared" si="0"/>
        <v>-2.5484199796126372E-3</v>
      </c>
      <c r="D39">
        <v>57.71</v>
      </c>
      <c r="E39" s="2">
        <f t="shared" si="1"/>
        <v>-2.0868680013573115E-2</v>
      </c>
      <c r="F39">
        <v>41.61</v>
      </c>
      <c r="G39" s="2">
        <f t="shared" si="1"/>
        <v>-7.5538769162408315E-2</v>
      </c>
      <c r="H39">
        <v>79.05</v>
      </c>
      <c r="I39" s="2">
        <f t="shared" ref="I39" si="37">(H39/H40)-1</f>
        <v>4.4472681067344588E-3</v>
      </c>
    </row>
    <row r="40" spans="1:9" x14ac:dyDescent="0.25">
      <c r="A40" t="s">
        <v>53</v>
      </c>
      <c r="B40">
        <v>39.24</v>
      </c>
      <c r="C40" s="2">
        <f t="shared" si="0"/>
        <v>2.0546163849154642E-2</v>
      </c>
      <c r="D40">
        <v>58.94</v>
      </c>
      <c r="E40" s="2">
        <f t="shared" si="1"/>
        <v>7.0049547240731425E-3</v>
      </c>
      <c r="F40">
        <v>45.01</v>
      </c>
      <c r="G40" s="2">
        <f t="shared" si="1"/>
        <v>0.12384519350811485</v>
      </c>
      <c r="H40">
        <v>78.7</v>
      </c>
      <c r="I40" s="2">
        <f t="shared" ref="I40" si="38">(H40/H41)-1</f>
        <v>1.7979562799120385E-2</v>
      </c>
    </row>
    <row r="41" spans="1:9" x14ac:dyDescent="0.25">
      <c r="A41" t="s">
        <v>54</v>
      </c>
      <c r="B41">
        <v>38.450000000000003</v>
      </c>
      <c r="C41" s="2">
        <f t="shared" si="0"/>
        <v>-1.6624040920716121E-2</v>
      </c>
      <c r="D41">
        <v>58.53</v>
      </c>
      <c r="E41" s="2">
        <f t="shared" si="1"/>
        <v>3.1365638766519766E-2</v>
      </c>
      <c r="F41">
        <v>40.049999999999997</v>
      </c>
      <c r="G41" s="2">
        <f t="shared" si="1"/>
        <v>-7.1627260083449329E-2</v>
      </c>
      <c r="H41">
        <v>77.31</v>
      </c>
      <c r="I41" s="2">
        <f t="shared" ref="I41" si="39">(H41/H42)-1</f>
        <v>7.427677873338645E-3</v>
      </c>
    </row>
    <row r="42" spans="1:9" x14ac:dyDescent="0.25">
      <c r="A42" t="s">
        <v>55</v>
      </c>
      <c r="B42">
        <v>39.1</v>
      </c>
      <c r="C42" s="2">
        <f t="shared" si="0"/>
        <v>-1.0627530364372473E-2</v>
      </c>
      <c r="D42">
        <v>56.75</v>
      </c>
      <c r="E42" s="2">
        <f t="shared" si="1"/>
        <v>-5.4324279286785515E-2</v>
      </c>
      <c r="F42">
        <v>43.14</v>
      </c>
      <c r="G42" s="2">
        <f t="shared" si="1"/>
        <v>-8.7949260042283206E-2</v>
      </c>
      <c r="H42">
        <v>76.739999999999995</v>
      </c>
      <c r="I42" s="2">
        <f t="shared" ref="I42" si="40">(H42/H43)-1</f>
        <v>1.333685461507983E-2</v>
      </c>
    </row>
    <row r="43" spans="1:9" x14ac:dyDescent="0.25">
      <c r="A43" t="s">
        <v>56</v>
      </c>
      <c r="B43">
        <v>39.520000000000003</v>
      </c>
      <c r="C43" s="2">
        <f t="shared" si="0"/>
        <v>3.5551041137633632E-3</v>
      </c>
      <c r="D43">
        <v>60.01</v>
      </c>
      <c r="E43" s="2">
        <f t="shared" si="1"/>
        <v>-0.10752528256989879</v>
      </c>
      <c r="F43">
        <v>47.3</v>
      </c>
      <c r="G43" s="2">
        <f t="shared" si="1"/>
        <v>-7.1091908876669385E-2</v>
      </c>
      <c r="H43">
        <v>75.73</v>
      </c>
      <c r="I43" s="2">
        <f t="shared" ref="I43" si="41">(H43/H44)-1</f>
        <v>-5.0407523510971775E-2</v>
      </c>
    </row>
    <row r="44" spans="1:9" x14ac:dyDescent="0.25">
      <c r="A44" t="s">
        <v>57</v>
      </c>
      <c r="B44">
        <v>39.380000000000003</v>
      </c>
      <c r="C44" s="2">
        <f t="shared" si="0"/>
        <v>6.5187990262375095E-2</v>
      </c>
      <c r="D44">
        <v>67.239999999999995</v>
      </c>
      <c r="E44" s="2">
        <f t="shared" si="1"/>
        <v>-7.0880094506793334E-3</v>
      </c>
      <c r="F44">
        <v>50.92</v>
      </c>
      <c r="G44" s="2">
        <f t="shared" si="1"/>
        <v>-1.9260400616332829E-2</v>
      </c>
      <c r="H44">
        <v>79.75</v>
      </c>
      <c r="I44" s="2">
        <f t="shared" ref="I44" si="42">(H44/H45)-1</f>
        <v>-4.673679177623713E-2</v>
      </c>
    </row>
    <row r="45" spans="1:9" x14ac:dyDescent="0.25">
      <c r="A45" t="s">
        <v>58</v>
      </c>
      <c r="B45">
        <v>36.97</v>
      </c>
      <c r="C45" s="2">
        <f t="shared" si="0"/>
        <v>-5.3806833467850979E-3</v>
      </c>
      <c r="D45">
        <v>67.72</v>
      </c>
      <c r="E45" s="2">
        <f t="shared" si="1"/>
        <v>-2.9799426934097428E-2</v>
      </c>
      <c r="F45">
        <v>51.92</v>
      </c>
      <c r="G45" s="2">
        <f t="shared" si="1"/>
        <v>-3.0076592564916904E-2</v>
      </c>
      <c r="H45">
        <v>83.66</v>
      </c>
      <c r="I45" s="2">
        <f t="shared" ref="I45" si="43">(H45/H46)-1</f>
        <v>2.839582052858014E-2</v>
      </c>
    </row>
    <row r="46" spans="1:9" x14ac:dyDescent="0.25">
      <c r="A46" t="s">
        <v>59</v>
      </c>
      <c r="B46">
        <v>37.17</v>
      </c>
      <c r="C46" s="2">
        <f t="shared" si="0"/>
        <v>-1.0646792653713044E-2</v>
      </c>
      <c r="D46">
        <v>69.8</v>
      </c>
      <c r="E46" s="2">
        <f t="shared" si="1"/>
        <v>1.9573473561203647E-2</v>
      </c>
      <c r="F46">
        <v>53.53</v>
      </c>
      <c r="G46" s="2">
        <f t="shared" si="1"/>
        <v>-2.5132034237843714E-2</v>
      </c>
      <c r="H46">
        <v>81.349999999999994</v>
      </c>
      <c r="I46" s="2">
        <f t="shared" ref="I46" si="44">(H46/H47)-1</f>
        <v>3.5646085295989671E-2</v>
      </c>
    </row>
    <row r="47" spans="1:9" x14ac:dyDescent="0.25">
      <c r="A47" t="s">
        <v>60</v>
      </c>
      <c r="B47">
        <v>37.57</v>
      </c>
      <c r="C47" s="2">
        <f t="shared" si="0"/>
        <v>8.8614393125669988E-3</v>
      </c>
      <c r="D47">
        <v>68.459999999999994</v>
      </c>
      <c r="E47" s="2">
        <f t="shared" si="1"/>
        <v>-1.8953200174953722E-3</v>
      </c>
      <c r="F47">
        <v>54.91</v>
      </c>
      <c r="G47" s="2">
        <f t="shared" si="1"/>
        <v>-1.8061516452074433E-2</v>
      </c>
      <c r="H47">
        <v>78.55</v>
      </c>
      <c r="I47" s="2">
        <f t="shared" ref="I47" si="45">(H47/H48)-1</f>
        <v>-2.3131451312025875E-2</v>
      </c>
    </row>
    <row r="48" spans="1:9" x14ac:dyDescent="0.25">
      <c r="A48" t="s">
        <v>61</v>
      </c>
      <c r="B48">
        <v>37.24</v>
      </c>
      <c r="C48" s="2">
        <f t="shared" si="0"/>
        <v>1.6930638995084735E-2</v>
      </c>
      <c r="D48">
        <v>68.59</v>
      </c>
      <c r="E48" s="2">
        <f t="shared" si="1"/>
        <v>2.2358026531524855E-2</v>
      </c>
      <c r="F48">
        <v>55.92</v>
      </c>
      <c r="G48" s="2">
        <f t="shared" si="1"/>
        <v>-2.6462395543175421E-2</v>
      </c>
      <c r="H48">
        <v>80.41</v>
      </c>
      <c r="I48" s="2">
        <f t="shared" ref="I48" si="46">(H48/H49)-1</f>
        <v>1.5790803436078749E-2</v>
      </c>
    </row>
    <row r="49" spans="1:9" x14ac:dyDescent="0.25">
      <c r="A49" t="s">
        <v>62</v>
      </c>
      <c r="B49">
        <v>36.619999999999997</v>
      </c>
      <c r="C49" s="2">
        <f t="shared" si="0"/>
        <v>2.8940713683618835E-2</v>
      </c>
      <c r="D49">
        <v>67.09</v>
      </c>
      <c r="E49" s="2">
        <f t="shared" si="1"/>
        <v>4.306592039801016E-2</v>
      </c>
      <c r="F49">
        <v>57.44</v>
      </c>
      <c r="G49" s="2">
        <f t="shared" si="1"/>
        <v>5.6853725850965819E-2</v>
      </c>
      <c r="H49">
        <v>79.16</v>
      </c>
      <c r="I49" s="2">
        <f t="shared" ref="I49" si="47">(H49/H50)-1</f>
        <v>9.0959206174200613E-2</v>
      </c>
    </row>
    <row r="50" spans="1:9" x14ac:dyDescent="0.25">
      <c r="A50" t="s">
        <v>63</v>
      </c>
      <c r="B50">
        <v>35.590000000000003</v>
      </c>
      <c r="C50" s="2">
        <f t="shared" si="0"/>
        <v>-3.3668205267444851E-2</v>
      </c>
      <c r="D50">
        <v>64.319999999999993</v>
      </c>
      <c r="E50" s="2">
        <f t="shared" si="1"/>
        <v>2.7968675083905881E-2</v>
      </c>
      <c r="F50">
        <v>54.35</v>
      </c>
      <c r="G50" s="2">
        <f t="shared" si="1"/>
        <v>-0.15736434108527131</v>
      </c>
      <c r="H50">
        <v>72.56</v>
      </c>
      <c r="I50" s="2">
        <f t="shared" ref="I50" si="48">(H50/H51)-1</f>
        <v>5.957943925233633E-2</v>
      </c>
    </row>
    <row r="51" spans="1:9" x14ac:dyDescent="0.25">
      <c r="A51" t="s">
        <v>64</v>
      </c>
      <c r="B51">
        <v>36.83</v>
      </c>
      <c r="C51" s="2">
        <f t="shared" si="0"/>
        <v>2.7909572983533248E-2</v>
      </c>
      <c r="D51">
        <v>62.57</v>
      </c>
      <c r="E51" s="2">
        <f t="shared" si="1"/>
        <v>0.14912764003673096</v>
      </c>
      <c r="F51">
        <v>64.5</v>
      </c>
      <c r="G51" s="2">
        <f t="shared" si="1"/>
        <v>4.4703595724003842E-2</v>
      </c>
      <c r="H51">
        <v>68.48</v>
      </c>
      <c r="I51" s="2">
        <f t="shared" ref="I51" si="49">(H51/H52)-1</f>
        <v>-1.7221584385763489E-2</v>
      </c>
    </row>
    <row r="52" spans="1:9" x14ac:dyDescent="0.25">
      <c r="A52" t="s">
        <v>65</v>
      </c>
      <c r="B52">
        <v>35.83</v>
      </c>
      <c r="C52" s="2">
        <f t="shared" si="0"/>
        <v>1.1861056198813946E-2</v>
      </c>
      <c r="D52">
        <v>54.45</v>
      </c>
      <c r="E52" s="2">
        <f t="shared" si="1"/>
        <v>-3.2859680284191728E-2</v>
      </c>
      <c r="F52">
        <v>61.74</v>
      </c>
      <c r="G52" s="2">
        <f t="shared" si="1"/>
        <v>-7.3954983922829287E-3</v>
      </c>
      <c r="H52">
        <v>69.680000000000007</v>
      </c>
      <c r="I52" s="2">
        <f t="shared" ref="I52" si="50">(H52/H53)-1</f>
        <v>7.3321010474430182E-2</v>
      </c>
    </row>
    <row r="53" spans="1:9" x14ac:dyDescent="0.25">
      <c r="A53" t="s">
        <v>66</v>
      </c>
      <c r="B53">
        <v>35.409999999999997</v>
      </c>
      <c r="C53" s="2">
        <f t="shared" si="0"/>
        <v>9.4070695553021277E-3</v>
      </c>
      <c r="D53">
        <v>56.3</v>
      </c>
      <c r="E53" s="2">
        <f t="shared" si="1"/>
        <v>-2.8305143251639686E-2</v>
      </c>
      <c r="F53">
        <v>62.2</v>
      </c>
      <c r="G53" s="2">
        <f t="shared" si="1"/>
        <v>9.1228070175438658E-2</v>
      </c>
      <c r="H53">
        <v>64.92</v>
      </c>
      <c r="I53" s="2">
        <f t="shared" ref="I53" si="51">(H53/H54)-1</f>
        <v>6.0957672822356646E-2</v>
      </c>
    </row>
    <row r="54" spans="1:9" x14ac:dyDescent="0.25">
      <c r="A54" t="s">
        <v>67</v>
      </c>
      <c r="B54">
        <v>35.08</v>
      </c>
      <c r="C54" s="2">
        <f t="shared" si="0"/>
        <v>-2.3657111049262491E-2</v>
      </c>
      <c r="D54">
        <v>57.94</v>
      </c>
      <c r="E54" s="2">
        <f t="shared" si="1"/>
        <v>6.1950146627565816E-2</v>
      </c>
      <c r="F54">
        <v>57</v>
      </c>
      <c r="G54" s="2">
        <f t="shared" si="1"/>
        <v>-0.17391304347826086</v>
      </c>
      <c r="H54">
        <v>61.19</v>
      </c>
      <c r="I54" s="2">
        <f t="shared" ref="I54" si="52">(H54/H55)-1</f>
        <v>-2.9038400507775397E-2</v>
      </c>
    </row>
    <row r="55" spans="1:9" x14ac:dyDescent="0.25">
      <c r="A55" t="s">
        <v>68</v>
      </c>
      <c r="B55">
        <v>35.93</v>
      </c>
      <c r="D55">
        <v>54.56</v>
      </c>
      <c r="F55">
        <v>69</v>
      </c>
      <c r="H55">
        <v>63.02</v>
      </c>
    </row>
  </sheetData>
  <pageMargins left="0.7" right="0.7" top="0.78740157499999996" bottom="0.78740157499999996" header="0.3" footer="0.3"/>
  <pageSetup paperSize="9" orientation="portrait" horizontalDpi="4294967294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2.xml><?xml version="1.0" encoding="utf-8"?>
<versions xmlns="http://schemas.microsoft.com/SolverFoundationForExcel/Version">
  <addinversion>3.1</addinversion>
</versions>
</file>

<file path=customXml/itemProps1.xml><?xml version="1.0" encoding="utf-8"?>
<ds:datastoreItem xmlns:ds="http://schemas.openxmlformats.org/officeDocument/2006/customXml" ds:itemID="{1B0CA894-688D-4EDA-8237-5A34E1F64030}">
  <ds:schemaRefs>
    <ds:schemaRef ds:uri="http://schemas.microsoft.com/SolverFoundation/"/>
    <ds:schemaRef ds:uri="http://www.w3.org/2001/XMLSchema"/>
  </ds:schemaRefs>
</ds:datastoreItem>
</file>

<file path=customXml/itemProps2.xml><?xml version="1.0" encoding="utf-8"?>
<ds:datastoreItem xmlns:ds="http://schemas.openxmlformats.org/officeDocument/2006/customXml" ds:itemID="{727294B1-B3E4-47F3-BDDA-CCE3BA439A55}">
  <ds:schemaRefs>
    <ds:schemaRef ds:uri="http://schemas.microsoft.com/SolverFoundationForExcel/Vers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4</vt:i4>
      </vt:variant>
    </vt:vector>
  </HeadingPairs>
  <TitlesOfParts>
    <vt:vector size="7" baseType="lpstr">
      <vt:lpstr>Portfoliooptimierung</vt:lpstr>
      <vt:lpstr>Markowitz</vt:lpstr>
      <vt:lpstr>Data</vt:lpstr>
      <vt:lpstr>Data!hp?s_FB_a_00_b_1_c_2014_d_11_e_31_f_2014_g_w</vt:lpstr>
      <vt:lpstr>Data!hp?s_GOLD_a_00_b_1_c_2014_d_11_e_31_f_2014_g_w</vt:lpstr>
      <vt:lpstr>Data!hp?s_MSFT_a_00_b_1_c_2014_d_11_e_31_f_2014_g_w</vt:lpstr>
      <vt:lpstr>Data!hp?s_TWTR_a_00_b_1_c_2014_d_11_e_31_f_2014_g_w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2015-02-07T08:30:12Z</dcterms:created>
  <dcterms:modified xsi:type="dcterms:W3CDTF">2015-02-21T10:05:30Z</dcterms:modified>
</cp:coreProperties>
</file>