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505"/>
  <workbookPr/>
  <mc:AlternateContent xmlns:mc="http://schemas.openxmlformats.org/markup-compatibility/2006">
    <mc:Choice Requires="x15">
      <x15ac:absPath xmlns:x15ac="http://schemas.microsoft.com/office/spreadsheetml/2010/11/ac" url="/Volumes/Kummu_GIS/matlab/mountain_water_stress/"/>
    </mc:Choice>
  </mc:AlternateContent>
  <bookViews>
    <workbookView xWindow="42920" yWindow="2380" windowWidth="29900" windowHeight="21040"/>
  </bookViews>
  <sheets>
    <sheet name="Tabelle1" sheetId="1" r:id="rId1"/>
    <sheet name="Diagramm1" sheetId="4" r:id="rId2"/>
    <sheet name="Tabelle2" sheetId="2" r:id="rId3"/>
    <sheet name="Tabelle3" sheetId="3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  <c r="B22" i="1"/>
  <c r="B23" i="1"/>
  <c r="B24" i="1"/>
  <c r="B25" i="1"/>
  <c r="B26" i="1"/>
  <c r="B27" i="1"/>
  <c r="B28" i="1"/>
  <c r="B29" i="1"/>
  <c r="B30" i="1"/>
  <c r="B32" i="1"/>
  <c r="B41" i="1"/>
  <c r="B42" i="1"/>
  <c r="B43" i="1"/>
  <c r="B44" i="1"/>
  <c r="B45" i="1"/>
  <c r="B33" i="1"/>
  <c r="B34" i="1"/>
  <c r="B35" i="1"/>
  <c r="B36" i="1"/>
  <c r="B37" i="1"/>
  <c r="J7" i="1"/>
  <c r="H7" i="1"/>
  <c r="K7" i="1"/>
  <c r="N7" i="1"/>
  <c r="A32" i="1"/>
  <c r="A33" i="1"/>
  <c r="A34" i="1"/>
  <c r="A35" i="1"/>
  <c r="A36" i="1"/>
  <c r="A37" i="1"/>
  <c r="H12" i="1"/>
  <c r="K12" i="1"/>
  <c r="H14" i="1"/>
  <c r="K14" i="1"/>
  <c r="H16" i="1"/>
  <c r="K16" i="1"/>
  <c r="G16" i="1"/>
  <c r="J16" i="1"/>
  <c r="M16" i="1"/>
  <c r="H18" i="1"/>
  <c r="K18" i="1"/>
  <c r="G11" i="1"/>
  <c r="J11" i="1"/>
  <c r="H11" i="1"/>
  <c r="K11" i="1"/>
  <c r="G12" i="1"/>
  <c r="J12" i="1"/>
  <c r="G13" i="1"/>
  <c r="J13" i="1"/>
  <c r="H13" i="1"/>
  <c r="K13" i="1"/>
  <c r="G14" i="1"/>
  <c r="J14" i="1"/>
  <c r="G15" i="1"/>
  <c r="J15" i="1"/>
  <c r="H15" i="1"/>
  <c r="K15" i="1"/>
  <c r="G17" i="1"/>
  <c r="J17" i="1"/>
  <c r="H17" i="1"/>
  <c r="K17" i="1"/>
  <c r="G18" i="1"/>
  <c r="J18" i="1"/>
  <c r="M15" i="1"/>
  <c r="N15" i="1"/>
  <c r="M11" i="1"/>
  <c r="N11" i="1"/>
  <c r="M14" i="1"/>
  <c r="M17" i="1"/>
  <c r="N17" i="1"/>
  <c r="N13" i="1"/>
  <c r="M13" i="1"/>
  <c r="M12" i="1"/>
  <c r="M18" i="1"/>
  <c r="N18" i="1"/>
  <c r="N16" i="1"/>
  <c r="N14" i="1"/>
  <c r="N12" i="1"/>
  <c r="G19" i="1"/>
  <c r="J19" i="1"/>
  <c r="H19" i="1"/>
  <c r="K19" i="1"/>
  <c r="G20" i="1"/>
  <c r="J20" i="1"/>
  <c r="H20" i="1"/>
  <c r="K20" i="1"/>
  <c r="G21" i="1"/>
  <c r="J21" i="1"/>
  <c r="H21" i="1"/>
  <c r="K21" i="1"/>
  <c r="G22" i="1"/>
  <c r="J22" i="1"/>
  <c r="H22" i="1"/>
  <c r="K22" i="1"/>
  <c r="G23" i="1"/>
  <c r="J23" i="1"/>
  <c r="H23" i="1"/>
  <c r="K23" i="1"/>
  <c r="G24" i="1"/>
  <c r="J24" i="1"/>
  <c r="H24" i="1"/>
  <c r="K24" i="1"/>
  <c r="G25" i="1"/>
  <c r="J25" i="1"/>
  <c r="H25" i="1"/>
  <c r="K25" i="1"/>
  <c r="G26" i="1"/>
  <c r="J26" i="1"/>
  <c r="H26" i="1"/>
  <c r="K26" i="1"/>
  <c r="G27" i="1"/>
  <c r="J27" i="1"/>
  <c r="H27" i="1"/>
  <c r="K27" i="1"/>
  <c r="G28" i="1"/>
  <c r="J28" i="1"/>
  <c r="H28" i="1"/>
  <c r="K28" i="1"/>
  <c r="G29" i="1"/>
  <c r="J29" i="1"/>
  <c r="H29" i="1"/>
  <c r="K29" i="1"/>
  <c r="G30" i="1"/>
  <c r="J30" i="1"/>
  <c r="H30" i="1"/>
  <c r="K30" i="1"/>
  <c r="G31" i="1"/>
  <c r="J31" i="1"/>
  <c r="H31" i="1"/>
  <c r="K31" i="1"/>
  <c r="G32" i="1"/>
  <c r="J32" i="1"/>
  <c r="H32" i="1"/>
  <c r="K32" i="1"/>
  <c r="G33" i="1"/>
  <c r="J33" i="1"/>
  <c r="H33" i="1"/>
  <c r="K33" i="1"/>
  <c r="G34" i="1"/>
  <c r="J34" i="1"/>
  <c r="H34" i="1"/>
  <c r="K34" i="1"/>
  <c r="G35" i="1"/>
  <c r="J35" i="1"/>
  <c r="H35" i="1"/>
  <c r="K35" i="1"/>
  <c r="G36" i="1"/>
  <c r="J36" i="1"/>
  <c r="H36" i="1"/>
  <c r="K36" i="1"/>
  <c r="G37" i="1"/>
  <c r="J37" i="1"/>
  <c r="H37" i="1"/>
  <c r="K37" i="1"/>
  <c r="G38" i="1"/>
  <c r="J38" i="1"/>
  <c r="H38" i="1"/>
  <c r="K38" i="1"/>
  <c r="G39" i="1"/>
  <c r="J39" i="1"/>
  <c r="H39" i="1"/>
  <c r="K39" i="1"/>
  <c r="G40" i="1"/>
  <c r="J40" i="1"/>
  <c r="H40" i="1"/>
  <c r="K40" i="1"/>
  <c r="G41" i="1"/>
  <c r="J41" i="1"/>
  <c r="H41" i="1"/>
  <c r="K41" i="1"/>
  <c r="G42" i="1"/>
  <c r="J42" i="1"/>
  <c r="H42" i="1"/>
  <c r="K42" i="1"/>
  <c r="G43" i="1"/>
  <c r="J43" i="1"/>
  <c r="H43" i="1"/>
  <c r="K43" i="1"/>
  <c r="G44" i="1"/>
  <c r="J44" i="1"/>
  <c r="H44" i="1"/>
  <c r="K44" i="1"/>
  <c r="G45" i="1"/>
  <c r="J45" i="1"/>
  <c r="H45" i="1"/>
  <c r="K45" i="1"/>
  <c r="G10" i="1"/>
  <c r="J10" i="1"/>
  <c r="H10" i="1"/>
  <c r="K10" i="1"/>
  <c r="A21" i="1"/>
  <c r="A22" i="1"/>
  <c r="A23" i="1"/>
  <c r="A24" i="1"/>
  <c r="A25" i="1"/>
  <c r="A26" i="1"/>
  <c r="A27" i="1"/>
  <c r="A28" i="1"/>
  <c r="A29" i="1"/>
  <c r="A30" i="1"/>
  <c r="A41" i="1"/>
  <c r="A42" i="1"/>
  <c r="A43" i="1"/>
  <c r="A44" i="1"/>
  <c r="A45" i="1"/>
  <c r="M42" i="1"/>
  <c r="N42" i="1"/>
  <c r="M36" i="1"/>
  <c r="N36" i="1"/>
  <c r="M30" i="1"/>
  <c r="N30" i="1"/>
  <c r="M24" i="1"/>
  <c r="N24" i="1"/>
  <c r="M44" i="1"/>
  <c r="N44" i="1"/>
  <c r="M40" i="1"/>
  <c r="N40" i="1"/>
  <c r="M34" i="1"/>
  <c r="N34" i="1"/>
  <c r="M28" i="1"/>
  <c r="N28" i="1"/>
  <c r="M22" i="1"/>
  <c r="N22" i="1"/>
  <c r="M38" i="1"/>
  <c r="N38" i="1"/>
  <c r="M32" i="1"/>
  <c r="N32" i="1"/>
  <c r="M26" i="1"/>
  <c r="N26" i="1"/>
  <c r="M20" i="1"/>
  <c r="N20" i="1"/>
  <c r="M45" i="1"/>
  <c r="N45" i="1"/>
  <c r="N43" i="1"/>
  <c r="M43" i="1"/>
  <c r="M41" i="1"/>
  <c r="N41" i="1"/>
  <c r="N39" i="1"/>
  <c r="M39" i="1"/>
  <c r="M37" i="1"/>
  <c r="N37" i="1"/>
  <c r="N35" i="1"/>
  <c r="M35" i="1"/>
  <c r="M33" i="1"/>
  <c r="N33" i="1"/>
  <c r="N31" i="1"/>
  <c r="M31" i="1"/>
  <c r="M29" i="1"/>
  <c r="N29" i="1"/>
  <c r="N27" i="1"/>
  <c r="M27" i="1"/>
  <c r="M25" i="1"/>
  <c r="N25" i="1"/>
  <c r="N23" i="1"/>
  <c r="M23" i="1"/>
  <c r="M21" i="1"/>
  <c r="N21" i="1"/>
  <c r="N19" i="1"/>
  <c r="M19" i="1"/>
  <c r="N10" i="1"/>
  <c r="M10" i="1"/>
  <c r="M7" i="1"/>
  <c r="O34" i="1"/>
  <c r="O10" i="1"/>
  <c r="O44" i="1"/>
  <c r="O15" i="1"/>
  <c r="O27" i="1"/>
  <c r="O18" i="1"/>
  <c r="O30" i="1"/>
  <c r="O14" i="1"/>
  <c r="O24" i="1"/>
  <c r="O13" i="1"/>
  <c r="O25" i="1"/>
  <c r="O43" i="1"/>
  <c r="O40" i="1"/>
  <c r="O41" i="1"/>
  <c r="O36" i="1"/>
  <c r="O11" i="1"/>
  <c r="O39" i="1"/>
  <c r="O32" i="1"/>
  <c r="O26" i="1"/>
  <c r="O17" i="1"/>
  <c r="O16" i="1"/>
  <c r="O33" i="1"/>
  <c r="O29" i="1"/>
  <c r="O19" i="1"/>
  <c r="O38" i="1"/>
  <c r="O45" i="1"/>
  <c r="O12" i="1"/>
  <c r="O35" i="1"/>
  <c r="O23" i="1"/>
  <c r="O28" i="1"/>
  <c r="O21" i="1"/>
  <c r="O42" i="1"/>
  <c r="O31" i="1"/>
  <c r="O22" i="1"/>
  <c r="O37" i="1"/>
  <c r="O20" i="1"/>
  <c r="Q18" i="1"/>
  <c r="P16" i="1"/>
  <c r="P42" i="1"/>
  <c r="Q16" i="1"/>
  <c r="P14" i="1"/>
  <c r="Q21" i="1"/>
  <c r="P12" i="1"/>
  <c r="Q28" i="1"/>
  <c r="Q42" i="1"/>
  <c r="P23" i="1"/>
  <c r="Q45" i="1"/>
  <c r="P21" i="1"/>
  <c r="P28" i="1"/>
  <c r="Q13" i="1"/>
  <c r="P34" i="1"/>
  <c r="Q35" i="1"/>
  <c r="Q38" i="1"/>
  <c r="Q10" i="1"/>
  <c r="Q14" i="1"/>
  <c r="Q44" i="1"/>
  <c r="P20" i="1"/>
  <c r="Q24" i="1"/>
  <c r="P13" i="1"/>
  <c r="P32" i="1"/>
  <c r="P39" i="1"/>
  <c r="P10" i="1"/>
  <c r="Q40" i="1"/>
  <c r="Q23" i="1"/>
  <c r="P27" i="1"/>
  <c r="P37" i="1"/>
  <c r="P31" i="1"/>
  <c r="P26" i="1"/>
  <c r="P43" i="1"/>
  <c r="Q12" i="1"/>
  <c r="P29" i="1"/>
  <c r="P18" i="1"/>
  <c r="P41" i="1"/>
  <c r="Q15" i="1"/>
  <c r="Q22" i="1"/>
  <c r="Q31" i="1"/>
  <c r="Q41" i="1"/>
  <c r="Q27" i="1"/>
  <c r="Q26" i="1"/>
  <c r="P33" i="1"/>
  <c r="P17" i="1"/>
  <c r="Q25" i="1"/>
  <c r="Q33" i="1"/>
  <c r="Q32" i="1"/>
  <c r="Q37" i="1"/>
  <c r="P44" i="1"/>
  <c r="P38" i="1"/>
  <c r="P25" i="1"/>
  <c r="Q19" i="1"/>
  <c r="P24" i="1"/>
  <c r="P45" i="1"/>
  <c r="P40" i="1"/>
  <c r="Q17" i="1"/>
  <c r="Q43" i="1"/>
  <c r="P36" i="1"/>
  <c r="Q30" i="1"/>
  <c r="P30" i="1"/>
  <c r="Q39" i="1"/>
  <c r="Q36" i="1"/>
  <c r="P22" i="1"/>
  <c r="Q29" i="1"/>
  <c r="P35" i="1"/>
  <c r="Q11" i="1"/>
  <c r="P11" i="1"/>
  <c r="Q34" i="1"/>
  <c r="P19" i="1"/>
  <c r="P15" i="1"/>
  <c r="Q20" i="1"/>
</calcChain>
</file>

<file path=xl/comments1.xml><?xml version="1.0" encoding="utf-8"?>
<comments xmlns="http://schemas.openxmlformats.org/spreadsheetml/2006/main">
  <authors>
    <author>Dani</author>
  </authors>
  <commentList>
    <comment ref="N7" authorId="0">
      <text>
        <r>
          <rPr>
            <b/>
            <sz val="9"/>
            <color indexed="81"/>
            <rFont val="Tahoma"/>
            <charset val="1"/>
          </rPr>
          <t>Dani:</t>
        </r>
        <r>
          <rPr>
            <sz val="9"/>
            <color indexed="81"/>
            <rFont val="Tahoma"/>
            <charset val="1"/>
          </rPr>
          <t xml:space="preserve">
start coordinate transformation from top of triangle - makes sure that exceptionally high values are still assigned correctly</t>
        </r>
      </text>
    </comment>
    <comment ref="N10" authorId="0">
      <text>
        <r>
          <rPr>
            <b/>
            <sz val="9"/>
            <color indexed="81"/>
            <rFont val="Tahoma"/>
            <charset val="1"/>
          </rPr>
          <t>Dani:</t>
        </r>
        <r>
          <rPr>
            <sz val="9"/>
            <color indexed="81"/>
            <rFont val="Tahoma"/>
            <charset val="1"/>
          </rPr>
          <t xml:space="preserve">
centroids</t>
        </r>
      </text>
    </comment>
    <comment ref="A31" authorId="0">
      <text>
        <r>
          <rPr>
            <b/>
            <sz val="9"/>
            <color indexed="81"/>
            <rFont val="Tahoma"/>
            <charset val="1"/>
          </rPr>
          <t>Dani:</t>
        </r>
        <r>
          <rPr>
            <sz val="9"/>
            <color indexed="81"/>
            <rFont val="Tahoma"/>
            <charset val="1"/>
          </rPr>
          <t xml:space="preserve">
assign to 17–23 when frost is present (i.e. vertically above frost line)</t>
        </r>
      </text>
    </comment>
    <comment ref="B31" authorId="0">
      <text>
        <r>
          <rPr>
            <b/>
            <sz val="9"/>
            <color indexed="81"/>
            <rFont val="Tahoma"/>
            <charset val="1"/>
          </rPr>
          <t>Dani:</t>
        </r>
        <r>
          <rPr>
            <sz val="9"/>
            <color indexed="81"/>
            <rFont val="Tahoma"/>
            <charset val="1"/>
          </rPr>
          <t xml:space="preserve">
assign to 17–23 when frost is present (i.e. vertically above frost line)</t>
        </r>
      </text>
    </comment>
  </commentList>
</comments>
</file>

<file path=xl/sharedStrings.xml><?xml version="1.0" encoding="utf-8"?>
<sst xmlns="http://schemas.openxmlformats.org/spreadsheetml/2006/main" count="31" uniqueCount="25">
  <si>
    <t>Biotemp</t>
  </si>
  <si>
    <t>PETratio</t>
  </si>
  <si>
    <t>Precip</t>
  </si>
  <si>
    <t>[mm]</t>
  </si>
  <si>
    <t>[-]</t>
  </si>
  <si>
    <t>[°C]</t>
  </si>
  <si>
    <t>x</t>
  </si>
  <si>
    <t>y</t>
  </si>
  <si>
    <t>min</t>
  </si>
  <si>
    <t>max</t>
  </si>
  <si>
    <t>value</t>
  </si>
  <si>
    <t>PET ratio</t>
  </si>
  <si>
    <t>-</t>
  </si>
  <si>
    <t>cartesian coordinates</t>
  </si>
  <si>
    <t>absolute values in equilateral triangle</t>
  </si>
  <si>
    <t>min1</t>
  </si>
  <si>
    <t>max1</t>
  </si>
  <si>
    <t>min2</t>
  </si>
  <si>
    <t>max2</t>
  </si>
  <si>
    <t>class</t>
  </si>
  <si>
    <t>distance</t>
  </si>
  <si>
    <t>dummyx</t>
  </si>
  <si>
    <t>dummyy</t>
  </si>
  <si>
    <t>position from tip on linear axes in equilateral triangle</t>
  </si>
  <si>
    <t>with frost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</si>
</sst>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0" fontId="0" fillId="2" borderId="0" xfId="0" applyFill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0" fillId="0" borderId="0" xfId="0" applyBorder="1"/>
    <xf numFmtId="0" fontId="0" fillId="0" borderId="2" xfId="0" applyBorder="1"/>
    <xf numFmtId="2" fontId="0" fillId="0" borderId="2" xfId="0" applyNumberFormat="1" applyBorder="1"/>
    <xf numFmtId="0" fontId="0" fillId="0" borderId="3" xfId="0" applyBorder="1"/>
    <xf numFmtId="165" fontId="0" fillId="0" borderId="3" xfId="0" applyNumberFormat="1" applyBorder="1"/>
    <xf numFmtId="0" fontId="0" fillId="2" borderId="2" xfId="0" applyFill="1" applyBorder="1"/>
    <xf numFmtId="164" fontId="0" fillId="3" borderId="3" xfId="0" applyNumberFormat="1" applyFill="1" applyBorder="1"/>
    <xf numFmtId="164" fontId="0" fillId="3" borderId="2" xfId="0" applyNumberFormat="1" applyFill="1" applyBorder="1"/>
    <xf numFmtId="164" fontId="0" fillId="3" borderId="1" xfId="0" applyNumberFormat="1" applyFill="1" applyBorder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310222245514"/>
          <c:y val="0.0372317896882608"/>
          <c:w val="0.822564099204737"/>
          <c:h val="0.83717185303852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xVal>
            <c:numRef>
              <c:f>Tabelle1!$M$10:$M$51</c:f>
              <c:numCache>
                <c:formatCode>General</c:formatCode>
                <c:ptCount val="42"/>
                <c:pt idx="0">
                  <c:v>0.5</c:v>
                </c:pt>
                <c:pt idx="1">
                  <c:v>0.4375</c:v>
                </c:pt>
                <c:pt idx="2">
                  <c:v>0.5625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0.3125</c:v>
                </c:pt>
                <c:pt idx="7">
                  <c:v>0.4375</c:v>
                </c:pt>
                <c:pt idx="8">
                  <c:v>0.5625</c:v>
                </c:pt>
                <c:pt idx="9">
                  <c:v>0.6875</c:v>
                </c:pt>
                <c:pt idx="10">
                  <c:v>0.25</c:v>
                </c:pt>
                <c:pt idx="11">
                  <c:v>0.375</c:v>
                </c:pt>
                <c:pt idx="12">
                  <c:v>0.5</c:v>
                </c:pt>
                <c:pt idx="13">
                  <c:v>0.625</c:v>
                </c:pt>
                <c:pt idx="14">
                  <c:v>0.75</c:v>
                </c:pt>
                <c:pt idx="15">
                  <c:v>0.1875</c:v>
                </c:pt>
                <c:pt idx="16">
                  <c:v>0.3125</c:v>
                </c:pt>
                <c:pt idx="17">
                  <c:v>0.4375</c:v>
                </c:pt>
                <c:pt idx="18">
                  <c:v>0.5625</c:v>
                </c:pt>
                <c:pt idx="19">
                  <c:v>0.6875</c:v>
                </c:pt>
                <c:pt idx="20">
                  <c:v>0.8125</c:v>
                </c:pt>
                <c:pt idx="21">
                  <c:v>0.125</c:v>
                </c:pt>
                <c:pt idx="22">
                  <c:v>0.25</c:v>
                </c:pt>
                <c:pt idx="23">
                  <c:v>0.375</c:v>
                </c:pt>
                <c:pt idx="24">
                  <c:v>0.5</c:v>
                </c:pt>
                <c:pt idx="25">
                  <c:v>0.625</c:v>
                </c:pt>
                <c:pt idx="26">
                  <c:v>0.75</c:v>
                </c:pt>
                <c:pt idx="27">
                  <c:v>0.875</c:v>
                </c:pt>
                <c:pt idx="28">
                  <c:v>0.0624999999999999</c:v>
                </c:pt>
                <c:pt idx="29">
                  <c:v>0.1875</c:v>
                </c:pt>
                <c:pt idx="30">
                  <c:v>0.3125</c:v>
                </c:pt>
                <c:pt idx="31">
                  <c:v>0.4375</c:v>
                </c:pt>
                <c:pt idx="32">
                  <c:v>0.5625</c:v>
                </c:pt>
                <c:pt idx="33">
                  <c:v>0.6875</c:v>
                </c:pt>
                <c:pt idx="34">
                  <c:v>0.8125</c:v>
                </c:pt>
                <c:pt idx="35">
                  <c:v>0.9375</c:v>
                </c:pt>
              </c:numCache>
            </c:numRef>
          </c:xVal>
          <c:yVal>
            <c:numRef>
              <c:f>Tabelle1!$N$10:$N$51</c:f>
              <c:numCache>
                <c:formatCode>General</c:formatCode>
                <c:ptCount val="42"/>
                <c:pt idx="0">
                  <c:v>0.875</c:v>
                </c:pt>
                <c:pt idx="1">
                  <c:v>0.75</c:v>
                </c:pt>
                <c:pt idx="2">
                  <c:v>0.75</c:v>
                </c:pt>
                <c:pt idx="3">
                  <c:v>0.625</c:v>
                </c:pt>
                <c:pt idx="4">
                  <c:v>0.625</c:v>
                </c:pt>
                <c:pt idx="5">
                  <c:v>0.625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0.375</c:v>
                </c:pt>
                <c:pt idx="11">
                  <c:v>0.375</c:v>
                </c:pt>
                <c:pt idx="12">
                  <c:v>0.375</c:v>
                </c:pt>
                <c:pt idx="13">
                  <c:v>0.375</c:v>
                </c:pt>
                <c:pt idx="14">
                  <c:v>0.375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0.125</c:v>
                </c:pt>
                <c:pt idx="22">
                  <c:v>0.125</c:v>
                </c:pt>
                <c:pt idx="23">
                  <c:v>0.125</c:v>
                </c:pt>
                <c:pt idx="24">
                  <c:v>0.125</c:v>
                </c:pt>
                <c:pt idx="25">
                  <c:v>0.125</c:v>
                </c:pt>
                <c:pt idx="26">
                  <c:v>0.125</c:v>
                </c:pt>
                <c:pt idx="27">
                  <c:v>0.125</c:v>
                </c:pt>
                <c:pt idx="28">
                  <c:v>-3.19189119579732E-16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</c:numCache>
            </c:numRef>
          </c:yVal>
          <c:smooth val="0"/>
        </c:ser>
        <c:ser>
          <c:idx val="0"/>
          <c:order val="1"/>
          <c:spPr>
            <a:ln w="25400">
              <a:noFill/>
            </a:ln>
          </c:spPr>
          <c:marker>
            <c:symbol val="circle"/>
            <c:size val="10"/>
            <c:spPr>
              <a:noFill/>
              <a:ln w="31750">
                <a:solidFill>
                  <a:srgbClr val="FF0000"/>
                </a:solidFill>
              </a:ln>
            </c:spPr>
          </c:marker>
          <c:xVal>
            <c:numRef>
              <c:f>Tabelle1!$M$7</c:f>
              <c:numCache>
                <c:formatCode>General</c:formatCode>
                <c:ptCount val="1"/>
                <c:pt idx="0">
                  <c:v>0.171284875979337</c:v>
                </c:pt>
              </c:numCache>
            </c:numRef>
          </c:xVal>
          <c:yVal>
            <c:numRef>
              <c:f>Tabelle1!$N$7</c:f>
              <c:numCache>
                <c:formatCode>General</c:formatCode>
                <c:ptCount val="1"/>
                <c:pt idx="0">
                  <c:v>0.173051775680514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10"/>
          </c:marker>
          <c:dPt>
            <c:idx val="16"/>
            <c:marker>
              <c:spPr>
                <a:noFill/>
                <a:ln w="38100">
                  <a:solidFill>
                    <a:srgbClr val="00B050"/>
                  </a:solidFill>
                </a:ln>
              </c:spPr>
            </c:marker>
            <c:bubble3D val="0"/>
          </c:dPt>
          <c:xVal>
            <c:numRef>
              <c:f>Tabelle1!$P$10:$P$51</c:f>
              <c:numCache>
                <c:formatCode>General</c:formatCode>
                <c:ptCount val="42"/>
                <c:pt idx="0">
                  <c:v>-1.0</c:v>
                </c:pt>
                <c:pt idx="1">
                  <c:v>-1.0</c:v>
                </c:pt>
                <c:pt idx="2">
                  <c:v>-1.0</c:v>
                </c:pt>
                <c:pt idx="3">
                  <c:v>-1.0</c:v>
                </c:pt>
                <c:pt idx="4">
                  <c:v>-1.0</c:v>
                </c:pt>
                <c:pt idx="5">
                  <c:v>-1.0</c:v>
                </c:pt>
                <c:pt idx="6">
                  <c:v>-1.0</c:v>
                </c:pt>
                <c:pt idx="7">
                  <c:v>-1.0</c:v>
                </c:pt>
                <c:pt idx="8">
                  <c:v>-1.0</c:v>
                </c:pt>
                <c:pt idx="9">
                  <c:v>-1.0</c:v>
                </c:pt>
                <c:pt idx="10">
                  <c:v>-1.0</c:v>
                </c:pt>
                <c:pt idx="11">
                  <c:v>-1.0</c:v>
                </c:pt>
                <c:pt idx="12">
                  <c:v>-1.0</c:v>
                </c:pt>
                <c:pt idx="13">
                  <c:v>-1.0</c:v>
                </c:pt>
                <c:pt idx="14">
                  <c:v>-1.0</c:v>
                </c:pt>
                <c:pt idx="15">
                  <c:v>-1.0</c:v>
                </c:pt>
                <c:pt idx="16">
                  <c:v>-1.0</c:v>
                </c:pt>
                <c:pt idx="17">
                  <c:v>-1.0</c:v>
                </c:pt>
                <c:pt idx="18">
                  <c:v>-1.0</c:v>
                </c:pt>
                <c:pt idx="19">
                  <c:v>-1.0</c:v>
                </c:pt>
                <c:pt idx="20">
                  <c:v>-1.0</c:v>
                </c:pt>
                <c:pt idx="21">
                  <c:v>0.125</c:v>
                </c:pt>
                <c:pt idx="22">
                  <c:v>-1.0</c:v>
                </c:pt>
                <c:pt idx="23">
                  <c:v>-1.0</c:v>
                </c:pt>
                <c:pt idx="24">
                  <c:v>-1.0</c:v>
                </c:pt>
                <c:pt idx="25">
                  <c:v>-1.0</c:v>
                </c:pt>
                <c:pt idx="26">
                  <c:v>-1.0</c:v>
                </c:pt>
                <c:pt idx="27">
                  <c:v>-1.0</c:v>
                </c:pt>
                <c:pt idx="28">
                  <c:v>-1.0</c:v>
                </c:pt>
                <c:pt idx="29">
                  <c:v>-1.0</c:v>
                </c:pt>
                <c:pt idx="30">
                  <c:v>-1.0</c:v>
                </c:pt>
                <c:pt idx="31">
                  <c:v>-1.0</c:v>
                </c:pt>
                <c:pt idx="32">
                  <c:v>-1.0</c:v>
                </c:pt>
                <c:pt idx="33">
                  <c:v>-1.0</c:v>
                </c:pt>
                <c:pt idx="34">
                  <c:v>-1.0</c:v>
                </c:pt>
                <c:pt idx="35">
                  <c:v>-1.0</c:v>
                </c:pt>
              </c:numCache>
            </c:numRef>
          </c:xVal>
          <c:yVal>
            <c:numRef>
              <c:f>Tabelle1!$Q$10:$Q$51</c:f>
              <c:numCache>
                <c:formatCode>General</c:formatCode>
                <c:ptCount val="42"/>
                <c:pt idx="0">
                  <c:v>-1.0</c:v>
                </c:pt>
                <c:pt idx="1">
                  <c:v>-1.0</c:v>
                </c:pt>
                <c:pt idx="2">
                  <c:v>-1.0</c:v>
                </c:pt>
                <c:pt idx="3">
                  <c:v>-1.0</c:v>
                </c:pt>
                <c:pt idx="4">
                  <c:v>-1.0</c:v>
                </c:pt>
                <c:pt idx="5">
                  <c:v>-1.0</c:v>
                </c:pt>
                <c:pt idx="6">
                  <c:v>-1.0</c:v>
                </c:pt>
                <c:pt idx="7">
                  <c:v>-1.0</c:v>
                </c:pt>
                <c:pt idx="8">
                  <c:v>-1.0</c:v>
                </c:pt>
                <c:pt idx="9">
                  <c:v>-1.0</c:v>
                </c:pt>
                <c:pt idx="10">
                  <c:v>-1.0</c:v>
                </c:pt>
                <c:pt idx="11">
                  <c:v>-1.0</c:v>
                </c:pt>
                <c:pt idx="12">
                  <c:v>-1.0</c:v>
                </c:pt>
                <c:pt idx="13">
                  <c:v>-1.0</c:v>
                </c:pt>
                <c:pt idx="14">
                  <c:v>-1.0</c:v>
                </c:pt>
                <c:pt idx="15">
                  <c:v>-1.0</c:v>
                </c:pt>
                <c:pt idx="16">
                  <c:v>-1.0</c:v>
                </c:pt>
                <c:pt idx="17">
                  <c:v>-1.0</c:v>
                </c:pt>
                <c:pt idx="18">
                  <c:v>-1.0</c:v>
                </c:pt>
                <c:pt idx="19">
                  <c:v>-1.0</c:v>
                </c:pt>
                <c:pt idx="20">
                  <c:v>-1.0</c:v>
                </c:pt>
                <c:pt idx="21">
                  <c:v>0.125</c:v>
                </c:pt>
                <c:pt idx="22">
                  <c:v>-1.0</c:v>
                </c:pt>
                <c:pt idx="23">
                  <c:v>-1.0</c:v>
                </c:pt>
                <c:pt idx="24">
                  <c:v>-1.0</c:v>
                </c:pt>
                <c:pt idx="25">
                  <c:v>-1.0</c:v>
                </c:pt>
                <c:pt idx="26">
                  <c:v>-1.0</c:v>
                </c:pt>
                <c:pt idx="27">
                  <c:v>-1.0</c:v>
                </c:pt>
                <c:pt idx="28">
                  <c:v>-1.0</c:v>
                </c:pt>
                <c:pt idx="29">
                  <c:v>-1.0</c:v>
                </c:pt>
                <c:pt idx="30">
                  <c:v>-1.0</c:v>
                </c:pt>
                <c:pt idx="31">
                  <c:v>-1.0</c:v>
                </c:pt>
                <c:pt idx="32">
                  <c:v>-1.0</c:v>
                </c:pt>
                <c:pt idx="33">
                  <c:v>-1.0</c:v>
                </c:pt>
                <c:pt idx="34">
                  <c:v>-1.0</c:v>
                </c:pt>
                <c:pt idx="35">
                  <c:v>-1.0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040624"/>
        <c:axId val="-2123037664"/>
      </c:scatterChart>
      <c:valAx>
        <c:axId val="-2123040624"/>
        <c:scaling>
          <c:orientation val="minMax"/>
          <c:max val="1.0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23037664"/>
        <c:crosses val="autoZero"/>
        <c:crossBetween val="midCat"/>
      </c:valAx>
      <c:valAx>
        <c:axId val="-2123037664"/>
        <c:scaling>
          <c:orientation val="minMax"/>
          <c:max val="1.0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</c:spPr>
        <c:crossAx val="-2123040624"/>
        <c:crosses val="autoZero"/>
        <c:crossBetween val="midCat"/>
      </c:valAx>
      <c:spPr>
        <a:noFill/>
        <a:ln>
          <a:solidFill>
            <a:schemeClr val="accent1">
              <a:shade val="50000"/>
            </a:schemeClr>
          </a:solidFill>
        </a:ln>
      </c:spPr>
    </c:plotArea>
    <c:plotVisOnly val="1"/>
    <c:dispBlanksAs val="gap"/>
    <c:showDLblsOverMax val="0"/>
  </c:chart>
  <c:spPr>
    <a:noFill/>
    <a:ln>
      <a:solidFill>
        <a:schemeClr val="accent1">
          <a:shade val="50000"/>
        </a:schemeClr>
      </a:solidFill>
    </a:ln>
  </c:spPr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310222245514"/>
          <c:y val="0.0372317896882608"/>
          <c:w val="0.81701778750202"/>
          <c:h val="0.878758641085357"/>
        </c:manualLayout>
      </c:layout>
      <c:scatterChart>
        <c:scatterStyle val="lineMarker"/>
        <c:varyColors val="0"/>
        <c:ser>
          <c:idx val="1"/>
          <c:order val="0"/>
          <c:tx>
            <c:strRef>
              <c:f>Tabelle1!$A$10:$A$45</c:f>
              <c:strCach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Tabelle1!$M$10:$M$51</c:f>
              <c:numCache>
                <c:formatCode>General</c:formatCode>
                <c:ptCount val="42"/>
                <c:pt idx="0">
                  <c:v>0.5</c:v>
                </c:pt>
                <c:pt idx="1">
                  <c:v>0.4375</c:v>
                </c:pt>
                <c:pt idx="2">
                  <c:v>0.5625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0.3125</c:v>
                </c:pt>
                <c:pt idx="7">
                  <c:v>0.4375</c:v>
                </c:pt>
                <c:pt idx="8">
                  <c:v>0.5625</c:v>
                </c:pt>
                <c:pt idx="9">
                  <c:v>0.6875</c:v>
                </c:pt>
                <c:pt idx="10">
                  <c:v>0.25</c:v>
                </c:pt>
                <c:pt idx="11">
                  <c:v>0.375</c:v>
                </c:pt>
                <c:pt idx="12">
                  <c:v>0.5</c:v>
                </c:pt>
                <c:pt idx="13">
                  <c:v>0.625</c:v>
                </c:pt>
                <c:pt idx="14">
                  <c:v>0.75</c:v>
                </c:pt>
                <c:pt idx="15">
                  <c:v>0.1875</c:v>
                </c:pt>
                <c:pt idx="16">
                  <c:v>0.3125</c:v>
                </c:pt>
                <c:pt idx="17">
                  <c:v>0.4375</c:v>
                </c:pt>
                <c:pt idx="18">
                  <c:v>0.5625</c:v>
                </c:pt>
                <c:pt idx="19">
                  <c:v>0.6875</c:v>
                </c:pt>
                <c:pt idx="20">
                  <c:v>0.8125</c:v>
                </c:pt>
                <c:pt idx="21">
                  <c:v>0.125</c:v>
                </c:pt>
                <c:pt idx="22">
                  <c:v>0.25</c:v>
                </c:pt>
                <c:pt idx="23">
                  <c:v>0.375</c:v>
                </c:pt>
                <c:pt idx="24">
                  <c:v>0.5</c:v>
                </c:pt>
                <c:pt idx="25">
                  <c:v>0.625</c:v>
                </c:pt>
                <c:pt idx="26">
                  <c:v>0.75</c:v>
                </c:pt>
                <c:pt idx="27">
                  <c:v>0.875</c:v>
                </c:pt>
                <c:pt idx="28">
                  <c:v>0.0624999999999999</c:v>
                </c:pt>
                <c:pt idx="29">
                  <c:v>0.1875</c:v>
                </c:pt>
                <c:pt idx="30">
                  <c:v>0.3125</c:v>
                </c:pt>
                <c:pt idx="31">
                  <c:v>0.4375</c:v>
                </c:pt>
                <c:pt idx="32">
                  <c:v>0.5625</c:v>
                </c:pt>
                <c:pt idx="33">
                  <c:v>0.6875</c:v>
                </c:pt>
                <c:pt idx="34">
                  <c:v>0.8125</c:v>
                </c:pt>
                <c:pt idx="35">
                  <c:v>0.9375</c:v>
                </c:pt>
              </c:numCache>
            </c:numRef>
          </c:xVal>
          <c:yVal>
            <c:numRef>
              <c:f>Tabelle1!$N$10:$N$51</c:f>
              <c:numCache>
                <c:formatCode>General</c:formatCode>
                <c:ptCount val="42"/>
                <c:pt idx="0">
                  <c:v>0.875</c:v>
                </c:pt>
                <c:pt idx="1">
                  <c:v>0.75</c:v>
                </c:pt>
                <c:pt idx="2">
                  <c:v>0.75</c:v>
                </c:pt>
                <c:pt idx="3">
                  <c:v>0.625</c:v>
                </c:pt>
                <c:pt idx="4">
                  <c:v>0.625</c:v>
                </c:pt>
                <c:pt idx="5">
                  <c:v>0.625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0.375</c:v>
                </c:pt>
                <c:pt idx="11">
                  <c:v>0.375</c:v>
                </c:pt>
                <c:pt idx="12">
                  <c:v>0.375</c:v>
                </c:pt>
                <c:pt idx="13">
                  <c:v>0.375</c:v>
                </c:pt>
                <c:pt idx="14">
                  <c:v>0.375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0.125</c:v>
                </c:pt>
                <c:pt idx="22">
                  <c:v>0.125</c:v>
                </c:pt>
                <c:pt idx="23">
                  <c:v>0.125</c:v>
                </c:pt>
                <c:pt idx="24">
                  <c:v>0.125</c:v>
                </c:pt>
                <c:pt idx="25">
                  <c:v>0.125</c:v>
                </c:pt>
                <c:pt idx="26">
                  <c:v>0.125</c:v>
                </c:pt>
                <c:pt idx="27">
                  <c:v>0.125</c:v>
                </c:pt>
                <c:pt idx="28">
                  <c:v>-3.19189119579732E-16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</c:numCache>
            </c:numRef>
          </c:yVal>
          <c:smooth val="0"/>
        </c:ser>
        <c:ser>
          <c:idx val="0"/>
          <c:order val="1"/>
          <c:spPr>
            <a:ln w="25400">
              <a:noFill/>
            </a:ln>
          </c:spPr>
          <c:marker>
            <c:symbol val="plus"/>
            <c:size val="10"/>
            <c:spPr>
              <a:noFill/>
              <a:ln w="31750">
                <a:solidFill>
                  <a:srgbClr val="FF0000"/>
                </a:solidFill>
              </a:ln>
            </c:spPr>
          </c:marker>
          <c:xVal>
            <c:numRef>
              <c:f>Tabelle1!$M$7</c:f>
              <c:numCache>
                <c:formatCode>General</c:formatCode>
                <c:ptCount val="1"/>
                <c:pt idx="0">
                  <c:v>0.171284875979337</c:v>
                </c:pt>
              </c:numCache>
            </c:numRef>
          </c:xVal>
          <c:yVal>
            <c:numRef>
              <c:f>Tabelle1!$N$7</c:f>
              <c:numCache>
                <c:formatCode>General</c:formatCode>
                <c:ptCount val="1"/>
                <c:pt idx="0">
                  <c:v>0.173051775680514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10"/>
            <c:spPr>
              <a:noFill/>
              <a:ln w="34925">
                <a:solidFill>
                  <a:srgbClr val="00B050"/>
                </a:solidFill>
              </a:ln>
            </c:spPr>
          </c:marker>
          <c:dPt>
            <c:idx val="16"/>
            <c:bubble3D val="0"/>
          </c:dPt>
          <c:xVal>
            <c:numRef>
              <c:f>Tabelle1!$P$10:$P$51</c:f>
              <c:numCache>
                <c:formatCode>General</c:formatCode>
                <c:ptCount val="42"/>
                <c:pt idx="0">
                  <c:v>-1.0</c:v>
                </c:pt>
                <c:pt idx="1">
                  <c:v>-1.0</c:v>
                </c:pt>
                <c:pt idx="2">
                  <c:v>-1.0</c:v>
                </c:pt>
                <c:pt idx="3">
                  <c:v>-1.0</c:v>
                </c:pt>
                <c:pt idx="4">
                  <c:v>-1.0</c:v>
                </c:pt>
                <c:pt idx="5">
                  <c:v>-1.0</c:v>
                </c:pt>
                <c:pt idx="6">
                  <c:v>-1.0</c:v>
                </c:pt>
                <c:pt idx="7">
                  <c:v>-1.0</c:v>
                </c:pt>
                <c:pt idx="8">
                  <c:v>-1.0</c:v>
                </c:pt>
                <c:pt idx="9">
                  <c:v>-1.0</c:v>
                </c:pt>
                <c:pt idx="10">
                  <c:v>-1.0</c:v>
                </c:pt>
                <c:pt idx="11">
                  <c:v>-1.0</c:v>
                </c:pt>
                <c:pt idx="12">
                  <c:v>-1.0</c:v>
                </c:pt>
                <c:pt idx="13">
                  <c:v>-1.0</c:v>
                </c:pt>
                <c:pt idx="14">
                  <c:v>-1.0</c:v>
                </c:pt>
                <c:pt idx="15">
                  <c:v>-1.0</c:v>
                </c:pt>
                <c:pt idx="16">
                  <c:v>-1.0</c:v>
                </c:pt>
                <c:pt idx="17">
                  <c:v>-1.0</c:v>
                </c:pt>
                <c:pt idx="18">
                  <c:v>-1.0</c:v>
                </c:pt>
                <c:pt idx="19">
                  <c:v>-1.0</c:v>
                </c:pt>
                <c:pt idx="20">
                  <c:v>-1.0</c:v>
                </c:pt>
                <c:pt idx="21">
                  <c:v>0.125</c:v>
                </c:pt>
                <c:pt idx="22">
                  <c:v>-1.0</c:v>
                </c:pt>
                <c:pt idx="23">
                  <c:v>-1.0</c:v>
                </c:pt>
                <c:pt idx="24">
                  <c:v>-1.0</c:v>
                </c:pt>
                <c:pt idx="25">
                  <c:v>-1.0</c:v>
                </c:pt>
                <c:pt idx="26">
                  <c:v>-1.0</c:v>
                </c:pt>
                <c:pt idx="27">
                  <c:v>-1.0</c:v>
                </c:pt>
                <c:pt idx="28">
                  <c:v>-1.0</c:v>
                </c:pt>
                <c:pt idx="29">
                  <c:v>-1.0</c:v>
                </c:pt>
                <c:pt idx="30">
                  <c:v>-1.0</c:v>
                </c:pt>
                <c:pt idx="31">
                  <c:v>-1.0</c:v>
                </c:pt>
                <c:pt idx="32">
                  <c:v>-1.0</c:v>
                </c:pt>
                <c:pt idx="33">
                  <c:v>-1.0</c:v>
                </c:pt>
                <c:pt idx="34">
                  <c:v>-1.0</c:v>
                </c:pt>
                <c:pt idx="35">
                  <c:v>-1.0</c:v>
                </c:pt>
              </c:numCache>
            </c:numRef>
          </c:xVal>
          <c:yVal>
            <c:numRef>
              <c:f>Tabelle1!$Q$10:$Q$51</c:f>
              <c:numCache>
                <c:formatCode>General</c:formatCode>
                <c:ptCount val="42"/>
                <c:pt idx="0">
                  <c:v>-1.0</c:v>
                </c:pt>
                <c:pt idx="1">
                  <c:v>-1.0</c:v>
                </c:pt>
                <c:pt idx="2">
                  <c:v>-1.0</c:v>
                </c:pt>
                <c:pt idx="3">
                  <c:v>-1.0</c:v>
                </c:pt>
                <c:pt idx="4">
                  <c:v>-1.0</c:v>
                </c:pt>
                <c:pt idx="5">
                  <c:v>-1.0</c:v>
                </c:pt>
                <c:pt idx="6">
                  <c:v>-1.0</c:v>
                </c:pt>
                <c:pt idx="7">
                  <c:v>-1.0</c:v>
                </c:pt>
                <c:pt idx="8">
                  <c:v>-1.0</c:v>
                </c:pt>
                <c:pt idx="9">
                  <c:v>-1.0</c:v>
                </c:pt>
                <c:pt idx="10">
                  <c:v>-1.0</c:v>
                </c:pt>
                <c:pt idx="11">
                  <c:v>-1.0</c:v>
                </c:pt>
                <c:pt idx="12">
                  <c:v>-1.0</c:v>
                </c:pt>
                <c:pt idx="13">
                  <c:v>-1.0</c:v>
                </c:pt>
                <c:pt idx="14">
                  <c:v>-1.0</c:v>
                </c:pt>
                <c:pt idx="15">
                  <c:v>-1.0</c:v>
                </c:pt>
                <c:pt idx="16">
                  <c:v>-1.0</c:v>
                </c:pt>
                <c:pt idx="17">
                  <c:v>-1.0</c:v>
                </c:pt>
                <c:pt idx="18">
                  <c:v>-1.0</c:v>
                </c:pt>
                <c:pt idx="19">
                  <c:v>-1.0</c:v>
                </c:pt>
                <c:pt idx="20">
                  <c:v>-1.0</c:v>
                </c:pt>
                <c:pt idx="21">
                  <c:v>0.125</c:v>
                </c:pt>
                <c:pt idx="22">
                  <c:v>-1.0</c:v>
                </c:pt>
                <c:pt idx="23">
                  <c:v>-1.0</c:v>
                </c:pt>
                <c:pt idx="24">
                  <c:v>-1.0</c:v>
                </c:pt>
                <c:pt idx="25">
                  <c:v>-1.0</c:v>
                </c:pt>
                <c:pt idx="26">
                  <c:v>-1.0</c:v>
                </c:pt>
                <c:pt idx="27">
                  <c:v>-1.0</c:v>
                </c:pt>
                <c:pt idx="28">
                  <c:v>-1.0</c:v>
                </c:pt>
                <c:pt idx="29">
                  <c:v>-1.0</c:v>
                </c:pt>
                <c:pt idx="30">
                  <c:v>-1.0</c:v>
                </c:pt>
                <c:pt idx="31">
                  <c:v>-1.0</c:v>
                </c:pt>
                <c:pt idx="32">
                  <c:v>-1.0</c:v>
                </c:pt>
                <c:pt idx="33">
                  <c:v>-1.0</c:v>
                </c:pt>
                <c:pt idx="34">
                  <c:v>-1.0</c:v>
                </c:pt>
                <c:pt idx="35">
                  <c:v>-1.0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939232"/>
        <c:axId val="-2122932768"/>
      </c:scatterChart>
      <c:valAx>
        <c:axId val="-2122939232"/>
        <c:scaling>
          <c:orientation val="minMax"/>
          <c:max val="1.0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22932768"/>
        <c:crosses val="autoZero"/>
        <c:crossBetween val="midCat"/>
      </c:valAx>
      <c:valAx>
        <c:axId val="-2122932768"/>
        <c:scaling>
          <c:orientation val="minMax"/>
          <c:max val="1.0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</c:spPr>
        <c:crossAx val="-2122939232"/>
        <c:crosses val="autoZero"/>
        <c:crossBetween val="midCat"/>
      </c:valAx>
      <c:spPr>
        <a:noFill/>
        <a:ln>
          <a:solidFill>
            <a:schemeClr val="accent1">
              <a:shade val="50000"/>
            </a:schemeClr>
          </a:solidFill>
        </a:ln>
      </c:spPr>
    </c:plotArea>
    <c:plotVisOnly val="1"/>
    <c:dispBlanksAs val="gap"/>
    <c:showDLblsOverMax val="0"/>
  </c:chart>
  <c:spPr>
    <a:noFill/>
    <a:ln>
      <a:solidFill>
        <a:schemeClr val="accent1">
          <a:shade val="50000"/>
        </a:schemeClr>
      </a:solidFill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76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510540</xdr:colOff>
      <xdr:row>1</xdr:row>
      <xdr:rowOff>53340</xdr:rowOff>
    </xdr:from>
    <xdr:to>
      <xdr:col>24</xdr:col>
      <xdr:colOff>723900</xdr:colOff>
      <xdr:row>24</xdr:row>
      <xdr:rowOff>123722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5060" y="236220"/>
          <a:ext cx="6553200" cy="42766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777240</xdr:colOff>
      <xdr:row>2</xdr:row>
      <xdr:rowOff>53340</xdr:rowOff>
    </xdr:from>
    <xdr:to>
      <xdr:col>23</xdr:col>
      <xdr:colOff>601980</xdr:colOff>
      <xdr:row>24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428625</xdr:colOff>
      <xdr:row>27</xdr:row>
      <xdr:rowOff>76200</xdr:rowOff>
    </xdr:from>
    <xdr:to>
      <xdr:col>19</xdr:col>
      <xdr:colOff>304799</xdr:colOff>
      <xdr:row>32</xdr:row>
      <xdr:rowOff>28574</xdr:rowOff>
    </xdr:to>
    <xdr:sp macro="" textlink="">
      <xdr:nvSpPr>
        <xdr:cNvPr id="3" name="Textfeld 2"/>
        <xdr:cNvSpPr txBox="1"/>
      </xdr:nvSpPr>
      <xdr:spPr>
        <a:xfrm>
          <a:off x="8820150" y="4981575"/>
          <a:ext cx="2933699" cy="895349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>
              <a:solidFill>
                <a:schemeClr val="bg1"/>
              </a:solidFill>
            </a:rPr>
            <a:t>Identify</a:t>
          </a:r>
          <a:r>
            <a:rPr lang="de-CH" sz="1100" baseline="0">
              <a:solidFill>
                <a:schemeClr val="bg1"/>
              </a:solidFill>
            </a:rPr>
            <a:t> mimimum in GRID stack:</a:t>
          </a:r>
        </a:p>
        <a:p>
          <a:r>
            <a:rPr lang="de-CH" sz="1100" baseline="0">
              <a:solidFill>
                <a:schemeClr val="bg1"/>
              </a:solidFill>
            </a:rPr>
            <a:t>R: which.min() from grid package</a:t>
          </a:r>
        </a:p>
        <a:p>
          <a:r>
            <a:rPr lang="de-CH" sz="1100" baseline="0">
              <a:solidFill>
                <a:schemeClr val="bg1"/>
              </a:solidFill>
            </a:rPr>
            <a:t>ArcGIS: "Lowest position" in spatial analyst</a:t>
          </a:r>
          <a:endParaRPr lang="de-CH" sz="1100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6858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0.52301</cdr:x>
      <cdr:y>0.00649</cdr:y>
    </cdr:from>
    <cdr:to>
      <cdr:x>0.52301</cdr:x>
      <cdr:y>0.92866</cdr:y>
    </cdr:to>
    <cdr:cxnSp macro="">
      <cdr:nvCxnSpPr>
        <cdr:cNvPr id="3" name="Gerade Verbindung 2"/>
        <cdr:cNvCxnSpPr/>
      </cdr:nvCxnSpPr>
      <cdr:spPr>
        <a:xfrm xmlns:a="http://schemas.openxmlformats.org/drawingml/2006/main" flipV="1">
          <a:off x="4859694" y="38878"/>
          <a:ext cx="0" cy="552838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0.11464</cdr:x>
      <cdr:y>0.03761</cdr:y>
    </cdr:from>
    <cdr:to>
      <cdr:x>0.52301</cdr:x>
      <cdr:y>0.9144</cdr:y>
    </cdr:to>
    <cdr:cxnSp macro="">
      <cdr:nvCxnSpPr>
        <cdr:cNvPr id="5" name="Gerade Verbindung 4"/>
        <cdr:cNvCxnSpPr/>
      </cdr:nvCxnSpPr>
      <cdr:spPr>
        <a:xfrm xmlns:a="http://schemas.openxmlformats.org/drawingml/2006/main" flipV="1">
          <a:off x="1065245" y="225490"/>
          <a:ext cx="3794449" cy="525624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0.5113</cdr:x>
      <cdr:y>0.01038</cdr:y>
    </cdr:from>
    <cdr:to>
      <cdr:x>0.95649</cdr:x>
      <cdr:y>0.96757</cdr:y>
    </cdr:to>
    <cdr:cxnSp macro="">
      <cdr:nvCxnSpPr>
        <cdr:cNvPr id="7" name="Gerade Verbindung 6"/>
        <cdr:cNvCxnSpPr/>
      </cdr:nvCxnSpPr>
      <cdr:spPr>
        <a:xfrm xmlns:a="http://schemas.openxmlformats.org/drawingml/2006/main" flipH="1" flipV="1">
          <a:off x="4750838" y="62204"/>
          <a:ext cx="4136570" cy="573832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0.47158</cdr:x>
      <cdr:y>0.09633</cdr:y>
    </cdr:from>
    <cdr:to>
      <cdr:x>0.47158</cdr:x>
      <cdr:y>0.93325</cdr:y>
    </cdr:to>
    <cdr:cxnSp macro="">
      <cdr:nvCxnSpPr>
        <cdr:cNvPr id="16" name="Gerade Verbindung 15"/>
        <cdr:cNvCxnSpPr/>
      </cdr:nvCxnSpPr>
      <cdr:spPr>
        <a:xfrm xmlns:a="http://schemas.openxmlformats.org/drawingml/2006/main" flipV="1">
          <a:off x="4381759" y="577516"/>
          <a:ext cx="0" cy="501722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0.42053</cdr:x>
      <cdr:y>0.1833</cdr:y>
    </cdr:from>
    <cdr:to>
      <cdr:x>0.42053</cdr:x>
      <cdr:y>0.94461</cdr:y>
    </cdr:to>
    <cdr:cxnSp macro="">
      <cdr:nvCxnSpPr>
        <cdr:cNvPr id="17" name="Gerade Verbindung 16"/>
        <cdr:cNvCxnSpPr/>
      </cdr:nvCxnSpPr>
      <cdr:spPr>
        <a:xfrm xmlns:a="http://schemas.openxmlformats.org/drawingml/2006/main" flipV="1">
          <a:off x="3907454" y="1098884"/>
          <a:ext cx="0" cy="456397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0.37037</cdr:x>
      <cdr:y>0.28365</cdr:y>
    </cdr:from>
    <cdr:to>
      <cdr:x>0.37037</cdr:x>
      <cdr:y>0.98513</cdr:y>
    </cdr:to>
    <cdr:cxnSp macro="">
      <cdr:nvCxnSpPr>
        <cdr:cNvPr id="18" name="Gerade Verbindung 17"/>
        <cdr:cNvCxnSpPr/>
      </cdr:nvCxnSpPr>
      <cdr:spPr>
        <a:xfrm xmlns:a="http://schemas.openxmlformats.org/drawingml/2006/main" flipV="1">
          <a:off x="3441416" y="1700463"/>
          <a:ext cx="0" cy="420529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0.3193</cdr:x>
      <cdr:y>0.39738</cdr:y>
    </cdr:from>
    <cdr:to>
      <cdr:x>0.3193</cdr:x>
      <cdr:y>1</cdr:y>
    </cdr:to>
    <cdr:cxnSp macro="">
      <cdr:nvCxnSpPr>
        <cdr:cNvPr id="19" name="Gerade Verbindung 18"/>
        <cdr:cNvCxnSpPr/>
      </cdr:nvCxnSpPr>
      <cdr:spPr>
        <a:xfrm xmlns:a="http://schemas.openxmlformats.org/drawingml/2006/main" flipV="1">
          <a:off x="2966862" y="2382253"/>
          <a:ext cx="0" cy="361266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0.26656</cdr:x>
      <cdr:y>0.51111</cdr:y>
    </cdr:from>
    <cdr:to>
      <cdr:x>0.26656</cdr:x>
      <cdr:y>0.9527</cdr:y>
    </cdr:to>
    <cdr:cxnSp macro="">
      <cdr:nvCxnSpPr>
        <cdr:cNvPr id="20" name="Gerade Verbindung 19"/>
        <cdr:cNvCxnSpPr/>
      </cdr:nvCxnSpPr>
      <cdr:spPr>
        <a:xfrm xmlns:a="http://schemas.openxmlformats.org/drawingml/2006/main" flipV="1">
          <a:off x="2476760" y="3064042"/>
          <a:ext cx="0" cy="264733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0.21718</cdr:x>
      <cdr:y>0.61145</cdr:y>
    </cdr:from>
    <cdr:to>
      <cdr:x>0.21718</cdr:x>
      <cdr:y>1</cdr:y>
    </cdr:to>
    <cdr:cxnSp macro="">
      <cdr:nvCxnSpPr>
        <cdr:cNvPr id="21" name="Gerade Verbindung 20"/>
        <cdr:cNvCxnSpPr/>
      </cdr:nvCxnSpPr>
      <cdr:spPr>
        <a:xfrm xmlns:a="http://schemas.openxmlformats.org/drawingml/2006/main" flipV="1">
          <a:off x="2018004" y="3665621"/>
          <a:ext cx="0" cy="232929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0.57367</cdr:x>
      <cdr:y>0.08831</cdr:y>
    </cdr:from>
    <cdr:to>
      <cdr:x>0.57367</cdr:x>
      <cdr:y>0.93454</cdr:y>
    </cdr:to>
    <cdr:cxnSp macro="">
      <cdr:nvCxnSpPr>
        <cdr:cNvPr id="22" name="Gerade Verbindung 21"/>
        <cdr:cNvCxnSpPr/>
      </cdr:nvCxnSpPr>
      <cdr:spPr>
        <a:xfrm xmlns:a="http://schemas.openxmlformats.org/drawingml/2006/main" flipV="1">
          <a:off x="5330372" y="529389"/>
          <a:ext cx="0" cy="507312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0.62471</cdr:x>
      <cdr:y>0.1726</cdr:y>
    </cdr:from>
    <cdr:to>
      <cdr:x>0.62471</cdr:x>
      <cdr:y>0.92936</cdr:y>
    </cdr:to>
    <cdr:cxnSp macro="">
      <cdr:nvCxnSpPr>
        <cdr:cNvPr id="23" name="Gerade Verbindung 22"/>
        <cdr:cNvCxnSpPr/>
      </cdr:nvCxnSpPr>
      <cdr:spPr>
        <a:xfrm xmlns:a="http://schemas.openxmlformats.org/drawingml/2006/main" flipV="1">
          <a:off x="5804678" y="1034716"/>
          <a:ext cx="0" cy="453669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0.6766</cdr:x>
      <cdr:y>0.28097</cdr:y>
    </cdr:from>
    <cdr:to>
      <cdr:x>0.6766</cdr:x>
      <cdr:y>1</cdr:y>
    </cdr:to>
    <cdr:cxnSp macro="">
      <cdr:nvCxnSpPr>
        <cdr:cNvPr id="24" name="Gerade Verbindung 23"/>
        <cdr:cNvCxnSpPr/>
      </cdr:nvCxnSpPr>
      <cdr:spPr>
        <a:xfrm xmlns:a="http://schemas.openxmlformats.org/drawingml/2006/main" flipV="1">
          <a:off x="6286759" y="1684421"/>
          <a:ext cx="0" cy="431049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0.72681</cdr:x>
      <cdr:y>0.39738</cdr:y>
    </cdr:from>
    <cdr:to>
      <cdr:x>0.72681</cdr:x>
      <cdr:y>1</cdr:y>
    </cdr:to>
    <cdr:cxnSp macro="">
      <cdr:nvCxnSpPr>
        <cdr:cNvPr id="25" name="Gerade Verbindung 24"/>
        <cdr:cNvCxnSpPr/>
      </cdr:nvCxnSpPr>
      <cdr:spPr>
        <a:xfrm xmlns:a="http://schemas.openxmlformats.org/drawingml/2006/main" flipV="1">
          <a:off x="6753290" y="2382253"/>
          <a:ext cx="0" cy="361266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0.77869</cdr:x>
      <cdr:y>0.51646</cdr:y>
    </cdr:from>
    <cdr:to>
      <cdr:x>0.77869</cdr:x>
      <cdr:y>1</cdr:y>
    </cdr:to>
    <cdr:cxnSp macro="">
      <cdr:nvCxnSpPr>
        <cdr:cNvPr id="26" name="Gerade Verbindung 25"/>
        <cdr:cNvCxnSpPr/>
      </cdr:nvCxnSpPr>
      <cdr:spPr>
        <a:xfrm xmlns:a="http://schemas.openxmlformats.org/drawingml/2006/main" flipV="1">
          <a:off x="7235372" y="3096126"/>
          <a:ext cx="0" cy="289879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0.82974</cdr:x>
      <cdr:y>0.6342</cdr:y>
    </cdr:from>
    <cdr:to>
      <cdr:x>0.82974</cdr:x>
      <cdr:y>1</cdr:y>
    </cdr:to>
    <cdr:cxnSp macro="">
      <cdr:nvCxnSpPr>
        <cdr:cNvPr id="27" name="Gerade Verbindung 26"/>
        <cdr:cNvCxnSpPr/>
      </cdr:nvCxnSpPr>
      <cdr:spPr>
        <a:xfrm xmlns:a="http://schemas.openxmlformats.org/drawingml/2006/main" flipV="1">
          <a:off x="7709678" y="3801979"/>
          <a:ext cx="0" cy="219293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0.35817</cdr:x>
      <cdr:y>0.32245</cdr:y>
    </cdr:from>
    <cdr:to>
      <cdr:x>0.84958</cdr:x>
      <cdr:y>0.673</cdr:y>
    </cdr:to>
    <cdr:cxnSp macro="">
      <cdr:nvCxnSpPr>
        <cdr:cNvPr id="29" name="Gerade Verbindung 28"/>
        <cdr:cNvCxnSpPr/>
      </cdr:nvCxnSpPr>
      <cdr:spPr>
        <a:xfrm xmlns:a="http://schemas.openxmlformats.org/drawingml/2006/main">
          <a:off x="3327998" y="1933074"/>
          <a:ext cx="4566066" cy="210151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0.35366</cdr:x>
      <cdr:y>0.24485</cdr:y>
    </cdr:from>
    <cdr:to>
      <cdr:x>0.87322</cdr:x>
      <cdr:y>0.61548</cdr:y>
    </cdr:to>
    <cdr:cxnSp macro="">
      <cdr:nvCxnSpPr>
        <cdr:cNvPr id="33" name="Gerade Verbindung 32"/>
        <cdr:cNvCxnSpPr/>
      </cdr:nvCxnSpPr>
      <cdr:spPr>
        <a:xfrm xmlns:a="http://schemas.openxmlformats.org/drawingml/2006/main">
          <a:off x="3291101" y="1473356"/>
          <a:ext cx="4834908" cy="223022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0.40087</cdr:x>
      <cdr:y>0.20337</cdr:y>
    </cdr:from>
    <cdr:to>
      <cdr:x>0.74584</cdr:x>
      <cdr:y>0.44946</cdr:y>
    </cdr:to>
    <cdr:cxnSp macro="">
      <cdr:nvCxnSpPr>
        <cdr:cNvPr id="34" name="Gerade Verbindung 33"/>
        <cdr:cNvCxnSpPr/>
      </cdr:nvCxnSpPr>
      <cdr:spPr>
        <a:xfrm xmlns:a="http://schemas.openxmlformats.org/drawingml/2006/main">
          <a:off x="3724799" y="1219200"/>
          <a:ext cx="3205390" cy="147526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0.35008</cdr:x>
      <cdr:y>0.38935</cdr:y>
    </cdr:from>
    <cdr:to>
      <cdr:x>0.90714</cdr:x>
      <cdr:y>0.78673</cdr:y>
    </cdr:to>
    <cdr:cxnSp macro="">
      <cdr:nvCxnSpPr>
        <cdr:cNvPr id="35" name="Gerade Verbindung 34"/>
        <cdr:cNvCxnSpPr/>
      </cdr:nvCxnSpPr>
      <cdr:spPr>
        <a:xfrm xmlns:a="http://schemas.openxmlformats.org/drawingml/2006/main">
          <a:off x="3252834" y="2334126"/>
          <a:ext cx="5176039" cy="238225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0.29782</cdr:x>
      <cdr:y>0.42456</cdr:y>
    </cdr:from>
    <cdr:to>
      <cdr:x>0.95043</cdr:x>
      <cdr:y>0.89011</cdr:y>
    </cdr:to>
    <cdr:cxnSp macro="">
      <cdr:nvCxnSpPr>
        <cdr:cNvPr id="36" name="Gerade Verbindung 35"/>
        <cdr:cNvCxnSpPr/>
      </cdr:nvCxnSpPr>
      <cdr:spPr>
        <a:xfrm xmlns:a="http://schemas.openxmlformats.org/drawingml/2006/main">
          <a:off x="2767263" y="2545221"/>
          <a:ext cx="6063916" cy="279089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0.30058</cdr:x>
      <cdr:y>0.5004</cdr:y>
    </cdr:from>
    <cdr:to>
      <cdr:x>0.93099</cdr:x>
      <cdr:y>0.95011</cdr:y>
    </cdr:to>
    <cdr:cxnSp macro="">
      <cdr:nvCxnSpPr>
        <cdr:cNvPr id="37" name="Gerade Verbindung 36"/>
        <cdr:cNvCxnSpPr/>
      </cdr:nvCxnSpPr>
      <cdr:spPr>
        <a:xfrm xmlns:a="http://schemas.openxmlformats.org/drawingml/2006/main">
          <a:off x="2792898" y="2999874"/>
          <a:ext cx="5857617" cy="269594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0.25302</cdr:x>
      <cdr:y>0.5392</cdr:y>
    </cdr:from>
    <cdr:to>
      <cdr:x>0.83614</cdr:x>
      <cdr:y>0.95517</cdr:y>
    </cdr:to>
    <cdr:cxnSp macro="">
      <cdr:nvCxnSpPr>
        <cdr:cNvPr id="38" name="Gerade Verbindung 37"/>
        <cdr:cNvCxnSpPr/>
      </cdr:nvCxnSpPr>
      <cdr:spPr>
        <a:xfrm xmlns:a="http://schemas.openxmlformats.org/drawingml/2006/main">
          <a:off x="2350989" y="3232484"/>
          <a:ext cx="5418191" cy="249370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0.20677</cdr:x>
      <cdr:y>0.58068</cdr:y>
    </cdr:from>
    <cdr:to>
      <cdr:x>0.79459</cdr:x>
      <cdr:y>1</cdr:y>
    </cdr:to>
    <cdr:cxnSp macro="">
      <cdr:nvCxnSpPr>
        <cdr:cNvPr id="39" name="Gerade Verbindung 38"/>
        <cdr:cNvCxnSpPr/>
      </cdr:nvCxnSpPr>
      <cdr:spPr>
        <a:xfrm xmlns:a="http://schemas.openxmlformats.org/drawingml/2006/main">
          <a:off x="1921291" y="3481137"/>
          <a:ext cx="5461816" cy="251378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0.21322</cdr:x>
      <cdr:y>0.65689</cdr:y>
    </cdr:from>
    <cdr:to>
      <cdr:x>0.66695</cdr:x>
      <cdr:y>0.98054</cdr:y>
    </cdr:to>
    <cdr:cxnSp macro="">
      <cdr:nvCxnSpPr>
        <cdr:cNvPr id="40" name="Gerade Verbindung 39"/>
        <cdr:cNvCxnSpPr/>
      </cdr:nvCxnSpPr>
      <cdr:spPr>
        <a:xfrm xmlns:a="http://schemas.openxmlformats.org/drawingml/2006/main">
          <a:off x="1981200" y="3937972"/>
          <a:ext cx="4215882" cy="194031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0.1921</cdr:x>
      <cdr:y>0.71448</cdr:y>
    </cdr:from>
    <cdr:to>
      <cdr:x>0.58326</cdr:x>
      <cdr:y>0.99352</cdr:y>
    </cdr:to>
    <cdr:cxnSp macro="">
      <cdr:nvCxnSpPr>
        <cdr:cNvPr id="42" name="Gerade Verbindung 41"/>
        <cdr:cNvCxnSpPr/>
      </cdr:nvCxnSpPr>
      <cdr:spPr>
        <a:xfrm xmlns:a="http://schemas.openxmlformats.org/drawingml/2006/main">
          <a:off x="1784902" y="4283242"/>
          <a:ext cx="3634629" cy="167279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0.14675</cdr:x>
      <cdr:y>0.7546</cdr:y>
    </cdr:from>
    <cdr:to>
      <cdr:x>0.45523</cdr:x>
      <cdr:y>0.97536</cdr:y>
    </cdr:to>
    <cdr:cxnSp macro="">
      <cdr:nvCxnSpPr>
        <cdr:cNvPr id="43" name="Gerade Verbindung 42"/>
        <cdr:cNvCxnSpPr/>
      </cdr:nvCxnSpPr>
      <cdr:spPr>
        <a:xfrm xmlns:a="http://schemas.openxmlformats.org/drawingml/2006/main">
          <a:off x="1363579" y="4523766"/>
          <a:ext cx="2866299" cy="132341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0.13743</cdr:x>
      <cdr:y>0.82018</cdr:y>
    </cdr:from>
    <cdr:to>
      <cdr:x>0.36067</cdr:x>
      <cdr:y>0.97994</cdr:y>
    </cdr:to>
    <cdr:cxnSp macro="">
      <cdr:nvCxnSpPr>
        <cdr:cNvPr id="45" name="Gerade Verbindung 44"/>
        <cdr:cNvCxnSpPr/>
      </cdr:nvCxnSpPr>
      <cdr:spPr>
        <a:xfrm xmlns:a="http://schemas.openxmlformats.org/drawingml/2006/main">
          <a:off x="1276917" y="4916905"/>
          <a:ext cx="2074329" cy="95775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0.44026</cdr:x>
      <cdr:y>0.158</cdr:y>
    </cdr:from>
    <cdr:to>
      <cdr:x>0.71342</cdr:x>
      <cdr:y>0.35348</cdr:y>
    </cdr:to>
    <cdr:cxnSp macro="">
      <cdr:nvCxnSpPr>
        <cdr:cNvPr id="46" name="Gerade Verbindung 45"/>
        <cdr:cNvCxnSpPr/>
      </cdr:nvCxnSpPr>
      <cdr:spPr>
        <a:xfrm xmlns:a="http://schemas.openxmlformats.org/drawingml/2006/main">
          <a:off x="4090737" y="947181"/>
          <a:ext cx="2538146" cy="117190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0.18967</cdr:x>
      <cdr:y>0.3171</cdr:y>
    </cdr:from>
    <cdr:to>
      <cdr:x>0.69158</cdr:x>
      <cdr:y>0.67835</cdr:y>
    </cdr:to>
    <cdr:cxnSp macro="">
      <cdr:nvCxnSpPr>
        <cdr:cNvPr id="47" name="Gerade Verbindung 46"/>
        <cdr:cNvCxnSpPr/>
      </cdr:nvCxnSpPr>
      <cdr:spPr>
        <a:xfrm xmlns:a="http://schemas.openxmlformats.org/drawingml/2006/main" flipV="1">
          <a:off x="1762346" y="1900990"/>
          <a:ext cx="4663606" cy="216568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0.25861</cdr:x>
      <cdr:y>0.2676</cdr:y>
    </cdr:from>
    <cdr:to>
      <cdr:x>0.65828</cdr:x>
      <cdr:y>0.55526</cdr:y>
    </cdr:to>
    <cdr:cxnSp macro="">
      <cdr:nvCxnSpPr>
        <cdr:cNvPr id="50" name="Gerade Verbindung 49"/>
        <cdr:cNvCxnSpPr/>
      </cdr:nvCxnSpPr>
      <cdr:spPr>
        <a:xfrm xmlns:a="http://schemas.openxmlformats.org/drawingml/2006/main" flipV="1">
          <a:off x="2402948" y="1604212"/>
          <a:ext cx="3713610" cy="17245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0.29178</cdr:x>
      <cdr:y>0.20739</cdr:y>
    </cdr:from>
    <cdr:to>
      <cdr:x>0.63902</cdr:x>
      <cdr:y>0.45732</cdr:y>
    </cdr:to>
    <cdr:cxnSp macro="">
      <cdr:nvCxnSpPr>
        <cdr:cNvPr id="51" name="Gerade Verbindung 50"/>
        <cdr:cNvCxnSpPr/>
      </cdr:nvCxnSpPr>
      <cdr:spPr>
        <a:xfrm xmlns:a="http://schemas.openxmlformats.org/drawingml/2006/main" flipV="1">
          <a:off x="2711116" y="1243264"/>
          <a:ext cx="3226500" cy="149832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0.34185</cdr:x>
      <cdr:y>0.16056</cdr:y>
    </cdr:from>
    <cdr:to>
      <cdr:x>0.60077</cdr:x>
      <cdr:y>0.34692</cdr:y>
    </cdr:to>
    <cdr:cxnSp macro="">
      <cdr:nvCxnSpPr>
        <cdr:cNvPr id="52" name="Gerade Verbindung 51"/>
        <cdr:cNvCxnSpPr/>
      </cdr:nvCxnSpPr>
      <cdr:spPr>
        <a:xfrm xmlns:a="http://schemas.openxmlformats.org/drawingml/2006/main" flipV="1">
          <a:off x="3176337" y="962526"/>
          <a:ext cx="2405898" cy="111725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0.15279</cdr:x>
      <cdr:y>0.35348</cdr:y>
    </cdr:from>
    <cdr:to>
      <cdr:x>0.74187</cdr:x>
      <cdr:y>0.77747</cdr:y>
    </cdr:to>
    <cdr:cxnSp macro="">
      <cdr:nvCxnSpPr>
        <cdr:cNvPr id="53" name="Gerade Verbindung 52"/>
        <cdr:cNvCxnSpPr/>
      </cdr:nvCxnSpPr>
      <cdr:spPr>
        <a:xfrm xmlns:a="http://schemas.openxmlformats.org/drawingml/2006/main" flipV="1">
          <a:off x="1419726" y="2119085"/>
          <a:ext cx="5473523" cy="254179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0.12513</cdr:x>
      <cdr:y>0.41314</cdr:y>
    </cdr:from>
    <cdr:to>
      <cdr:x>0.75944</cdr:x>
      <cdr:y>0.86969</cdr:y>
    </cdr:to>
    <cdr:cxnSp macro="">
      <cdr:nvCxnSpPr>
        <cdr:cNvPr id="54" name="Gerade Verbindung 53"/>
        <cdr:cNvCxnSpPr/>
      </cdr:nvCxnSpPr>
      <cdr:spPr>
        <a:xfrm xmlns:a="http://schemas.openxmlformats.org/drawingml/2006/main" flipV="1">
          <a:off x="1162698" y="2476760"/>
          <a:ext cx="5893837" cy="273698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0.19543</cdr:x>
      <cdr:y>0.50912</cdr:y>
    </cdr:from>
    <cdr:to>
      <cdr:x>0.82974</cdr:x>
      <cdr:y>0.96567</cdr:y>
    </cdr:to>
    <cdr:cxnSp macro="">
      <cdr:nvCxnSpPr>
        <cdr:cNvPr id="55" name="Gerade Verbindung 54"/>
        <cdr:cNvCxnSpPr/>
      </cdr:nvCxnSpPr>
      <cdr:spPr>
        <a:xfrm xmlns:a="http://schemas.openxmlformats.org/drawingml/2006/main" flipV="1">
          <a:off x="1815841" y="3052147"/>
          <a:ext cx="5893837" cy="273698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0.15136</cdr:x>
      <cdr:y>0.47139</cdr:y>
    </cdr:from>
    <cdr:to>
      <cdr:x>0.78567</cdr:x>
      <cdr:y>0.92794</cdr:y>
    </cdr:to>
    <cdr:cxnSp macro="">
      <cdr:nvCxnSpPr>
        <cdr:cNvPr id="56" name="Gerade Verbindung 55"/>
        <cdr:cNvCxnSpPr/>
      </cdr:nvCxnSpPr>
      <cdr:spPr>
        <a:xfrm xmlns:a="http://schemas.openxmlformats.org/drawingml/2006/main" flipV="1">
          <a:off x="1406440" y="2825921"/>
          <a:ext cx="5893837" cy="273698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0.3243</cdr:x>
      <cdr:y>0.57399</cdr:y>
    </cdr:from>
    <cdr:to>
      <cdr:x>0.84145</cdr:x>
      <cdr:y>0.94622</cdr:y>
    </cdr:to>
    <cdr:cxnSp macro="">
      <cdr:nvCxnSpPr>
        <cdr:cNvPr id="57" name="Gerade Verbindung 56"/>
        <cdr:cNvCxnSpPr/>
      </cdr:nvCxnSpPr>
      <cdr:spPr>
        <a:xfrm xmlns:a="http://schemas.openxmlformats.org/drawingml/2006/main" flipV="1">
          <a:off x="3013270" y="3441032"/>
          <a:ext cx="4805250" cy="223146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0.35358</cdr:x>
      <cdr:y>0.65026</cdr:y>
    </cdr:from>
    <cdr:to>
      <cdr:x>0.8395</cdr:x>
      <cdr:y>1</cdr:y>
    </cdr:to>
    <cdr:cxnSp macro="">
      <cdr:nvCxnSpPr>
        <cdr:cNvPr id="58" name="Gerade Verbindung 57"/>
        <cdr:cNvCxnSpPr/>
      </cdr:nvCxnSpPr>
      <cdr:spPr>
        <a:xfrm xmlns:a="http://schemas.openxmlformats.org/drawingml/2006/main" flipV="1">
          <a:off x="3285412" y="3898232"/>
          <a:ext cx="4515022" cy="209668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0.45735</cdr:x>
      <cdr:y>0.71314</cdr:y>
    </cdr:from>
    <cdr:to>
      <cdr:x>0.85661</cdr:x>
      <cdr:y>1</cdr:y>
    </cdr:to>
    <cdr:cxnSp macro="">
      <cdr:nvCxnSpPr>
        <cdr:cNvPr id="59" name="Gerade Verbindung 58"/>
        <cdr:cNvCxnSpPr/>
      </cdr:nvCxnSpPr>
      <cdr:spPr>
        <a:xfrm xmlns:a="http://schemas.openxmlformats.org/drawingml/2006/main" flipV="1">
          <a:off x="4249577" y="4275221"/>
          <a:ext cx="3709839" cy="171969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0.63559</cdr:x>
      <cdr:y>0.74189</cdr:y>
    </cdr:from>
    <cdr:to>
      <cdr:x>0.91632</cdr:x>
      <cdr:y>0.94423</cdr:y>
    </cdr:to>
    <cdr:cxnSp macro="">
      <cdr:nvCxnSpPr>
        <cdr:cNvPr id="61" name="Gerade Verbindung 60"/>
        <cdr:cNvCxnSpPr/>
      </cdr:nvCxnSpPr>
      <cdr:spPr>
        <a:xfrm xmlns:a="http://schemas.openxmlformats.org/drawingml/2006/main" flipV="1">
          <a:off x="5905761" y="4447593"/>
          <a:ext cx="2608423" cy="121297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0.68999</cdr:x>
      <cdr:y>0.81884</cdr:y>
    </cdr:from>
    <cdr:to>
      <cdr:x>0.9099</cdr:x>
      <cdr:y>0.97735</cdr:y>
    </cdr:to>
    <cdr:cxnSp macro="">
      <cdr:nvCxnSpPr>
        <cdr:cNvPr id="63" name="Gerade Verbindung 62"/>
        <cdr:cNvCxnSpPr/>
      </cdr:nvCxnSpPr>
      <cdr:spPr>
        <a:xfrm xmlns:a="http://schemas.openxmlformats.org/drawingml/2006/main" flipV="1">
          <a:off x="6411167" y="4908884"/>
          <a:ext cx="2043381" cy="95022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0.1174</cdr:x>
      <cdr:y>0.85898</cdr:y>
    </cdr:from>
    <cdr:to>
      <cdr:x>0.96425</cdr:x>
      <cdr:y>0.85898</cdr:y>
    </cdr:to>
    <cdr:cxnSp macro="">
      <cdr:nvCxnSpPr>
        <cdr:cNvPr id="65" name="Gerade Verbindung 64"/>
        <cdr:cNvCxnSpPr/>
      </cdr:nvCxnSpPr>
      <cdr:spPr>
        <a:xfrm xmlns:a="http://schemas.openxmlformats.org/drawingml/2006/main">
          <a:off x="1090863" y="5149516"/>
          <a:ext cx="7868653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0.15316</cdr:x>
      <cdr:y>0.74971</cdr:y>
    </cdr:from>
    <cdr:to>
      <cdr:x>1</cdr:x>
      <cdr:y>0.74971</cdr:y>
    </cdr:to>
    <cdr:cxnSp macro="">
      <cdr:nvCxnSpPr>
        <cdr:cNvPr id="73" name="Gerade Verbindung 72"/>
        <cdr:cNvCxnSpPr/>
      </cdr:nvCxnSpPr>
      <cdr:spPr>
        <a:xfrm xmlns:a="http://schemas.openxmlformats.org/drawingml/2006/main">
          <a:off x="1423082" y="4494463"/>
          <a:ext cx="7868653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0.15316</cdr:x>
      <cdr:y>0.63866</cdr:y>
    </cdr:from>
    <cdr:to>
      <cdr:x>1</cdr:x>
      <cdr:y>0.63866</cdr:y>
    </cdr:to>
    <cdr:cxnSp macro="">
      <cdr:nvCxnSpPr>
        <cdr:cNvPr id="75" name="Gerade Verbindung 74"/>
        <cdr:cNvCxnSpPr/>
      </cdr:nvCxnSpPr>
      <cdr:spPr>
        <a:xfrm xmlns:a="http://schemas.openxmlformats.org/drawingml/2006/main">
          <a:off x="1423082" y="3828715"/>
          <a:ext cx="7868653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0.15316</cdr:x>
      <cdr:y>0.52627</cdr:y>
    </cdr:from>
    <cdr:to>
      <cdr:x>1</cdr:x>
      <cdr:y>0.52627</cdr:y>
    </cdr:to>
    <cdr:cxnSp macro="">
      <cdr:nvCxnSpPr>
        <cdr:cNvPr id="77" name="Gerade Verbindung 76"/>
        <cdr:cNvCxnSpPr/>
      </cdr:nvCxnSpPr>
      <cdr:spPr>
        <a:xfrm xmlns:a="http://schemas.openxmlformats.org/drawingml/2006/main">
          <a:off x="1423082" y="3154948"/>
          <a:ext cx="7868653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0.15316</cdr:x>
      <cdr:y>0.41923</cdr:y>
    </cdr:from>
    <cdr:to>
      <cdr:x>1</cdr:x>
      <cdr:y>0.41923</cdr:y>
    </cdr:to>
    <cdr:cxnSp macro="">
      <cdr:nvCxnSpPr>
        <cdr:cNvPr id="79" name="Gerade Verbindung 78"/>
        <cdr:cNvCxnSpPr/>
      </cdr:nvCxnSpPr>
      <cdr:spPr>
        <a:xfrm xmlns:a="http://schemas.openxmlformats.org/drawingml/2006/main">
          <a:off x="1423082" y="2513263"/>
          <a:ext cx="7868653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0.28602</cdr:x>
      <cdr:y>0.22746</cdr:y>
    </cdr:from>
    <cdr:to>
      <cdr:x>0.64038</cdr:x>
      <cdr:y>0.98828</cdr:y>
    </cdr:to>
    <cdr:cxnSp macro="">
      <cdr:nvCxnSpPr>
        <cdr:cNvPr id="83" name="Gerade Verbindung 82"/>
        <cdr:cNvCxnSpPr/>
      </cdr:nvCxnSpPr>
      <cdr:spPr>
        <a:xfrm xmlns:a="http://schemas.openxmlformats.org/drawingml/2006/main" flipV="1">
          <a:off x="2657642" y="1363579"/>
          <a:ext cx="3292619" cy="456108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0.19711</cdr:x>
      <cdr:y>0.08072</cdr:y>
    </cdr:from>
    <cdr:to>
      <cdr:x>0.60548</cdr:x>
      <cdr:y>0.95751</cdr:y>
    </cdr:to>
    <cdr:cxnSp macro="">
      <cdr:nvCxnSpPr>
        <cdr:cNvPr id="84" name="Gerade Verbindung 83"/>
        <cdr:cNvCxnSpPr/>
      </cdr:nvCxnSpPr>
      <cdr:spPr>
        <a:xfrm xmlns:a="http://schemas.openxmlformats.org/drawingml/2006/main" flipV="1">
          <a:off x="1831473" y="483937"/>
          <a:ext cx="3794449" cy="525624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0.38184</cdr:x>
      <cdr:y>0.30773</cdr:y>
    </cdr:from>
    <cdr:to>
      <cdr:x>0.7038</cdr:x>
      <cdr:y>0.99899</cdr:y>
    </cdr:to>
    <cdr:cxnSp macro="">
      <cdr:nvCxnSpPr>
        <cdr:cNvPr id="85" name="Gerade Verbindung 84"/>
        <cdr:cNvCxnSpPr/>
      </cdr:nvCxnSpPr>
      <cdr:spPr>
        <a:xfrm xmlns:a="http://schemas.openxmlformats.org/drawingml/2006/main" flipV="1">
          <a:off x="3547979" y="1844842"/>
          <a:ext cx="2991522" cy="414399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0.48802</cdr:x>
      <cdr:y>0.46829</cdr:y>
    </cdr:from>
    <cdr:to>
      <cdr:x>0.73567</cdr:x>
      <cdr:y>1</cdr:y>
    </cdr:to>
    <cdr:cxnSp macro="">
      <cdr:nvCxnSpPr>
        <cdr:cNvPr id="86" name="Gerade Verbindung 85"/>
        <cdr:cNvCxnSpPr/>
      </cdr:nvCxnSpPr>
      <cdr:spPr>
        <a:xfrm xmlns:a="http://schemas.openxmlformats.org/drawingml/2006/main" flipV="1">
          <a:off x="4534569" y="2807368"/>
          <a:ext cx="2301072" cy="31875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0.58298</cdr:x>
      <cdr:y>0.55392</cdr:y>
    </cdr:from>
    <cdr:to>
      <cdr:x>0.79074</cdr:x>
      <cdr:y>1</cdr:y>
    </cdr:to>
    <cdr:cxnSp macro="">
      <cdr:nvCxnSpPr>
        <cdr:cNvPr id="87" name="Gerade Verbindung 86"/>
        <cdr:cNvCxnSpPr/>
      </cdr:nvCxnSpPr>
      <cdr:spPr>
        <a:xfrm xmlns:a="http://schemas.openxmlformats.org/drawingml/2006/main" flipV="1">
          <a:off x="5416884" y="3320716"/>
          <a:ext cx="1930489" cy="267420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0.69693</cdr:x>
      <cdr:y>0.66765</cdr:y>
    </cdr:from>
    <cdr:to>
      <cdr:x>0.84502</cdr:x>
      <cdr:y>0.98561</cdr:y>
    </cdr:to>
    <cdr:cxnSp macro="">
      <cdr:nvCxnSpPr>
        <cdr:cNvPr id="88" name="Gerade Verbindung 87"/>
        <cdr:cNvCxnSpPr/>
      </cdr:nvCxnSpPr>
      <cdr:spPr>
        <a:xfrm xmlns:a="http://schemas.openxmlformats.org/drawingml/2006/main" flipV="1">
          <a:off x="6475663" y="4002505"/>
          <a:ext cx="1376015" cy="190612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0.80397</cdr:x>
      <cdr:y>0.768</cdr:y>
    </cdr:from>
    <cdr:to>
      <cdr:x>0.8966</cdr:x>
      <cdr:y>0.96687</cdr:y>
    </cdr:to>
    <cdr:cxnSp macro="">
      <cdr:nvCxnSpPr>
        <cdr:cNvPr id="90" name="Gerade Verbindung 89"/>
        <cdr:cNvCxnSpPr/>
      </cdr:nvCxnSpPr>
      <cdr:spPr>
        <a:xfrm xmlns:a="http://schemas.openxmlformats.org/drawingml/2006/main" flipV="1">
          <a:off x="7470274" y="4604084"/>
          <a:ext cx="860674" cy="119224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0.454</cdr:x>
      <cdr:y>0.11507</cdr:y>
    </cdr:from>
    <cdr:to>
      <cdr:x>0.84775</cdr:x>
      <cdr:y>0.96166</cdr:y>
    </cdr:to>
    <cdr:cxnSp macro="">
      <cdr:nvCxnSpPr>
        <cdr:cNvPr id="92" name="Gerade Verbindung 91"/>
        <cdr:cNvCxnSpPr/>
      </cdr:nvCxnSpPr>
      <cdr:spPr>
        <a:xfrm xmlns:a="http://schemas.openxmlformats.org/drawingml/2006/main" flipH="1" flipV="1">
          <a:off x="4218473" y="689811"/>
          <a:ext cx="3658582" cy="507525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0.39313</cdr:x>
      <cdr:y>0.20471</cdr:y>
    </cdr:from>
    <cdr:to>
      <cdr:x>0.75452</cdr:x>
      <cdr:y>0.98173</cdr:y>
    </cdr:to>
    <cdr:cxnSp macro="">
      <cdr:nvCxnSpPr>
        <cdr:cNvPr id="93" name="Gerade Verbindung 92"/>
        <cdr:cNvCxnSpPr/>
      </cdr:nvCxnSpPr>
      <cdr:spPr>
        <a:xfrm xmlns:a="http://schemas.openxmlformats.org/drawingml/2006/main" flipH="1" flipV="1">
          <a:off x="3652869" y="1227221"/>
          <a:ext cx="3357912" cy="465815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0.32684</cdr:x>
      <cdr:y>0.28097</cdr:y>
    </cdr:from>
    <cdr:to>
      <cdr:x>0.65524</cdr:x>
      <cdr:y>0.98708</cdr:y>
    </cdr:to>
    <cdr:cxnSp macro="">
      <cdr:nvCxnSpPr>
        <cdr:cNvPr id="94" name="Gerade Verbindung 93"/>
        <cdr:cNvCxnSpPr/>
      </cdr:nvCxnSpPr>
      <cdr:spPr>
        <a:xfrm xmlns:a="http://schemas.openxmlformats.org/drawingml/2006/main" flipH="1" flipV="1">
          <a:off x="3036900" y="1684421"/>
          <a:ext cx="3051460" cy="423304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0.30425</cdr:x>
      <cdr:y>0.44822</cdr:y>
    </cdr:from>
    <cdr:to>
      <cdr:x>0.55424</cdr:x>
      <cdr:y>0.98574</cdr:y>
    </cdr:to>
    <cdr:cxnSp macro="">
      <cdr:nvCxnSpPr>
        <cdr:cNvPr id="95" name="Gerade Verbindung 94"/>
        <cdr:cNvCxnSpPr/>
      </cdr:nvCxnSpPr>
      <cdr:spPr>
        <a:xfrm xmlns:a="http://schemas.openxmlformats.org/drawingml/2006/main" flipH="1" flipV="1">
          <a:off x="2826983" y="2687053"/>
          <a:ext cx="2322914" cy="322239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0.23801</cdr:x>
      <cdr:y>0.53118</cdr:y>
    </cdr:from>
    <cdr:to>
      <cdr:x>0.43512</cdr:x>
      <cdr:y>0.95497</cdr:y>
    </cdr:to>
    <cdr:cxnSp macro="">
      <cdr:nvCxnSpPr>
        <cdr:cNvPr id="96" name="Gerade Verbindung 95"/>
        <cdr:cNvCxnSpPr/>
      </cdr:nvCxnSpPr>
      <cdr:spPr>
        <a:xfrm xmlns:a="http://schemas.openxmlformats.org/drawingml/2006/main" flipH="1" flipV="1">
          <a:off x="2211556" y="3184358"/>
          <a:ext cx="1831435" cy="254060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0.20075</cdr:x>
      <cdr:y>0.66364</cdr:y>
    </cdr:from>
    <cdr:to>
      <cdr:x>0.3545</cdr:x>
      <cdr:y>0.99422</cdr:y>
    </cdr:to>
    <cdr:cxnSp macro="">
      <cdr:nvCxnSpPr>
        <cdr:cNvPr id="98" name="Gerade Verbindung 97"/>
        <cdr:cNvCxnSpPr/>
      </cdr:nvCxnSpPr>
      <cdr:spPr>
        <a:xfrm xmlns:a="http://schemas.openxmlformats.org/drawingml/2006/main" flipH="1" flipV="1">
          <a:off x="1865325" y="3978442"/>
          <a:ext cx="1428616" cy="198180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0.14416</cdr:x>
      <cdr:y>0.75377</cdr:y>
    </cdr:from>
    <cdr:to>
      <cdr:x>0.23912</cdr:x>
      <cdr:y>0.95794</cdr:y>
    </cdr:to>
    <cdr:cxnSp macro="">
      <cdr:nvCxnSpPr>
        <cdr:cNvPr id="99" name="Gerade Verbindung 98"/>
        <cdr:cNvCxnSpPr/>
      </cdr:nvCxnSpPr>
      <cdr:spPr>
        <a:xfrm xmlns:a="http://schemas.openxmlformats.org/drawingml/2006/main" flipH="1" flipV="1">
          <a:off x="1339516" y="4518796"/>
          <a:ext cx="882316" cy="122396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1"/>
  <sheetViews>
    <sheetView tabSelected="1" workbookViewId="0">
      <selection activeCell="G20" sqref="F20:G20"/>
    </sheetView>
  </sheetViews>
  <sheetFormatPr baseColWidth="10" defaultRowHeight="15" x14ac:dyDescent="0.2"/>
  <cols>
    <col min="1" max="1" width="5.33203125" bestFit="1" customWidth="1"/>
    <col min="2" max="6" width="5.33203125" customWidth="1"/>
    <col min="10" max="10" width="10.83203125" style="4"/>
    <col min="13" max="13" width="10.83203125" style="4"/>
    <col min="15" max="15" width="7.6640625" style="4" bestFit="1" customWidth="1"/>
    <col min="16" max="16" width="11.5" style="4" customWidth="1"/>
  </cols>
  <sheetData>
    <row r="1" spans="1:17" x14ac:dyDescent="0.2">
      <c r="G1" t="s">
        <v>14</v>
      </c>
      <c r="J1" s="4" t="s">
        <v>23</v>
      </c>
      <c r="M1" s="4" t="s">
        <v>13</v>
      </c>
      <c r="O1" s="4" t="s">
        <v>20</v>
      </c>
      <c r="P1" s="4" t="s">
        <v>21</v>
      </c>
      <c r="Q1" s="4" t="s">
        <v>22</v>
      </c>
    </row>
    <row r="2" spans="1:17" x14ac:dyDescent="0.2">
      <c r="G2" t="s">
        <v>2</v>
      </c>
      <c r="H2" t="s">
        <v>1</v>
      </c>
      <c r="I2" t="s">
        <v>0</v>
      </c>
      <c r="J2" s="4" t="s">
        <v>2</v>
      </c>
      <c r="K2" t="s">
        <v>11</v>
      </c>
      <c r="L2" t="s">
        <v>0</v>
      </c>
      <c r="M2" s="4" t="s">
        <v>6</v>
      </c>
      <c r="N2" t="s">
        <v>7</v>
      </c>
    </row>
    <row r="3" spans="1:17" x14ac:dyDescent="0.2">
      <c r="G3" t="s">
        <v>3</v>
      </c>
      <c r="H3" t="s">
        <v>4</v>
      </c>
      <c r="I3" t="s">
        <v>5</v>
      </c>
      <c r="L3" t="s">
        <v>12</v>
      </c>
    </row>
    <row r="4" spans="1:17" x14ac:dyDescent="0.2">
      <c r="F4" t="s">
        <v>8</v>
      </c>
      <c r="G4">
        <v>62.5</v>
      </c>
      <c r="H4">
        <v>0.125</v>
      </c>
      <c r="L4" t="s">
        <v>12</v>
      </c>
    </row>
    <row r="5" spans="1:17" x14ac:dyDescent="0.2">
      <c r="F5" t="s">
        <v>9</v>
      </c>
      <c r="G5">
        <v>16000</v>
      </c>
      <c r="H5">
        <v>32</v>
      </c>
      <c r="L5" t="s">
        <v>12</v>
      </c>
    </row>
    <row r="7" spans="1:17" x14ac:dyDescent="0.2">
      <c r="A7" t="s">
        <v>10</v>
      </c>
      <c r="G7" s="2">
        <v>100</v>
      </c>
      <c r="H7" s="1">
        <f>I7* 58.93/G7</f>
        <v>7.6609000000000007</v>
      </c>
      <c r="I7" s="2">
        <v>13</v>
      </c>
      <c r="J7" s="4">
        <f>(LOG10(G7)-LOG10(G$4))/(LOG10(G$5)-LOG10(G$4))</f>
        <v>8.47589881390797E-2</v>
      </c>
      <c r="K7">
        <f>(LOG10(H7)-LOG10(H$4))/(LOG10(H$5)-LOG10(H$4))</f>
        <v>0.74218923618040611</v>
      </c>
      <c r="L7" t="s">
        <v>12</v>
      </c>
      <c r="M7" s="15">
        <f>0.5+0.5*J7-0.5*K7</f>
        <v>0.17128487597933684</v>
      </c>
      <c r="N7" s="16">
        <f>1-J7-K7</f>
        <v>0.17305177568051422</v>
      </c>
      <c r="O7" s="5"/>
    </row>
    <row r="8" spans="1:17" x14ac:dyDescent="0.2">
      <c r="B8" s="2" t="s">
        <v>24</v>
      </c>
      <c r="H8" s="1"/>
    </row>
    <row r="9" spans="1:17" x14ac:dyDescent="0.2">
      <c r="A9" t="s">
        <v>19</v>
      </c>
      <c r="B9" t="s">
        <v>19</v>
      </c>
      <c r="C9" t="s">
        <v>15</v>
      </c>
      <c r="D9" t="s">
        <v>16</v>
      </c>
      <c r="E9" t="s">
        <v>17</v>
      </c>
      <c r="F9" t="s">
        <v>18</v>
      </c>
      <c r="H9" s="1"/>
    </row>
    <row r="10" spans="1:17" s="8" customFormat="1" x14ac:dyDescent="0.2">
      <c r="A10" s="8">
        <v>1</v>
      </c>
      <c r="B10" s="8">
        <v>1</v>
      </c>
      <c r="C10" s="8">
        <v>62.5</v>
      </c>
      <c r="D10" s="8">
        <v>125</v>
      </c>
      <c r="E10" s="8">
        <v>0.125</v>
      </c>
      <c r="F10" s="8">
        <v>0.25</v>
      </c>
      <c r="G10" s="9">
        <f>10^((LOG10(D10)+LOG10(C10))/2)</f>
        <v>88.388347648318472</v>
      </c>
      <c r="H10" s="9">
        <f>10^((LOG10(F10)+LOG10(E10))/2)</f>
        <v>0.17677669529663687</v>
      </c>
      <c r="J10" s="10">
        <f t="shared" ref="J10" si="0">(LOG10(G10)-LOG10(G$4))/(LOG10(G$5)-LOG10(G$4))</f>
        <v>6.2500000000000097E-2</v>
      </c>
      <c r="K10" s="8">
        <f t="shared" ref="K10" si="1">(1-(LOG10(H10)-LOG10(H$4))/(LOG10(H$5)-LOG10(H$4)))</f>
        <v>0.9375</v>
      </c>
      <c r="M10" s="13">
        <f t="shared" ref="M10" si="2">0.5*K10+0.5*J10</f>
        <v>0.5</v>
      </c>
      <c r="N10" s="14">
        <f t="shared" ref="N10" si="3">K10-J10</f>
        <v>0.87499999999999989</v>
      </c>
      <c r="O10" s="11">
        <f>SQRT((M10-$M$7)^2+(N10-$N$7)^2)</f>
        <v>0.77510318176691739</v>
      </c>
      <c r="P10" s="10">
        <f>IF($O10=MIN($O$10:$O$45),M10,-1)</f>
        <v>-1</v>
      </c>
      <c r="Q10" s="8">
        <f>IF($O10=MIN($O$10:$O$45),N10,-1)</f>
        <v>-1</v>
      </c>
    </row>
    <row r="11" spans="1:17" x14ac:dyDescent="0.2">
      <c r="A11">
        <v>1</v>
      </c>
      <c r="B11">
        <v>1</v>
      </c>
      <c r="C11">
        <v>62.5</v>
      </c>
      <c r="D11">
        <v>125</v>
      </c>
      <c r="E11">
        <v>0.25</v>
      </c>
      <c r="F11">
        <v>0.5</v>
      </c>
      <c r="G11" s="1">
        <f>10^((LOG10(D11)+LOG10(C11))/2)</f>
        <v>88.388347648318472</v>
      </c>
      <c r="H11" s="1">
        <f>10^((LOG10(F11)+LOG10(E11))/2)</f>
        <v>0.35355339059327373</v>
      </c>
      <c r="J11" s="4">
        <f t="shared" ref="J11:J45" si="4">(LOG10(G11)-LOG10(G$4))/(LOG10(G$5)-LOG10(G$4))</f>
        <v>6.2500000000000097E-2</v>
      </c>
      <c r="K11">
        <f t="shared" ref="K11:K45" si="5">(1-(LOG10(H11)-LOG10(H$4))/(LOG10(H$5)-LOG10(H$4)))</f>
        <v>0.8125</v>
      </c>
      <c r="M11" s="15">
        <f t="shared" ref="M11:M45" si="6">0.5*K11+0.5*J11</f>
        <v>0.43750000000000006</v>
      </c>
      <c r="N11" s="16">
        <f t="shared" ref="N11:N45" si="7">K11-J11</f>
        <v>0.74999999999999989</v>
      </c>
      <c r="O11" s="6">
        <f t="shared" ref="O11:O45" si="8">SQRT((M11-$M$7)^2+(N11-$N$7)^2)</f>
        <v>0.63540518238581012</v>
      </c>
      <c r="P11" s="4">
        <f t="shared" ref="P11:P45" si="9">IF($O11=MIN($O$10:$O$45),M11,-1)</f>
        <v>-1</v>
      </c>
      <c r="Q11" s="7">
        <f t="shared" ref="Q11:Q45" si="10">IF($O11=MIN($O$10:$O$45),N11,-1)</f>
        <v>-1</v>
      </c>
    </row>
    <row r="12" spans="1:17" s="8" customFormat="1" x14ac:dyDescent="0.2">
      <c r="A12" s="8">
        <v>1</v>
      </c>
      <c r="B12" s="8">
        <v>1</v>
      </c>
      <c r="C12" s="8">
        <v>125</v>
      </c>
      <c r="D12" s="8">
        <v>250</v>
      </c>
      <c r="E12" s="8">
        <v>0.125</v>
      </c>
      <c r="F12" s="8">
        <v>0.25</v>
      </c>
      <c r="G12" s="9">
        <f>10^((LOG10(D12)+LOG10(C12))/2)</f>
        <v>176.77669529663694</v>
      </c>
      <c r="H12" s="9">
        <f>10^((LOG10(F12)+LOG10(E12))/2)</f>
        <v>0.17677669529663687</v>
      </c>
      <c r="J12" s="10">
        <f t="shared" si="4"/>
        <v>0.18750000000000008</v>
      </c>
      <c r="K12" s="8">
        <f t="shared" si="5"/>
        <v>0.9375</v>
      </c>
      <c r="M12" s="13">
        <f t="shared" si="6"/>
        <v>0.5625</v>
      </c>
      <c r="N12" s="14">
        <f t="shared" si="7"/>
        <v>0.74999999999999989</v>
      </c>
      <c r="O12" s="11">
        <f t="shared" si="8"/>
        <v>0.69707856573553484</v>
      </c>
      <c r="P12" s="10">
        <f t="shared" si="9"/>
        <v>-1</v>
      </c>
      <c r="Q12" s="8">
        <f t="shared" si="10"/>
        <v>-1</v>
      </c>
    </row>
    <row r="13" spans="1:17" x14ac:dyDescent="0.2">
      <c r="A13">
        <v>1</v>
      </c>
      <c r="B13">
        <v>1</v>
      </c>
      <c r="C13">
        <v>62.5</v>
      </c>
      <c r="D13">
        <v>125</v>
      </c>
      <c r="E13">
        <v>0.5</v>
      </c>
      <c r="F13">
        <v>1</v>
      </c>
      <c r="G13" s="1">
        <f t="shared" ref="G13:G18" si="11">10^((LOG10(D13)+LOG10(C13))/2)</f>
        <v>88.388347648318472</v>
      </c>
      <c r="H13" s="1">
        <f t="shared" ref="H13:H18" si="12">10^((LOG10(F13)+LOG10(E13))/2)</f>
        <v>0.70710678118654746</v>
      </c>
      <c r="J13" s="4">
        <f t="shared" si="4"/>
        <v>6.2500000000000097E-2</v>
      </c>
      <c r="K13">
        <f t="shared" si="5"/>
        <v>0.6875</v>
      </c>
      <c r="M13" s="15">
        <f t="shared" si="6"/>
        <v>0.37500000000000006</v>
      </c>
      <c r="N13" s="16">
        <f t="shared" si="7"/>
        <v>0.62499999999999989</v>
      </c>
      <c r="O13" s="6">
        <f t="shared" si="8"/>
        <v>0.49573889218044043</v>
      </c>
      <c r="P13" s="4">
        <f t="shared" si="9"/>
        <v>-1</v>
      </c>
      <c r="Q13" s="7">
        <f t="shared" si="10"/>
        <v>-1</v>
      </c>
    </row>
    <row r="14" spans="1:17" x14ac:dyDescent="0.2">
      <c r="A14">
        <v>1</v>
      </c>
      <c r="B14">
        <v>1</v>
      </c>
      <c r="C14">
        <v>125</v>
      </c>
      <c r="D14">
        <v>250</v>
      </c>
      <c r="E14">
        <v>0.25</v>
      </c>
      <c r="F14">
        <v>0.5</v>
      </c>
      <c r="G14" s="1">
        <f t="shared" si="11"/>
        <v>176.77669529663694</v>
      </c>
      <c r="H14" s="1">
        <f t="shared" si="12"/>
        <v>0.35355339059327373</v>
      </c>
      <c r="J14" s="4">
        <f t="shared" si="4"/>
        <v>0.18750000000000008</v>
      </c>
      <c r="K14">
        <f t="shared" si="5"/>
        <v>0.8125</v>
      </c>
      <c r="M14" s="15">
        <f t="shared" si="6"/>
        <v>0.5</v>
      </c>
      <c r="N14" s="16">
        <f t="shared" si="7"/>
        <v>0.62499999999999989</v>
      </c>
      <c r="O14" s="6">
        <f t="shared" si="8"/>
        <v>0.5588477701713197</v>
      </c>
      <c r="P14" s="4">
        <f t="shared" si="9"/>
        <v>-1</v>
      </c>
      <c r="Q14" s="7">
        <f t="shared" si="10"/>
        <v>-1</v>
      </c>
    </row>
    <row r="15" spans="1:17" s="8" customFormat="1" x14ac:dyDescent="0.2">
      <c r="A15" s="8">
        <v>1</v>
      </c>
      <c r="B15" s="8">
        <v>1</v>
      </c>
      <c r="C15" s="8">
        <v>250</v>
      </c>
      <c r="D15" s="8">
        <v>500</v>
      </c>
      <c r="E15" s="8">
        <v>0.125</v>
      </c>
      <c r="F15" s="8">
        <v>0.25</v>
      </c>
      <c r="G15" s="9">
        <f t="shared" si="11"/>
        <v>353.55339059327395</v>
      </c>
      <c r="H15" s="9">
        <f t="shared" si="12"/>
        <v>0.17677669529663687</v>
      </c>
      <c r="J15" s="10">
        <f t="shared" si="4"/>
        <v>0.31250000000000011</v>
      </c>
      <c r="K15" s="8">
        <f t="shared" si="5"/>
        <v>0.9375</v>
      </c>
      <c r="M15" s="13">
        <f t="shared" si="6"/>
        <v>0.625</v>
      </c>
      <c r="N15" s="14">
        <f t="shared" si="7"/>
        <v>0.62499999999999989</v>
      </c>
      <c r="O15" s="11">
        <f t="shared" si="8"/>
        <v>0.64040191382492129</v>
      </c>
      <c r="P15" s="10">
        <f t="shared" si="9"/>
        <v>-1</v>
      </c>
      <c r="Q15" s="8">
        <f t="shared" si="10"/>
        <v>-1</v>
      </c>
    </row>
    <row r="16" spans="1:17" x14ac:dyDescent="0.2">
      <c r="A16">
        <v>2</v>
      </c>
      <c r="B16">
        <v>2</v>
      </c>
      <c r="C16">
        <v>62.5</v>
      </c>
      <c r="D16">
        <v>125</v>
      </c>
      <c r="E16">
        <v>1</v>
      </c>
      <c r="F16">
        <v>2</v>
      </c>
      <c r="G16" s="1">
        <f t="shared" si="11"/>
        <v>88.388347648318472</v>
      </c>
      <c r="H16" s="1">
        <f t="shared" si="12"/>
        <v>1.4142135623730951</v>
      </c>
      <c r="J16" s="4">
        <f t="shared" si="4"/>
        <v>6.2500000000000097E-2</v>
      </c>
      <c r="K16">
        <f t="shared" si="5"/>
        <v>0.5625</v>
      </c>
      <c r="M16" s="15">
        <f t="shared" si="6"/>
        <v>0.31250000000000006</v>
      </c>
      <c r="N16" s="16">
        <f t="shared" si="7"/>
        <v>0.49999999999999989</v>
      </c>
      <c r="O16" s="6">
        <f t="shared" si="8"/>
        <v>0.35614161879487771</v>
      </c>
      <c r="P16" s="4">
        <f t="shared" si="9"/>
        <v>-1</v>
      </c>
      <c r="Q16" s="7">
        <f t="shared" si="10"/>
        <v>-1</v>
      </c>
    </row>
    <row r="17" spans="1:17" x14ac:dyDescent="0.2">
      <c r="A17">
        <v>3</v>
      </c>
      <c r="B17">
        <v>3</v>
      </c>
      <c r="C17">
        <v>125</v>
      </c>
      <c r="D17">
        <v>250</v>
      </c>
      <c r="E17">
        <v>0.5</v>
      </c>
      <c r="F17">
        <v>1</v>
      </c>
      <c r="G17" s="1">
        <f t="shared" si="11"/>
        <v>176.77669529663694</v>
      </c>
      <c r="H17" s="1">
        <f t="shared" si="12"/>
        <v>0.70710678118654746</v>
      </c>
      <c r="J17" s="4">
        <f t="shared" si="4"/>
        <v>0.18750000000000008</v>
      </c>
      <c r="K17">
        <f t="shared" si="5"/>
        <v>0.6875</v>
      </c>
      <c r="M17" s="15">
        <f t="shared" si="6"/>
        <v>0.43750000000000006</v>
      </c>
      <c r="N17" s="16">
        <f t="shared" si="7"/>
        <v>0.49999999999999989</v>
      </c>
      <c r="O17" s="6">
        <f t="shared" si="8"/>
        <v>0.42162261993754774</v>
      </c>
      <c r="P17" s="4">
        <f t="shared" si="9"/>
        <v>-1</v>
      </c>
      <c r="Q17" s="7">
        <f t="shared" si="10"/>
        <v>-1</v>
      </c>
    </row>
    <row r="18" spans="1:17" x14ac:dyDescent="0.2">
      <c r="A18">
        <v>4</v>
      </c>
      <c r="B18">
        <v>4</v>
      </c>
      <c r="C18">
        <v>250</v>
      </c>
      <c r="D18">
        <v>500</v>
      </c>
      <c r="E18">
        <v>0.25</v>
      </c>
      <c r="F18">
        <v>0.5</v>
      </c>
      <c r="G18" s="1">
        <f t="shared" si="11"/>
        <v>353.55339059327395</v>
      </c>
      <c r="H18" s="1">
        <f t="shared" si="12"/>
        <v>0.35355339059327373</v>
      </c>
      <c r="J18" s="4">
        <f t="shared" si="4"/>
        <v>0.31250000000000011</v>
      </c>
      <c r="K18">
        <f t="shared" si="5"/>
        <v>0.8125</v>
      </c>
      <c r="M18" s="15">
        <f t="shared" si="6"/>
        <v>0.5625</v>
      </c>
      <c r="N18" s="16">
        <f t="shared" si="7"/>
        <v>0.49999999999999989</v>
      </c>
      <c r="O18" s="6">
        <f t="shared" si="8"/>
        <v>0.5098474425239059</v>
      </c>
      <c r="P18" s="4">
        <f t="shared" si="9"/>
        <v>-1</v>
      </c>
      <c r="Q18" s="7">
        <f t="shared" si="10"/>
        <v>-1</v>
      </c>
    </row>
    <row r="19" spans="1:17" s="8" customFormat="1" x14ac:dyDescent="0.2">
      <c r="A19" s="8">
        <v>5</v>
      </c>
      <c r="B19" s="8">
        <v>5</v>
      </c>
      <c r="C19" s="8">
        <v>500</v>
      </c>
      <c r="D19" s="8">
        <v>1000</v>
      </c>
      <c r="E19" s="8">
        <v>0.125</v>
      </c>
      <c r="F19" s="8">
        <v>0.25</v>
      </c>
      <c r="G19" s="9">
        <f t="shared" ref="G19:G45" si="13">10^((LOG10(D19)+LOG10(C19))/2)</f>
        <v>707.10678118654801</v>
      </c>
      <c r="H19" s="9">
        <f t="shared" ref="H19:H45" si="14">10^((LOG10(F19)+LOG10(E19))/2)</f>
        <v>0.17677669529663687</v>
      </c>
      <c r="J19" s="10">
        <f t="shared" si="4"/>
        <v>0.43750000000000011</v>
      </c>
      <c r="K19" s="8">
        <f t="shared" si="5"/>
        <v>0.9375</v>
      </c>
      <c r="M19" s="13">
        <f t="shared" si="6"/>
        <v>0.6875</v>
      </c>
      <c r="N19" s="14">
        <f t="shared" si="7"/>
        <v>0.49999999999999989</v>
      </c>
      <c r="O19" s="11">
        <f t="shared" si="8"/>
        <v>0.61104271180772085</v>
      </c>
      <c r="P19" s="10">
        <f t="shared" si="9"/>
        <v>-1</v>
      </c>
      <c r="Q19" s="8">
        <f t="shared" si="10"/>
        <v>-1</v>
      </c>
    </row>
    <row r="20" spans="1:17" x14ac:dyDescent="0.2">
      <c r="A20">
        <v>6</v>
      </c>
      <c r="B20">
        <v>6</v>
      </c>
      <c r="C20">
        <v>62.5</v>
      </c>
      <c r="D20">
        <v>125</v>
      </c>
      <c r="E20">
        <v>2</v>
      </c>
      <c r="F20">
        <v>4</v>
      </c>
      <c r="G20" s="1">
        <f t="shared" si="13"/>
        <v>88.388347648318472</v>
      </c>
      <c r="H20" s="1">
        <f t="shared" si="14"/>
        <v>2.8284271247461903</v>
      </c>
      <c r="J20" s="4">
        <f t="shared" si="4"/>
        <v>6.2500000000000097E-2</v>
      </c>
      <c r="K20">
        <f t="shared" si="5"/>
        <v>0.4375</v>
      </c>
      <c r="M20" s="15">
        <f t="shared" si="6"/>
        <v>0.25000000000000006</v>
      </c>
      <c r="N20" s="16">
        <f t="shared" si="7"/>
        <v>0.37499999999999989</v>
      </c>
      <c r="O20" s="6">
        <f t="shared" si="8"/>
        <v>0.21674675558213483</v>
      </c>
      <c r="P20" s="4">
        <f t="shared" si="9"/>
        <v>-1</v>
      </c>
      <c r="Q20" s="7">
        <f t="shared" si="10"/>
        <v>-1</v>
      </c>
    </row>
    <row r="21" spans="1:17" x14ac:dyDescent="0.2">
      <c r="A21">
        <f t="shared" ref="A17:B45" si="15">A20+1</f>
        <v>7</v>
      </c>
      <c r="B21">
        <f t="shared" ref="B21" si="16">B20+1</f>
        <v>7</v>
      </c>
      <c r="C21">
        <v>125</v>
      </c>
      <c r="D21">
        <v>250</v>
      </c>
      <c r="E21">
        <v>1</v>
      </c>
      <c r="F21">
        <v>2</v>
      </c>
      <c r="G21" s="1">
        <f t="shared" si="13"/>
        <v>176.77669529663694</v>
      </c>
      <c r="H21" s="1">
        <f t="shared" si="14"/>
        <v>1.4142135623730951</v>
      </c>
      <c r="J21" s="4">
        <f t="shared" si="4"/>
        <v>0.18750000000000008</v>
      </c>
      <c r="K21">
        <f t="shared" si="5"/>
        <v>0.5625</v>
      </c>
      <c r="M21" s="15">
        <f t="shared" si="6"/>
        <v>0.37500000000000006</v>
      </c>
      <c r="N21" s="16">
        <f t="shared" si="7"/>
        <v>0.37499999999999989</v>
      </c>
      <c r="O21" s="6">
        <f t="shared" si="8"/>
        <v>0.28685002538007121</v>
      </c>
      <c r="P21" s="4">
        <f t="shared" si="9"/>
        <v>-1</v>
      </c>
      <c r="Q21" s="7">
        <f t="shared" si="10"/>
        <v>-1</v>
      </c>
    </row>
    <row r="22" spans="1:17" x14ac:dyDescent="0.2">
      <c r="A22">
        <f t="shared" si="15"/>
        <v>8</v>
      </c>
      <c r="B22">
        <f t="shared" ref="B22" si="17">B21+1</f>
        <v>8</v>
      </c>
      <c r="C22">
        <v>250</v>
      </c>
      <c r="D22">
        <v>500</v>
      </c>
      <c r="E22">
        <v>0.5</v>
      </c>
      <c r="F22">
        <v>1</v>
      </c>
      <c r="G22" s="1">
        <f t="shared" si="13"/>
        <v>353.55339059327395</v>
      </c>
      <c r="H22" s="1">
        <f t="shared" si="14"/>
        <v>0.70710678118654746</v>
      </c>
      <c r="J22" s="4">
        <f t="shared" si="4"/>
        <v>0.31250000000000011</v>
      </c>
      <c r="K22">
        <f t="shared" si="5"/>
        <v>0.6875</v>
      </c>
      <c r="M22" s="15">
        <f t="shared" si="6"/>
        <v>0.5</v>
      </c>
      <c r="N22" s="16">
        <f t="shared" si="7"/>
        <v>0.37499999999999989</v>
      </c>
      <c r="O22" s="6">
        <f t="shared" si="8"/>
        <v>0.38579362107960424</v>
      </c>
      <c r="P22" s="4">
        <f t="shared" si="9"/>
        <v>-1</v>
      </c>
      <c r="Q22" s="7">
        <f t="shared" si="10"/>
        <v>-1</v>
      </c>
    </row>
    <row r="23" spans="1:17" x14ac:dyDescent="0.2">
      <c r="A23">
        <f t="shared" si="15"/>
        <v>9</v>
      </c>
      <c r="B23">
        <f t="shared" ref="B23" si="18">B22+1</f>
        <v>9</v>
      </c>
      <c r="C23">
        <v>500</v>
      </c>
      <c r="D23">
        <v>1000</v>
      </c>
      <c r="E23">
        <v>0.25</v>
      </c>
      <c r="F23">
        <v>0.5</v>
      </c>
      <c r="G23" s="1">
        <f t="shared" si="13"/>
        <v>707.10678118654801</v>
      </c>
      <c r="H23" s="1">
        <f t="shared" si="14"/>
        <v>0.35355339059327373</v>
      </c>
      <c r="J23" s="4">
        <f t="shared" si="4"/>
        <v>0.43750000000000011</v>
      </c>
      <c r="K23">
        <f t="shared" si="5"/>
        <v>0.8125</v>
      </c>
      <c r="M23" s="15">
        <f t="shared" si="6"/>
        <v>0.625</v>
      </c>
      <c r="N23" s="16">
        <f t="shared" si="7"/>
        <v>0.37499999999999989</v>
      </c>
      <c r="O23" s="6">
        <f t="shared" si="8"/>
        <v>0.49662913634912631</v>
      </c>
      <c r="P23" s="4">
        <f t="shared" si="9"/>
        <v>-1</v>
      </c>
      <c r="Q23" s="7">
        <f t="shared" si="10"/>
        <v>-1</v>
      </c>
    </row>
    <row r="24" spans="1:17" s="8" customFormat="1" x14ac:dyDescent="0.2">
      <c r="A24" s="8">
        <f t="shared" si="15"/>
        <v>10</v>
      </c>
      <c r="B24" s="8">
        <f t="shared" ref="B24" si="19">B23+1</f>
        <v>10</v>
      </c>
      <c r="C24" s="8">
        <v>1000</v>
      </c>
      <c r="D24" s="8">
        <v>2000</v>
      </c>
      <c r="E24" s="8">
        <v>0.125</v>
      </c>
      <c r="F24" s="8">
        <v>0.25</v>
      </c>
      <c r="G24" s="9">
        <f t="shared" si="13"/>
        <v>1414.213562373096</v>
      </c>
      <c r="H24" s="9">
        <f t="shared" si="14"/>
        <v>0.17677669529663687</v>
      </c>
      <c r="J24" s="10">
        <f t="shared" si="4"/>
        <v>0.56250000000000011</v>
      </c>
      <c r="K24" s="8">
        <f t="shared" si="5"/>
        <v>0.9375</v>
      </c>
      <c r="M24" s="13">
        <f t="shared" si="6"/>
        <v>0.75</v>
      </c>
      <c r="N24" s="14">
        <f t="shared" si="7"/>
        <v>0.37499999999999989</v>
      </c>
      <c r="O24" s="11">
        <f t="shared" si="8"/>
        <v>0.61293905086561817</v>
      </c>
      <c r="P24" s="10">
        <f t="shared" si="9"/>
        <v>-1</v>
      </c>
      <c r="Q24" s="8">
        <f t="shared" si="10"/>
        <v>-1</v>
      </c>
    </row>
    <row r="25" spans="1:17" x14ac:dyDescent="0.2">
      <c r="A25">
        <f t="shared" si="15"/>
        <v>11</v>
      </c>
      <c r="B25">
        <f t="shared" ref="B25" si="20">B24+1</f>
        <v>11</v>
      </c>
      <c r="C25">
        <v>62.5</v>
      </c>
      <c r="D25">
        <v>125</v>
      </c>
      <c r="E25">
        <v>4</v>
      </c>
      <c r="F25">
        <v>8</v>
      </c>
      <c r="G25" s="1">
        <f t="shared" si="13"/>
        <v>88.388347648318472</v>
      </c>
      <c r="H25" s="1">
        <f t="shared" si="14"/>
        <v>5.6568542494923806</v>
      </c>
      <c r="J25" s="4">
        <f t="shared" si="4"/>
        <v>6.2500000000000097E-2</v>
      </c>
      <c r="K25">
        <f t="shared" si="5"/>
        <v>0.31250000000000011</v>
      </c>
      <c r="M25" s="15">
        <f t="shared" si="6"/>
        <v>0.18750000000000011</v>
      </c>
      <c r="N25" s="16">
        <f t="shared" si="7"/>
        <v>0.25</v>
      </c>
      <c r="O25" s="6">
        <f t="shared" si="8"/>
        <v>7.8638155325054485E-2</v>
      </c>
      <c r="P25" s="4">
        <f t="shared" si="9"/>
        <v>-1</v>
      </c>
      <c r="Q25" s="7">
        <f t="shared" si="10"/>
        <v>-1</v>
      </c>
    </row>
    <row r="26" spans="1:17" x14ac:dyDescent="0.2">
      <c r="A26">
        <f t="shared" si="15"/>
        <v>12</v>
      </c>
      <c r="B26">
        <f t="shared" ref="B26" si="21">B25+1</f>
        <v>12</v>
      </c>
      <c r="C26">
        <v>125</v>
      </c>
      <c r="D26">
        <v>250</v>
      </c>
      <c r="E26">
        <v>2</v>
      </c>
      <c r="F26">
        <v>4</v>
      </c>
      <c r="G26" s="1">
        <f t="shared" si="13"/>
        <v>176.77669529663694</v>
      </c>
      <c r="H26" s="1">
        <f t="shared" si="14"/>
        <v>2.8284271247461903</v>
      </c>
      <c r="J26" s="4">
        <f t="shared" si="4"/>
        <v>0.18750000000000008</v>
      </c>
      <c r="K26">
        <f t="shared" si="5"/>
        <v>0.4375</v>
      </c>
      <c r="M26" s="15">
        <f t="shared" si="6"/>
        <v>0.31250000000000006</v>
      </c>
      <c r="N26" s="16">
        <f t="shared" si="7"/>
        <v>0.24999999999999992</v>
      </c>
      <c r="O26" s="6">
        <f t="shared" si="8"/>
        <v>0.16081896802956169</v>
      </c>
      <c r="P26" s="4">
        <f t="shared" si="9"/>
        <v>-1</v>
      </c>
      <c r="Q26" s="7">
        <f t="shared" si="10"/>
        <v>-1</v>
      </c>
    </row>
    <row r="27" spans="1:17" x14ac:dyDescent="0.2">
      <c r="A27">
        <f t="shared" si="15"/>
        <v>13</v>
      </c>
      <c r="B27">
        <f t="shared" ref="B27" si="22">B26+1</f>
        <v>13</v>
      </c>
      <c r="C27">
        <v>250</v>
      </c>
      <c r="D27">
        <v>500</v>
      </c>
      <c r="E27">
        <v>1</v>
      </c>
      <c r="F27">
        <v>2</v>
      </c>
      <c r="G27" s="1">
        <f t="shared" si="13"/>
        <v>353.55339059327395</v>
      </c>
      <c r="H27" s="1">
        <f t="shared" si="14"/>
        <v>1.4142135623730951</v>
      </c>
      <c r="J27" s="4">
        <f t="shared" si="4"/>
        <v>0.31250000000000011</v>
      </c>
      <c r="K27">
        <f t="shared" si="5"/>
        <v>0.5625</v>
      </c>
      <c r="M27" s="15">
        <f t="shared" si="6"/>
        <v>0.43750000000000006</v>
      </c>
      <c r="N27" s="16">
        <f t="shared" si="7"/>
        <v>0.24999999999999989</v>
      </c>
      <c r="O27" s="6">
        <f t="shared" si="8"/>
        <v>0.27711283168279843</v>
      </c>
      <c r="P27" s="4">
        <f t="shared" si="9"/>
        <v>-1</v>
      </c>
      <c r="Q27" s="7">
        <f t="shared" si="10"/>
        <v>-1</v>
      </c>
    </row>
    <row r="28" spans="1:17" x14ac:dyDescent="0.2">
      <c r="A28">
        <f t="shared" si="15"/>
        <v>14</v>
      </c>
      <c r="B28">
        <f t="shared" ref="B28" si="23">B27+1</f>
        <v>14</v>
      </c>
      <c r="C28">
        <v>500</v>
      </c>
      <c r="D28">
        <v>1000</v>
      </c>
      <c r="E28">
        <v>0.5</v>
      </c>
      <c r="F28">
        <v>1</v>
      </c>
      <c r="G28" s="1">
        <f t="shared" si="13"/>
        <v>707.10678118654801</v>
      </c>
      <c r="H28" s="1">
        <f t="shared" si="14"/>
        <v>0.70710678118654746</v>
      </c>
      <c r="J28" s="4">
        <f t="shared" si="4"/>
        <v>0.43750000000000011</v>
      </c>
      <c r="K28">
        <f t="shared" si="5"/>
        <v>0.6875</v>
      </c>
      <c r="M28" s="15">
        <f t="shared" si="6"/>
        <v>0.5625</v>
      </c>
      <c r="N28" s="16">
        <f t="shared" si="7"/>
        <v>0.24999999999999989</v>
      </c>
      <c r="O28" s="6">
        <f t="shared" si="8"/>
        <v>0.39871080056655694</v>
      </c>
      <c r="P28" s="4">
        <f t="shared" si="9"/>
        <v>-1</v>
      </c>
      <c r="Q28" s="7">
        <f t="shared" si="10"/>
        <v>-1</v>
      </c>
    </row>
    <row r="29" spans="1:17" x14ac:dyDescent="0.2">
      <c r="A29">
        <f t="shared" si="15"/>
        <v>15</v>
      </c>
      <c r="B29">
        <f t="shared" ref="B29" si="24">B28+1</f>
        <v>15</v>
      </c>
      <c r="C29">
        <v>1000</v>
      </c>
      <c r="D29">
        <v>2000</v>
      </c>
      <c r="E29">
        <v>0.25</v>
      </c>
      <c r="F29">
        <v>0.5</v>
      </c>
      <c r="G29" s="1">
        <f t="shared" si="13"/>
        <v>1414.213562373096</v>
      </c>
      <c r="H29" s="1">
        <f t="shared" si="14"/>
        <v>0.35355339059327373</v>
      </c>
      <c r="J29" s="4">
        <f t="shared" si="4"/>
        <v>0.56250000000000011</v>
      </c>
      <c r="K29">
        <f t="shared" si="5"/>
        <v>0.8125</v>
      </c>
      <c r="M29" s="15">
        <f t="shared" si="6"/>
        <v>0.6875</v>
      </c>
      <c r="N29" s="16">
        <f t="shared" si="7"/>
        <v>0.24999999999999989</v>
      </c>
      <c r="O29" s="6">
        <f t="shared" si="8"/>
        <v>0.52191865601220899</v>
      </c>
      <c r="P29" s="4">
        <f t="shared" si="9"/>
        <v>-1</v>
      </c>
      <c r="Q29" s="7">
        <f t="shared" si="10"/>
        <v>-1</v>
      </c>
    </row>
    <row r="30" spans="1:17" s="8" customFormat="1" x14ac:dyDescent="0.2">
      <c r="A30" s="8">
        <f t="shared" si="15"/>
        <v>16</v>
      </c>
      <c r="B30" s="8">
        <f t="shared" ref="B30" si="25">B29+1</f>
        <v>16</v>
      </c>
      <c r="C30" s="8">
        <v>2000</v>
      </c>
      <c r="D30" s="8">
        <v>4000</v>
      </c>
      <c r="E30" s="8">
        <v>0.125</v>
      </c>
      <c r="F30" s="8">
        <v>0.25</v>
      </c>
      <c r="G30" s="9">
        <f t="shared" si="13"/>
        <v>2828.4271247461925</v>
      </c>
      <c r="H30" s="9">
        <f t="shared" si="14"/>
        <v>0.17677669529663687</v>
      </c>
      <c r="J30" s="10">
        <f t="shared" si="4"/>
        <v>0.68750000000000011</v>
      </c>
      <c r="K30" s="8">
        <f t="shared" si="5"/>
        <v>0.9375</v>
      </c>
      <c r="M30" s="13">
        <f t="shared" si="6"/>
        <v>0.8125</v>
      </c>
      <c r="N30" s="14">
        <f t="shared" si="7"/>
        <v>0.24999999999999989</v>
      </c>
      <c r="O30" s="11">
        <f t="shared" si="8"/>
        <v>0.64581565829480803</v>
      </c>
      <c r="P30" s="10">
        <f t="shared" si="9"/>
        <v>-1</v>
      </c>
      <c r="Q30" s="8">
        <f t="shared" si="10"/>
        <v>-1</v>
      </c>
    </row>
    <row r="31" spans="1:17" x14ac:dyDescent="0.2">
      <c r="A31" s="2">
        <v>24</v>
      </c>
      <c r="B31" s="2">
        <v>17</v>
      </c>
      <c r="C31">
        <v>62.5</v>
      </c>
      <c r="D31">
        <v>125</v>
      </c>
      <c r="E31">
        <v>8</v>
      </c>
      <c r="F31">
        <v>16</v>
      </c>
      <c r="G31" s="1">
        <f t="shared" si="13"/>
        <v>88.388347648318472</v>
      </c>
      <c r="H31" s="1">
        <f t="shared" si="14"/>
        <v>11.313708498984765</v>
      </c>
      <c r="J31" s="4">
        <f t="shared" si="4"/>
        <v>6.2500000000000097E-2</v>
      </c>
      <c r="K31">
        <f t="shared" si="5"/>
        <v>0.18749999999999989</v>
      </c>
      <c r="M31" s="15">
        <f t="shared" si="6"/>
        <v>0.125</v>
      </c>
      <c r="N31" s="16">
        <f t="shared" si="7"/>
        <v>0.12499999999999979</v>
      </c>
      <c r="O31" s="6">
        <f t="shared" si="8"/>
        <v>6.6717785413434316E-2</v>
      </c>
      <c r="P31" s="4">
        <f t="shared" si="9"/>
        <v>0.125</v>
      </c>
      <c r="Q31" s="7">
        <f t="shared" si="10"/>
        <v>0.12499999999999979</v>
      </c>
    </row>
    <row r="32" spans="1:17" x14ac:dyDescent="0.2">
      <c r="A32" s="2">
        <f>A31+1</f>
        <v>25</v>
      </c>
      <c r="B32" s="2">
        <f>B31+1</f>
        <v>18</v>
      </c>
      <c r="C32">
        <v>125</v>
      </c>
      <c r="D32">
        <v>250</v>
      </c>
      <c r="E32">
        <v>4</v>
      </c>
      <c r="F32">
        <v>8</v>
      </c>
      <c r="G32" s="1">
        <f t="shared" si="13"/>
        <v>176.77669529663694</v>
      </c>
      <c r="H32" s="1">
        <f t="shared" si="14"/>
        <v>5.6568542494923806</v>
      </c>
      <c r="J32" s="4">
        <f t="shared" si="4"/>
        <v>0.18750000000000008</v>
      </c>
      <c r="K32">
        <f t="shared" si="5"/>
        <v>0.31250000000000011</v>
      </c>
      <c r="M32" s="15">
        <f t="shared" si="6"/>
        <v>0.25000000000000011</v>
      </c>
      <c r="N32" s="16">
        <f t="shared" si="7"/>
        <v>0.12500000000000003</v>
      </c>
      <c r="O32" s="6">
        <f t="shared" si="8"/>
        <v>9.2222794880869097E-2</v>
      </c>
      <c r="P32" s="4">
        <f t="shared" si="9"/>
        <v>-1</v>
      </c>
      <c r="Q32" s="7">
        <f t="shared" si="10"/>
        <v>-1</v>
      </c>
    </row>
    <row r="33" spans="1:17" x14ac:dyDescent="0.2">
      <c r="A33" s="2">
        <f t="shared" ref="A33:B37" si="26">A32+1</f>
        <v>26</v>
      </c>
      <c r="B33" s="2">
        <f t="shared" si="26"/>
        <v>19</v>
      </c>
      <c r="C33">
        <v>250</v>
      </c>
      <c r="D33">
        <v>500</v>
      </c>
      <c r="E33">
        <v>2</v>
      </c>
      <c r="F33">
        <v>4</v>
      </c>
      <c r="G33" s="1">
        <f t="shared" si="13"/>
        <v>353.55339059327395</v>
      </c>
      <c r="H33" s="1">
        <f t="shared" si="14"/>
        <v>2.8284271247461903</v>
      </c>
      <c r="J33" s="4">
        <f t="shared" si="4"/>
        <v>0.31250000000000011</v>
      </c>
      <c r="K33">
        <f t="shared" si="5"/>
        <v>0.4375</v>
      </c>
      <c r="M33" s="15">
        <f t="shared" si="6"/>
        <v>0.37500000000000006</v>
      </c>
      <c r="N33" s="16">
        <f t="shared" si="7"/>
        <v>0.12499999999999989</v>
      </c>
      <c r="O33" s="6">
        <f t="shared" si="8"/>
        <v>0.20930557780624162</v>
      </c>
      <c r="P33" s="4">
        <f t="shared" si="9"/>
        <v>-1</v>
      </c>
      <c r="Q33" s="7">
        <f t="shared" si="10"/>
        <v>-1</v>
      </c>
    </row>
    <row r="34" spans="1:17" x14ac:dyDescent="0.2">
      <c r="A34" s="2">
        <f t="shared" si="26"/>
        <v>27</v>
      </c>
      <c r="B34" s="2">
        <f t="shared" si="26"/>
        <v>20</v>
      </c>
      <c r="C34">
        <v>500</v>
      </c>
      <c r="D34">
        <v>1000</v>
      </c>
      <c r="E34">
        <v>1</v>
      </c>
      <c r="F34">
        <v>2</v>
      </c>
      <c r="G34" s="1">
        <f t="shared" si="13"/>
        <v>707.10678118654801</v>
      </c>
      <c r="H34" s="1">
        <f t="shared" si="14"/>
        <v>1.4142135623730951</v>
      </c>
      <c r="J34" s="4">
        <f t="shared" si="4"/>
        <v>0.43750000000000011</v>
      </c>
      <c r="K34">
        <f t="shared" si="5"/>
        <v>0.5625</v>
      </c>
      <c r="M34" s="15">
        <f t="shared" si="6"/>
        <v>0.5</v>
      </c>
      <c r="N34" s="16">
        <f t="shared" si="7"/>
        <v>0.12499999999999989</v>
      </c>
      <c r="O34" s="6">
        <f t="shared" si="8"/>
        <v>0.33220867825204453</v>
      </c>
      <c r="P34" s="4">
        <f t="shared" si="9"/>
        <v>-1</v>
      </c>
      <c r="Q34" s="7">
        <f t="shared" si="10"/>
        <v>-1</v>
      </c>
    </row>
    <row r="35" spans="1:17" x14ac:dyDescent="0.2">
      <c r="A35" s="2">
        <f t="shared" si="26"/>
        <v>28</v>
      </c>
      <c r="B35" s="2">
        <f t="shared" si="26"/>
        <v>21</v>
      </c>
      <c r="C35">
        <v>1000</v>
      </c>
      <c r="D35">
        <v>2000</v>
      </c>
      <c r="E35">
        <v>0.5</v>
      </c>
      <c r="F35">
        <v>1</v>
      </c>
      <c r="G35" s="1">
        <f t="shared" si="13"/>
        <v>1414.213562373096</v>
      </c>
      <c r="H35" s="1">
        <f t="shared" si="14"/>
        <v>0.70710678118654746</v>
      </c>
      <c r="J35" s="4">
        <f t="shared" si="4"/>
        <v>0.56250000000000011</v>
      </c>
      <c r="K35">
        <f t="shared" si="5"/>
        <v>0.6875</v>
      </c>
      <c r="M35" s="15">
        <f t="shared" si="6"/>
        <v>0.625</v>
      </c>
      <c r="N35" s="16">
        <f t="shared" si="7"/>
        <v>0.12499999999999989</v>
      </c>
      <c r="O35" s="6">
        <f t="shared" si="8"/>
        <v>0.45625254729276443</v>
      </c>
      <c r="P35" s="4">
        <f t="shared" si="9"/>
        <v>-1</v>
      </c>
      <c r="Q35" s="7">
        <f t="shared" si="10"/>
        <v>-1</v>
      </c>
    </row>
    <row r="36" spans="1:17" x14ac:dyDescent="0.2">
      <c r="A36" s="2">
        <f t="shared" si="26"/>
        <v>29</v>
      </c>
      <c r="B36" s="2">
        <f t="shared" si="26"/>
        <v>22</v>
      </c>
      <c r="C36">
        <v>2000</v>
      </c>
      <c r="D36">
        <v>4000</v>
      </c>
      <c r="E36">
        <v>0.25</v>
      </c>
      <c r="F36">
        <v>0.5</v>
      </c>
      <c r="G36" s="1">
        <f t="shared" si="13"/>
        <v>2828.4271247461925</v>
      </c>
      <c r="H36" s="1">
        <f t="shared" si="14"/>
        <v>0.35355339059327373</v>
      </c>
      <c r="J36" s="4">
        <f t="shared" si="4"/>
        <v>0.68750000000000011</v>
      </c>
      <c r="K36">
        <f t="shared" si="5"/>
        <v>0.8125</v>
      </c>
      <c r="M36" s="15">
        <f t="shared" si="6"/>
        <v>0.75</v>
      </c>
      <c r="N36" s="16">
        <f t="shared" si="7"/>
        <v>0.12499999999999989</v>
      </c>
      <c r="O36" s="6">
        <f t="shared" si="8"/>
        <v>0.58070661087704345</v>
      </c>
      <c r="P36" s="4">
        <f t="shared" si="9"/>
        <v>-1</v>
      </c>
      <c r="Q36" s="7">
        <f t="shared" si="10"/>
        <v>-1</v>
      </c>
    </row>
    <row r="37" spans="1:17" s="8" customFormat="1" x14ac:dyDescent="0.2">
      <c r="A37" s="12">
        <f t="shared" si="26"/>
        <v>30</v>
      </c>
      <c r="B37" s="12">
        <f t="shared" si="26"/>
        <v>23</v>
      </c>
      <c r="C37" s="8">
        <v>4000</v>
      </c>
      <c r="D37" s="8">
        <v>8000</v>
      </c>
      <c r="E37" s="8">
        <v>0.125</v>
      </c>
      <c r="F37" s="8">
        <v>0.25</v>
      </c>
      <c r="G37" s="9">
        <f t="shared" si="13"/>
        <v>5656.854249492385</v>
      </c>
      <c r="H37" s="9">
        <f t="shared" si="14"/>
        <v>0.17677669529663687</v>
      </c>
      <c r="J37" s="10">
        <f t="shared" si="4"/>
        <v>0.81249999999999989</v>
      </c>
      <c r="K37" s="8">
        <f t="shared" si="5"/>
        <v>0.9375</v>
      </c>
      <c r="M37" s="13">
        <f t="shared" si="6"/>
        <v>0.875</v>
      </c>
      <c r="N37" s="14">
        <f t="shared" si="7"/>
        <v>0.12500000000000011</v>
      </c>
      <c r="O37" s="11">
        <f t="shared" si="8"/>
        <v>0.70535377571929658</v>
      </c>
      <c r="P37" s="10">
        <f t="shared" si="9"/>
        <v>-1</v>
      </c>
      <c r="Q37" s="8">
        <f t="shared" si="10"/>
        <v>-1</v>
      </c>
    </row>
    <row r="38" spans="1:17" x14ac:dyDescent="0.2">
      <c r="A38">
        <v>31</v>
      </c>
      <c r="B38">
        <v>31</v>
      </c>
      <c r="C38">
        <v>62.5</v>
      </c>
      <c r="D38">
        <v>125</v>
      </c>
      <c r="E38">
        <v>16</v>
      </c>
      <c r="F38">
        <v>32</v>
      </c>
      <c r="G38" s="1">
        <f t="shared" si="13"/>
        <v>88.388347648318472</v>
      </c>
      <c r="H38" s="1">
        <f t="shared" si="14"/>
        <v>22.627416997969529</v>
      </c>
      <c r="J38" s="4">
        <f t="shared" si="4"/>
        <v>6.2500000000000097E-2</v>
      </c>
      <c r="K38">
        <f t="shared" si="5"/>
        <v>6.2499999999999778E-2</v>
      </c>
      <c r="M38" s="15">
        <f t="shared" si="6"/>
        <v>6.2499999999999938E-2</v>
      </c>
      <c r="N38" s="16">
        <f t="shared" si="7"/>
        <v>-3.1918911957973251E-16</v>
      </c>
      <c r="O38" s="6">
        <f t="shared" si="8"/>
        <v>0.20440417390067855</v>
      </c>
      <c r="P38" s="4">
        <f t="shared" si="9"/>
        <v>-1</v>
      </c>
      <c r="Q38" s="7">
        <f t="shared" si="10"/>
        <v>-1</v>
      </c>
    </row>
    <row r="39" spans="1:17" x14ac:dyDescent="0.2">
      <c r="A39">
        <v>32</v>
      </c>
      <c r="B39">
        <v>32</v>
      </c>
      <c r="C39">
        <v>125</v>
      </c>
      <c r="D39">
        <v>250</v>
      </c>
      <c r="E39">
        <v>8</v>
      </c>
      <c r="F39">
        <v>16</v>
      </c>
      <c r="G39" s="1">
        <f t="shared" si="13"/>
        <v>176.77669529663694</v>
      </c>
      <c r="H39" s="1">
        <f t="shared" si="14"/>
        <v>11.313708498984765</v>
      </c>
      <c r="J39" s="4">
        <f t="shared" si="4"/>
        <v>0.18750000000000008</v>
      </c>
      <c r="K39">
        <f t="shared" si="5"/>
        <v>0.18749999999999989</v>
      </c>
      <c r="M39" s="15">
        <f t="shared" si="6"/>
        <v>0.1875</v>
      </c>
      <c r="N39" s="16">
        <f t="shared" si="7"/>
        <v>0</v>
      </c>
      <c r="O39" s="6">
        <f t="shared" si="8"/>
        <v>0.17380980212054928</v>
      </c>
      <c r="P39" s="4">
        <f t="shared" si="9"/>
        <v>-1</v>
      </c>
      <c r="Q39" s="7">
        <f t="shared" si="10"/>
        <v>-1</v>
      </c>
    </row>
    <row r="40" spans="1:17" x14ac:dyDescent="0.2">
      <c r="A40">
        <v>33</v>
      </c>
      <c r="B40">
        <v>33</v>
      </c>
      <c r="C40">
        <v>250</v>
      </c>
      <c r="D40">
        <v>500</v>
      </c>
      <c r="E40">
        <v>4</v>
      </c>
      <c r="F40">
        <v>8</v>
      </c>
      <c r="G40" s="1">
        <f t="shared" si="13"/>
        <v>353.55339059327395</v>
      </c>
      <c r="H40" s="1">
        <f t="shared" si="14"/>
        <v>5.6568542494923806</v>
      </c>
      <c r="J40" s="4">
        <f t="shared" si="4"/>
        <v>0.31250000000000011</v>
      </c>
      <c r="K40">
        <f t="shared" si="5"/>
        <v>0.31250000000000011</v>
      </c>
      <c r="M40" s="15">
        <f t="shared" si="6"/>
        <v>0.31250000000000011</v>
      </c>
      <c r="N40" s="16">
        <f t="shared" si="7"/>
        <v>0</v>
      </c>
      <c r="O40" s="6">
        <f t="shared" si="8"/>
        <v>0.22335762426734021</v>
      </c>
      <c r="P40" s="4">
        <f t="shared" si="9"/>
        <v>-1</v>
      </c>
      <c r="Q40" s="7">
        <f t="shared" si="10"/>
        <v>-1</v>
      </c>
    </row>
    <row r="41" spans="1:17" x14ac:dyDescent="0.2">
      <c r="A41">
        <f t="shared" si="15"/>
        <v>34</v>
      </c>
      <c r="B41">
        <f t="shared" si="15"/>
        <v>34</v>
      </c>
      <c r="C41">
        <v>500</v>
      </c>
      <c r="D41">
        <v>1000</v>
      </c>
      <c r="E41">
        <v>2</v>
      </c>
      <c r="F41">
        <v>4</v>
      </c>
      <c r="G41" s="1">
        <f t="shared" si="13"/>
        <v>707.10678118654801</v>
      </c>
      <c r="H41" s="1">
        <f t="shared" si="14"/>
        <v>2.8284271247461903</v>
      </c>
      <c r="J41" s="4">
        <f t="shared" si="4"/>
        <v>0.43750000000000011</v>
      </c>
      <c r="K41">
        <f t="shared" si="5"/>
        <v>0.4375</v>
      </c>
      <c r="M41" s="15">
        <f t="shared" si="6"/>
        <v>0.43750000000000006</v>
      </c>
      <c r="N41" s="16">
        <f t="shared" si="7"/>
        <v>0</v>
      </c>
      <c r="O41" s="6">
        <f t="shared" si="8"/>
        <v>0.31751757325149127</v>
      </c>
      <c r="P41" s="4">
        <f t="shared" si="9"/>
        <v>-1</v>
      </c>
      <c r="Q41" s="7">
        <f t="shared" si="10"/>
        <v>-1</v>
      </c>
    </row>
    <row r="42" spans="1:17" x14ac:dyDescent="0.2">
      <c r="A42">
        <f t="shared" si="15"/>
        <v>35</v>
      </c>
      <c r="B42">
        <f t="shared" si="15"/>
        <v>35</v>
      </c>
      <c r="C42">
        <v>1000</v>
      </c>
      <c r="D42">
        <v>2000</v>
      </c>
      <c r="E42">
        <v>1</v>
      </c>
      <c r="F42">
        <v>2</v>
      </c>
      <c r="G42" s="1">
        <f t="shared" si="13"/>
        <v>1414.213562373096</v>
      </c>
      <c r="H42" s="1">
        <f t="shared" si="14"/>
        <v>1.4142135623730951</v>
      </c>
      <c r="J42" s="4">
        <f t="shared" si="4"/>
        <v>0.56250000000000011</v>
      </c>
      <c r="K42">
        <f t="shared" si="5"/>
        <v>0.5625</v>
      </c>
      <c r="M42" s="15">
        <f t="shared" si="6"/>
        <v>0.5625</v>
      </c>
      <c r="N42" s="16">
        <f t="shared" si="7"/>
        <v>0</v>
      </c>
      <c r="O42" s="6">
        <f t="shared" si="8"/>
        <v>0.42778053991349568</v>
      </c>
      <c r="P42" s="4">
        <f t="shared" si="9"/>
        <v>-1</v>
      </c>
      <c r="Q42" s="7">
        <f t="shared" si="10"/>
        <v>-1</v>
      </c>
    </row>
    <row r="43" spans="1:17" x14ac:dyDescent="0.2">
      <c r="A43">
        <f t="shared" si="15"/>
        <v>36</v>
      </c>
      <c r="B43">
        <f t="shared" si="15"/>
        <v>36</v>
      </c>
      <c r="C43">
        <v>2000</v>
      </c>
      <c r="D43">
        <v>4000</v>
      </c>
      <c r="E43">
        <v>0.5</v>
      </c>
      <c r="F43">
        <v>1</v>
      </c>
      <c r="G43" s="1">
        <f t="shared" si="13"/>
        <v>2828.4271247461925</v>
      </c>
      <c r="H43" s="1">
        <f t="shared" si="14"/>
        <v>0.70710678118654746</v>
      </c>
      <c r="J43" s="4">
        <f t="shared" si="4"/>
        <v>0.68750000000000011</v>
      </c>
      <c r="K43">
        <f t="shared" si="5"/>
        <v>0.6875</v>
      </c>
      <c r="M43" s="15">
        <f t="shared" si="6"/>
        <v>0.6875</v>
      </c>
      <c r="N43" s="16">
        <f t="shared" si="7"/>
        <v>0</v>
      </c>
      <c r="O43" s="6">
        <f t="shared" si="8"/>
        <v>0.54444923669139955</v>
      </c>
      <c r="P43" s="4">
        <f t="shared" si="9"/>
        <v>-1</v>
      </c>
      <c r="Q43" s="7">
        <f t="shared" si="10"/>
        <v>-1</v>
      </c>
    </row>
    <row r="44" spans="1:17" x14ac:dyDescent="0.2">
      <c r="A44">
        <f t="shared" si="15"/>
        <v>37</v>
      </c>
      <c r="B44">
        <f t="shared" si="15"/>
        <v>37</v>
      </c>
      <c r="C44">
        <v>4000</v>
      </c>
      <c r="D44">
        <v>8000</v>
      </c>
      <c r="E44">
        <v>0.25</v>
      </c>
      <c r="F44">
        <v>0.5</v>
      </c>
      <c r="G44" s="1">
        <f t="shared" si="13"/>
        <v>5656.854249492385</v>
      </c>
      <c r="H44" s="1">
        <f t="shared" si="14"/>
        <v>0.35355339059327373</v>
      </c>
      <c r="J44" s="4">
        <f t="shared" si="4"/>
        <v>0.81249999999999989</v>
      </c>
      <c r="K44">
        <f t="shared" si="5"/>
        <v>0.8125</v>
      </c>
      <c r="M44" s="15">
        <f t="shared" si="6"/>
        <v>0.8125</v>
      </c>
      <c r="N44" s="16">
        <f t="shared" si="7"/>
        <v>0</v>
      </c>
      <c r="O44" s="6">
        <f t="shared" si="8"/>
        <v>0.66415642158983412</v>
      </c>
      <c r="P44" s="4">
        <f t="shared" si="9"/>
        <v>-1</v>
      </c>
      <c r="Q44" s="7">
        <f t="shared" si="10"/>
        <v>-1</v>
      </c>
    </row>
    <row r="45" spans="1:17" s="8" customFormat="1" x14ac:dyDescent="0.2">
      <c r="A45" s="8">
        <f t="shared" si="15"/>
        <v>38</v>
      </c>
      <c r="B45" s="8">
        <f t="shared" si="15"/>
        <v>38</v>
      </c>
      <c r="C45" s="8">
        <v>8000</v>
      </c>
      <c r="D45" s="8">
        <v>16000</v>
      </c>
      <c r="E45" s="8">
        <v>0.125</v>
      </c>
      <c r="F45" s="8">
        <v>0.25</v>
      </c>
      <c r="G45" s="9">
        <f t="shared" si="13"/>
        <v>11313.708498984772</v>
      </c>
      <c r="H45" s="9">
        <f t="shared" si="14"/>
        <v>0.17677669529663687</v>
      </c>
      <c r="J45" s="10">
        <f t="shared" si="4"/>
        <v>0.9375</v>
      </c>
      <c r="K45" s="8">
        <f t="shared" si="5"/>
        <v>0.9375</v>
      </c>
      <c r="M45" s="13">
        <f t="shared" si="6"/>
        <v>0.9375</v>
      </c>
      <c r="N45" s="14">
        <f t="shared" si="7"/>
        <v>0</v>
      </c>
      <c r="O45" s="11">
        <f t="shared" si="8"/>
        <v>0.78551418405028139</v>
      </c>
      <c r="P45" s="10">
        <f t="shared" si="9"/>
        <v>-1</v>
      </c>
      <c r="Q45" s="8">
        <f t="shared" si="10"/>
        <v>-1</v>
      </c>
    </row>
    <row r="46" spans="1:17" x14ac:dyDescent="0.2">
      <c r="G46" s="1"/>
      <c r="H46" s="1"/>
      <c r="M46" s="5"/>
      <c r="N46" s="3"/>
      <c r="O46" s="5"/>
    </row>
    <row r="47" spans="1:17" x14ac:dyDescent="0.2">
      <c r="G47" s="1"/>
      <c r="H47" s="1"/>
      <c r="M47" s="5"/>
      <c r="N47" s="3"/>
      <c r="O47" s="5"/>
    </row>
    <row r="48" spans="1:17" x14ac:dyDescent="0.2">
      <c r="G48" s="1"/>
      <c r="H48" s="1"/>
      <c r="M48" s="5"/>
      <c r="N48" s="3"/>
      <c r="O48" s="5"/>
    </row>
    <row r="49" spans="7:15" x14ac:dyDescent="0.2">
      <c r="G49" s="1"/>
      <c r="H49" s="1"/>
      <c r="M49" s="5"/>
      <c r="N49" s="3"/>
      <c r="O49" s="5"/>
    </row>
    <row r="50" spans="7:15" x14ac:dyDescent="0.2">
      <c r="G50" s="1"/>
      <c r="H50" s="1"/>
      <c r="M50" s="5"/>
      <c r="N50" s="3"/>
      <c r="O50" s="5"/>
    </row>
    <row r="51" spans="7:15" x14ac:dyDescent="0.2">
      <c r="G51" s="1"/>
      <c r="H51" s="1"/>
      <c r="M51" s="5"/>
      <c r="N51" s="3"/>
      <c r="O51" s="5"/>
    </row>
  </sheetData>
  <pageMargins left="0.7" right="0.7" top="0.78740157499999996" bottom="0.78740157499999996" header="0.3" footer="0.3"/>
  <pageSetup paperSize="9"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H50"/>
  <sheetViews>
    <sheetView workbookViewId="0"/>
  </sheetViews>
  <sheetFormatPr baseColWidth="10" defaultRowHeight="15" x14ac:dyDescent="0.2"/>
  <sheetData>
    <row r="7" spans="6:8" x14ac:dyDescent="0.2">
      <c r="F7" s="2"/>
      <c r="G7" s="1"/>
      <c r="H7" s="2"/>
    </row>
    <row r="8" spans="6:8" x14ac:dyDescent="0.2">
      <c r="G8" s="1"/>
    </row>
    <row r="9" spans="6:8" x14ac:dyDescent="0.2">
      <c r="G9" s="1"/>
    </row>
    <row r="10" spans="6:8" x14ac:dyDescent="0.2">
      <c r="F10" s="1"/>
      <c r="G10" s="1"/>
    </row>
    <row r="11" spans="6:8" x14ac:dyDescent="0.2">
      <c r="F11" s="1"/>
      <c r="G11" s="1"/>
    </row>
    <row r="12" spans="6:8" x14ac:dyDescent="0.2">
      <c r="F12" s="1"/>
      <c r="G12" s="1"/>
    </row>
    <row r="13" spans="6:8" x14ac:dyDescent="0.2">
      <c r="F13" s="1"/>
      <c r="G13" s="1"/>
    </row>
    <row r="14" spans="6:8" x14ac:dyDescent="0.2">
      <c r="F14" s="1"/>
      <c r="G14" s="1"/>
    </row>
    <row r="15" spans="6:8" x14ac:dyDescent="0.2">
      <c r="F15" s="1"/>
      <c r="G15" s="1"/>
    </row>
    <row r="16" spans="6:8" x14ac:dyDescent="0.2">
      <c r="F16" s="1"/>
      <c r="G16" s="1"/>
    </row>
    <row r="17" spans="6:7" x14ac:dyDescent="0.2">
      <c r="F17" s="1"/>
      <c r="G17" s="1"/>
    </row>
    <row r="18" spans="6:7" x14ac:dyDescent="0.2">
      <c r="F18" s="1"/>
      <c r="G18" s="1"/>
    </row>
    <row r="19" spans="6:7" x14ac:dyDescent="0.2">
      <c r="F19" s="1"/>
      <c r="G19" s="1"/>
    </row>
    <row r="20" spans="6:7" x14ac:dyDescent="0.2">
      <c r="F20" s="1"/>
      <c r="G20" s="1"/>
    </row>
    <row r="21" spans="6:7" x14ac:dyDescent="0.2">
      <c r="F21" s="1"/>
      <c r="G21" s="1"/>
    </row>
    <row r="22" spans="6:7" x14ac:dyDescent="0.2">
      <c r="F22" s="1"/>
      <c r="G22" s="1"/>
    </row>
    <row r="23" spans="6:7" x14ac:dyDescent="0.2">
      <c r="F23" s="1"/>
      <c r="G23" s="1"/>
    </row>
    <row r="24" spans="6:7" x14ac:dyDescent="0.2">
      <c r="F24" s="1"/>
      <c r="G24" s="1"/>
    </row>
    <row r="25" spans="6:7" x14ac:dyDescent="0.2">
      <c r="F25" s="1"/>
      <c r="G25" s="1"/>
    </row>
    <row r="26" spans="6:7" x14ac:dyDescent="0.2">
      <c r="F26" s="1"/>
      <c r="G26" s="1"/>
    </row>
    <row r="27" spans="6:7" x14ac:dyDescent="0.2">
      <c r="F27" s="1"/>
      <c r="G27" s="1"/>
    </row>
    <row r="28" spans="6:7" x14ac:dyDescent="0.2">
      <c r="F28" s="1"/>
      <c r="G28" s="1"/>
    </row>
    <row r="29" spans="6:7" x14ac:dyDescent="0.2">
      <c r="F29" s="1"/>
      <c r="G29" s="1"/>
    </row>
    <row r="30" spans="6:7" x14ac:dyDescent="0.2">
      <c r="F30" s="1"/>
      <c r="G30" s="1"/>
    </row>
    <row r="31" spans="6:7" x14ac:dyDescent="0.2">
      <c r="F31" s="1"/>
      <c r="G31" s="1"/>
    </row>
    <row r="32" spans="6:7" x14ac:dyDescent="0.2">
      <c r="F32" s="1"/>
      <c r="G32" s="1"/>
    </row>
    <row r="33" spans="6:7" x14ac:dyDescent="0.2">
      <c r="F33" s="1"/>
      <c r="G33" s="1"/>
    </row>
    <row r="34" spans="6:7" x14ac:dyDescent="0.2">
      <c r="F34" s="1"/>
      <c r="G34" s="1"/>
    </row>
    <row r="35" spans="6:7" x14ac:dyDescent="0.2">
      <c r="F35" s="1"/>
      <c r="G35" s="1"/>
    </row>
    <row r="36" spans="6:7" x14ac:dyDescent="0.2">
      <c r="F36" s="1"/>
      <c r="G36" s="1"/>
    </row>
    <row r="37" spans="6:7" x14ac:dyDescent="0.2">
      <c r="F37" s="1"/>
      <c r="G37" s="1"/>
    </row>
    <row r="38" spans="6:7" x14ac:dyDescent="0.2">
      <c r="F38" s="1"/>
      <c r="G38" s="1"/>
    </row>
    <row r="39" spans="6:7" x14ac:dyDescent="0.2">
      <c r="F39" s="1"/>
      <c r="G39" s="1"/>
    </row>
    <row r="40" spans="6:7" x14ac:dyDescent="0.2">
      <c r="F40" s="1"/>
      <c r="G40" s="1"/>
    </row>
    <row r="41" spans="6:7" x14ac:dyDescent="0.2">
      <c r="F41" s="1"/>
      <c r="G41" s="1"/>
    </row>
    <row r="42" spans="6:7" x14ac:dyDescent="0.2">
      <c r="F42" s="1"/>
      <c r="G42" s="1"/>
    </row>
    <row r="43" spans="6:7" x14ac:dyDescent="0.2">
      <c r="F43" s="1"/>
      <c r="G43" s="1"/>
    </row>
    <row r="44" spans="6:7" x14ac:dyDescent="0.2">
      <c r="F44" s="1"/>
      <c r="G44" s="1"/>
    </row>
    <row r="45" spans="6:7" x14ac:dyDescent="0.2">
      <c r="F45" s="1"/>
      <c r="G45" s="1"/>
    </row>
    <row r="46" spans="6:7" x14ac:dyDescent="0.2">
      <c r="F46" s="1"/>
      <c r="G46" s="1"/>
    </row>
    <row r="47" spans="6:7" x14ac:dyDescent="0.2">
      <c r="F47" s="1"/>
      <c r="G47" s="1"/>
    </row>
    <row r="48" spans="6:7" x14ac:dyDescent="0.2">
      <c r="F48" s="1"/>
      <c r="G48" s="1"/>
    </row>
    <row r="49" spans="6:7" x14ac:dyDescent="0.2">
      <c r="F49" s="1"/>
      <c r="G49" s="1"/>
    </row>
    <row r="50" spans="6:7" x14ac:dyDescent="0.2">
      <c r="F50" s="1"/>
      <c r="G50" s="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Diagramm1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Matti Kummu</cp:lastModifiedBy>
  <dcterms:created xsi:type="dcterms:W3CDTF">2015-11-23T13:47:48Z</dcterms:created>
  <dcterms:modified xsi:type="dcterms:W3CDTF">2015-12-01T10:26:39Z</dcterms:modified>
</cp:coreProperties>
</file>