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mc:AlternateContent xmlns:mc="http://schemas.openxmlformats.org/markup-compatibility/2006">
    <mc:Choice Requires="x15">
      <x15ac:absPath xmlns:x15ac="http://schemas.microsoft.com/office/spreadsheetml/2010/11/ac" url="D:\Entertainment\trpg\AMGC\"/>
    </mc:Choice>
  </mc:AlternateContent>
  <xr:revisionPtr revIDLastSave="0" documentId="13_ncr:1_{AB16A93F-85C2-4CE6-A9AB-D80FA3075794}" xr6:coauthVersionLast="43" xr6:coauthVersionMax="43" xr10:uidLastSave="{00000000-0000-0000-0000-000000000000}"/>
  <bookViews>
    <workbookView xWindow="-120" yWindow="-120" windowWidth="29040" windowHeight="15840" xr2:uid="{00000000-000D-0000-FFFF-FFFF00000000}"/>
  </bookViews>
  <sheets>
    <sheet name="角色卡" sheetId="1" r:id="rId1"/>
    <sheet name="数据" sheetId="2" state="hidden"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Z27" i="1" l="1"/>
  <c r="Z26" i="1"/>
  <c r="Z25" i="1"/>
  <c r="Z24" i="1"/>
  <c r="Z23" i="1"/>
  <c r="Z22" i="1"/>
  <c r="Z21" i="1"/>
  <c r="Z20" i="1"/>
  <c r="Z19" i="1"/>
  <c r="Z18" i="1"/>
  <c r="Z17" i="1"/>
  <c r="Z16" i="1"/>
  <c r="Z15" i="1"/>
  <c r="Z14" i="1"/>
  <c r="Z13" i="1"/>
  <c r="Z12" i="1"/>
  <c r="Z11" i="1" l="1"/>
  <c r="G11" i="1"/>
  <c r="G12" i="1"/>
  <c r="G13" i="1"/>
  <c r="G14" i="1"/>
  <c r="G15" i="1"/>
  <c r="G16" i="1"/>
  <c r="G17" i="1"/>
  <c r="G18" i="1"/>
  <c r="G19" i="1"/>
  <c r="G20" i="1"/>
  <c r="G21" i="1"/>
  <c r="G22" i="1"/>
  <c r="G23" i="1"/>
  <c r="G24" i="1"/>
  <c r="G25" i="1"/>
  <c r="G26" i="1"/>
  <c r="G27" i="1"/>
  <c r="S5" i="1" l="1"/>
  <c r="S4" i="1"/>
  <c r="Q10" i="1" l="1"/>
  <c r="X10" i="1" s="1"/>
  <c r="AA5" i="1" s="1"/>
  <c r="N10" i="1" l="1"/>
  <c r="I5" i="1" s="1"/>
  <c r="O10" i="1"/>
  <c r="P10" i="1"/>
  <c r="Q5" i="1"/>
  <c r="M10" i="1"/>
  <c r="M5" i="1" s="1"/>
  <c r="I10" i="1"/>
  <c r="N4" i="1" s="1"/>
  <c r="J10" i="1"/>
  <c r="K10" i="1"/>
  <c r="S10" i="1" s="1"/>
  <c r="Y4" i="1" s="1"/>
  <c r="L10" i="1"/>
  <c r="H10" i="1"/>
  <c r="M4" i="1" s="1"/>
  <c r="C10" i="1"/>
  <c r="D10" i="1"/>
  <c r="B10" i="1"/>
  <c r="P5" i="1" l="1"/>
  <c r="W10" i="1"/>
  <c r="Y5" i="1" s="1"/>
  <c r="K4" i="1"/>
  <c r="J5" i="1"/>
  <c r="V10" i="1"/>
  <c r="W5" i="1" s="1"/>
  <c r="Y10" i="1"/>
  <c r="AC5" i="1" s="1"/>
  <c r="L4" i="1"/>
  <c r="T10" i="1"/>
  <c r="AA4" i="1" s="1"/>
  <c r="J4" i="1"/>
  <c r="R10" i="1"/>
  <c r="W4" i="1" s="1"/>
  <c r="U10" i="1"/>
  <c r="AC4" i="1" s="1"/>
  <c r="P4" i="1"/>
  <c r="O4" i="1"/>
  <c r="H5" i="1"/>
  <c r="L5" i="1"/>
  <c r="K5" i="1"/>
  <c r="H4" i="1"/>
  <c r="O5" i="1"/>
  <c r="N5" i="1"/>
  <c r="I4" i="1"/>
  <c r="Q4" i="1"/>
  <c r="T5" i="1" l="1"/>
  <c r="U5" i="1"/>
  <c r="V5" i="1"/>
  <c r="T4" i="1"/>
  <c r="V4" i="1"/>
  <c r="U4" i="1"/>
</calcChain>
</file>

<file path=xl/sharedStrings.xml><?xml version="1.0" encoding="utf-8"?>
<sst xmlns="http://schemas.openxmlformats.org/spreadsheetml/2006/main" count="697" uniqueCount="393">
  <si>
    <t>硬币</t>
    <phoneticPr fontId="1" type="noConversion"/>
  </si>
  <si>
    <t>金</t>
    <phoneticPr fontId="1" type="noConversion"/>
  </si>
  <si>
    <t>银</t>
    <phoneticPr fontId="1" type="noConversion"/>
  </si>
  <si>
    <t>铜</t>
    <phoneticPr fontId="1" type="noConversion"/>
  </si>
  <si>
    <t>类别</t>
    <phoneticPr fontId="1" type="noConversion"/>
  </si>
  <si>
    <t>属性说明</t>
    <phoneticPr fontId="1" type="noConversion"/>
  </si>
  <si>
    <t>变身前属性</t>
    <phoneticPr fontId="1" type="noConversion"/>
  </si>
  <si>
    <t>STR</t>
    <phoneticPr fontId="1" type="noConversion"/>
  </si>
  <si>
    <t>AGI</t>
    <phoneticPr fontId="1" type="noConversion"/>
  </si>
  <si>
    <t>VIT</t>
    <phoneticPr fontId="1" type="noConversion"/>
  </si>
  <si>
    <t>MAG</t>
    <phoneticPr fontId="1" type="noConversion"/>
  </si>
  <si>
    <t>LCK</t>
    <phoneticPr fontId="1" type="noConversion"/>
  </si>
  <si>
    <t>变身后属性</t>
    <phoneticPr fontId="1" type="noConversion"/>
  </si>
  <si>
    <t>备注</t>
    <phoneticPr fontId="1" type="noConversion"/>
  </si>
  <si>
    <t>总计</t>
    <phoneticPr fontId="1" type="noConversion"/>
  </si>
  <si>
    <t>年龄</t>
  </si>
  <si>
    <t>身材</t>
  </si>
  <si>
    <t>专精</t>
  </si>
  <si>
    <t>武器</t>
  </si>
  <si>
    <t>武器精通</t>
  </si>
  <si>
    <t>套装</t>
  </si>
  <si>
    <t>套装强化</t>
  </si>
  <si>
    <t>才能</t>
  </si>
  <si>
    <t>特技</t>
  </si>
  <si>
    <t>姓名</t>
    <phoneticPr fontId="1" type="noConversion"/>
  </si>
  <si>
    <t>玩家</t>
    <phoneticPr fontId="1" type="noConversion"/>
  </si>
  <si>
    <t>条目</t>
    <phoneticPr fontId="1" type="noConversion"/>
  </si>
  <si>
    <t>攻击骰数</t>
    <phoneticPr fontId="1" type="noConversion"/>
  </si>
  <si>
    <t>防御骰数</t>
    <phoneticPr fontId="1" type="noConversion"/>
  </si>
  <si>
    <t>硬币总数</t>
    <phoneticPr fontId="1" type="noConversion"/>
  </si>
  <si>
    <t>当前</t>
    <phoneticPr fontId="1" type="noConversion"/>
  </si>
  <si>
    <t>HP</t>
    <phoneticPr fontId="1" type="noConversion"/>
  </si>
  <si>
    <t>MP</t>
    <phoneticPr fontId="1" type="noConversion"/>
  </si>
  <si>
    <t>FP</t>
    <phoneticPr fontId="1" type="noConversion"/>
  </si>
  <si>
    <t>SP</t>
    <phoneticPr fontId="1" type="noConversion"/>
  </si>
  <si>
    <t>最大</t>
    <phoneticPr fontId="1" type="noConversion"/>
  </si>
  <si>
    <t>变身</t>
    <phoneticPr fontId="1" type="noConversion"/>
  </si>
  <si>
    <t>变身前</t>
    <phoneticPr fontId="1" type="noConversion"/>
  </si>
  <si>
    <t>变身后</t>
    <phoneticPr fontId="1" type="noConversion"/>
  </si>
  <si>
    <t>属性</t>
    <phoneticPr fontId="1" type="noConversion"/>
  </si>
  <si>
    <t>减值</t>
    <phoneticPr fontId="1" type="noConversion"/>
  </si>
  <si>
    <t>其他</t>
    <phoneticPr fontId="1" type="noConversion"/>
  </si>
  <si>
    <t>同伴</t>
    <phoneticPr fontId="1" type="noConversion"/>
  </si>
  <si>
    <t>备注</t>
    <phoneticPr fontId="1" type="noConversion"/>
  </si>
  <si>
    <t>描述</t>
    <phoneticPr fontId="1" type="noConversion"/>
  </si>
  <si>
    <t>（外貌、背景及其他角色描述）</t>
    <phoneticPr fontId="1" type="noConversion"/>
  </si>
  <si>
    <t>（其他备注）</t>
    <phoneticPr fontId="1" type="noConversion"/>
  </si>
  <si>
    <t>伤害阈值</t>
    <phoneticPr fontId="1" type="noConversion"/>
  </si>
  <si>
    <t>最大</t>
    <phoneticPr fontId="1" type="noConversion"/>
  </si>
  <si>
    <t>说明</t>
    <phoneticPr fontId="1" type="noConversion"/>
  </si>
  <si>
    <t>变身前资源</t>
    <phoneticPr fontId="1" type="noConversion"/>
  </si>
  <si>
    <t>变身后资源</t>
    <phoneticPr fontId="1" type="noConversion"/>
  </si>
  <si>
    <t>HP</t>
    <phoneticPr fontId="1" type="noConversion"/>
  </si>
  <si>
    <t>MP</t>
    <phoneticPr fontId="1" type="noConversion"/>
  </si>
  <si>
    <t>FP</t>
    <phoneticPr fontId="1" type="noConversion"/>
  </si>
  <si>
    <t>SP</t>
    <phoneticPr fontId="1" type="noConversion"/>
  </si>
  <si>
    <t>各项数值的总计</t>
    <phoneticPr fontId="1" type="noConversion"/>
  </si>
  <si>
    <t>说明</t>
    <phoneticPr fontId="1" type="noConversion"/>
  </si>
  <si>
    <t>1.蓝色底色格子有下拉菜单候选项</t>
    <phoneticPr fontId="1" type="noConversion"/>
  </si>
  <si>
    <t>2.绿色底色格子有公式自动计算</t>
    <phoneticPr fontId="1" type="noConversion"/>
  </si>
  <si>
    <t>4.若有其他备注没有地方填写也可以就近写在相关条目边上</t>
    <phoneticPr fontId="1" type="noConversion"/>
  </si>
  <si>
    <t>3.说明可能有多行，需要自行调整行高</t>
    <phoneticPr fontId="1" type="noConversion"/>
  </si>
  <si>
    <t>5.类别其他可供填写其他任意内容，行数不够的话可以增加，增加后需注意上方合计部分公式是否包含了全部行</t>
    <phoneticPr fontId="1" type="noConversion"/>
  </si>
  <si>
    <t>类别</t>
    <phoneticPr fontId="1" type="noConversion"/>
  </si>
  <si>
    <t>条目</t>
    <phoneticPr fontId="1" type="noConversion"/>
  </si>
  <si>
    <t>属性说明</t>
    <phoneticPr fontId="1" type="noConversion"/>
  </si>
  <si>
    <t>属性</t>
    <phoneticPr fontId="1" type="noConversion"/>
  </si>
  <si>
    <t>花费硬币</t>
  </si>
  <si>
    <t>花费硬币</t>
    <phoneticPr fontId="1" type="noConversion"/>
  </si>
  <si>
    <t>见说明</t>
    <phoneticPr fontId="1" type="noConversion"/>
  </si>
  <si>
    <t>年龄</t>
    <phoneticPr fontId="1" type="noConversion"/>
  </si>
  <si>
    <t>其他</t>
  </si>
  <si>
    <t>其他</t>
    <phoneticPr fontId="1" type="noConversion"/>
  </si>
  <si>
    <t>-</t>
    <phoneticPr fontId="1" type="noConversion"/>
  </si>
  <si>
    <t>身材</t>
    <phoneticPr fontId="1" type="noConversion"/>
  </si>
  <si>
    <t>发育慢</t>
  </si>
  <si>
    <t>+1MAG，AGI或LCK†</t>
    <phoneticPr fontId="1" type="noConversion"/>
  </si>
  <si>
    <t>普通</t>
    <phoneticPr fontId="1" type="noConversion"/>
  </si>
  <si>
    <t>+1任一属性†</t>
    <phoneticPr fontId="1" type="noConversion"/>
  </si>
  <si>
    <t>发育快</t>
    <phoneticPr fontId="1" type="noConversion"/>
  </si>
  <si>
    <t>+1STR，VIT或LCK†</t>
    <phoneticPr fontId="1" type="noConversion"/>
  </si>
  <si>
    <t>你比正常更小，更病弱，更瘦弱，或是看起来比实际更年幼。</t>
    <phoneticPr fontId="1" type="noConversion"/>
  </si>
  <si>
    <t>你看起来就像一般在你的年龄的女孩差不多，无论是否开始青春期。</t>
    <phoneticPr fontId="1" type="noConversion"/>
  </si>
  <si>
    <t>你比一般更高，更大，更胖，有更多肌肉，看起来更年长，或是更早进入青春期</t>
    <phoneticPr fontId="1" type="noConversion"/>
  </si>
  <si>
    <t>专精</t>
    <phoneticPr fontId="1" type="noConversion"/>
  </si>
  <si>
    <t>特异</t>
    <phoneticPr fontId="1" type="noConversion"/>
  </si>
  <si>
    <t>未变身时，你保留对热量的高抗性。</t>
  </si>
  <si>
    <t>火焰</t>
  </si>
  <si>
    <t>空气</t>
  </si>
  <si>
    <t>灵魂</t>
  </si>
  <si>
    <t>强化</t>
  </si>
  <si>
    <t>心灵</t>
  </si>
  <si>
    <t>时间</t>
  </si>
  <si>
    <t>雷电</t>
  </si>
  <si>
    <t>声波</t>
  </si>
  <si>
    <t>黑暗</t>
  </si>
  <si>
    <t>幻象</t>
  </si>
  <si>
    <t>光明</t>
  </si>
  <si>
    <t>植物</t>
  </si>
  <si>
    <t>移情</t>
  </si>
  <si>
    <t>水流</t>
  </si>
  <si>
    <t>重力</t>
  </si>
  <si>
    <t>岩石</t>
  </si>
  <si>
    <t>野兽</t>
  </si>
  <si>
    <t>金属</t>
  </si>
  <si>
    <t>未变身时，你可以通过感受空气的流动就能保持对周围事物的敏锐感知。</t>
  </si>
  <si>
    <t>未变身时，你保留看见灵魂并与之交流的能力。</t>
  </si>
  <si>
    <t>未变身时，你的激励的话语特别有效。</t>
    <phoneticPr fontId="1" type="noConversion"/>
  </si>
  <si>
    <t>未变身时，你能够抵抗心灵效果，你可以感受到其他心灵的存在，但不能读心。</t>
  </si>
  <si>
    <t>未变身时，你能知道确切时刻和时间间隔——也会意识到重力异常，由于会导致时间异常。</t>
  </si>
  <si>
    <t>未变身时，你反应迅速，才思敏捷。</t>
    <phoneticPr fontId="1" type="noConversion"/>
  </si>
  <si>
    <t>未变身时，你或是具有音乐天赋，或是听觉敏锐，或是善于模仿。</t>
  </si>
  <si>
    <t>未变身时，你在黑暗中可视。</t>
  </si>
  <si>
    <t>未变身时，如果你希望的话，会更难被注意到，另外你对色彩有天然的理解能力。</t>
  </si>
  <si>
    <t>未变身时，你可以发觉对你的谎言。</t>
  </si>
  <si>
    <t>未变身时，你可以了解所触碰的植物的状态——包括死去的植物比如食物、纸和木制品。</t>
  </si>
  <si>
    <t>未变身时，你可以了解你所对话的对象的感受，另外你也是个有影响力的演讲者。</t>
  </si>
  <si>
    <t>未变身时，你知道何时会下雨下雪，并且擅长游泳。</t>
  </si>
  <si>
    <t>未变身时，你擅长跳跃和举起重物，也可以优雅地悬浮移动。</t>
  </si>
  <si>
    <t>未变身时，你总是能稳住脚跟。</t>
    <phoneticPr fontId="1" type="noConversion"/>
  </si>
  <si>
    <t>未变身时，你具有敏锐的感官。</t>
    <phoneticPr fontId="1" type="noConversion"/>
  </si>
  <si>
    <t>未变身时，你对于机械与修理有着天赋。</t>
    <phoneticPr fontId="1" type="noConversion"/>
  </si>
  <si>
    <t>近战武器</t>
  </si>
  <si>
    <t>刀剑，锤子，斧子，长柄武器，棍棒……任何你能挥舞起来攻击的东西。
这一武器默认进行近战（STR）攻击。</t>
    <phoneticPr fontId="1" type="noConversion"/>
  </si>
  <si>
    <t>远程武器</t>
    <phoneticPr fontId="1" type="noConversion"/>
  </si>
  <si>
    <t>弓弩，步枪，投石索，手枪，毛瑟，激光枪……任何你能用来从远处攻击的东西。
这一武器默认进行远程（AGI）攻击。</t>
    <phoneticPr fontId="1" type="noConversion"/>
  </si>
  <si>
    <t>秘法武器</t>
  </si>
  <si>
    <t>权杖，魔杖，法球，法杖，护符，符文……任何你能用来作为法器的东西。
这一武器默认进行秘法（MAG）攻击。</t>
    <phoneticPr fontId="1" type="noConversion"/>
  </si>
  <si>
    <t>徒手武器</t>
  </si>
  <si>
    <t>+2STR</t>
    <phoneticPr fontId="1" type="noConversion"/>
  </si>
  <si>
    <t>拳套，靴子，拳头，脚，肘——你的身体你就是你的武器
这一武器默认进行近战（STR）攻击。</t>
    <phoneticPr fontId="1" type="noConversion"/>
  </si>
  <si>
    <t>武器精通</t>
    <phoneticPr fontId="1" type="noConversion"/>
  </si>
  <si>
    <t>流体力学</t>
    <phoneticPr fontId="1" type="noConversion"/>
  </si>
  <si>
    <t>冲锋检定获得+2骰子。追击检定获得+1骰子。</t>
  </si>
  <si>
    <t>战斗大师</t>
    <phoneticPr fontId="1" type="noConversion"/>
  </si>
  <si>
    <t>你可以进行徒手冲锋、二连击与摔绊。这不需要使用此武器。</t>
  </si>
  <si>
    <t>高级守卫</t>
  </si>
  <si>
    <t>当拦截检定成功时，你获得1点MP，以及你下一回合的一次攻击获得+1骰子。每轮不能获得多于1个骰子。</t>
    <phoneticPr fontId="1" type="noConversion"/>
  </si>
  <si>
    <t>决斗专家</t>
  </si>
  <si>
    <t>当格挡检定成功时，造成的伤害+1，以及你下一回合的一次攻击获得+1骰子。每轮不能获得多于1个骰子。</t>
    <phoneticPr fontId="1" type="noConversion"/>
  </si>
  <si>
    <t>精准战技</t>
  </si>
  <si>
    <t>选择切割攻击或穿刺攻击两者中的一个，你可以用AGI检定进行这项攻击以及格挡。</t>
    <phoneticPr fontId="1" type="noConversion"/>
  </si>
  <si>
    <t>后座利用</t>
  </si>
  <si>
    <t>脱离检定获得+1骰子。逃脱检定获得+1骰子。</t>
    <phoneticPr fontId="1" type="noConversion"/>
  </si>
  <si>
    <t>即时备战</t>
  </si>
  <si>
    <t>精确射手</t>
  </si>
  <si>
    <t>使用此武器的攻击检定每个自然骰投出10时额外计入1个成功数。只作用于骰子。（译注：对于花费FP带来的成功数无效）</t>
    <phoneticPr fontId="1" type="noConversion"/>
  </si>
  <si>
    <t>快速射击</t>
    <phoneticPr fontId="1" type="noConversion"/>
  </si>
  <si>
    <t>可以无减值同时攻击最多3个目标，或是承受1点减值同时攻击最多6个目标。（译注：不以此类推）</t>
    <phoneticPr fontId="1" type="noConversion"/>
  </si>
  <si>
    <t>先攻检定获得+2骰子。如果敌人具有子弹拳击，你可以在他们行动前额外对他们进行一次攻击动作。（译注：不影响你在第一轮中的回合）</t>
    <phoneticPr fontId="1" type="noConversion"/>
  </si>
  <si>
    <t>附魔武器</t>
    <phoneticPr fontId="1" type="noConversion"/>
  </si>
  <si>
    <t>秘法攻击与法术攻击获得+1骰子。</t>
    <phoneticPr fontId="1" type="noConversion"/>
  </si>
  <si>
    <t>缠光打击</t>
    <phoneticPr fontId="1" type="noConversion"/>
  </si>
  <si>
    <t>选择除全力攻击与疾风连击以外的一种攻击方式。你可以用MAG检定进行这种攻击，但不能连续两个你的回合这样攻击。敌方可以将其视为秘法攻击或这一攻击方式正常的武器类型来作出防御。</t>
    <phoneticPr fontId="1" type="noConversion"/>
  </si>
  <si>
    <t>地脉充能</t>
  </si>
  <si>
    <t>每次遭遇一次，你可以用一个动作来完全回复你的SP。（译注：完全回复的意思是回到刚变身时的SP点数）</t>
    <phoneticPr fontId="1" type="noConversion"/>
  </si>
  <si>
    <t>子弹拳击</t>
    <phoneticPr fontId="1" type="noConversion"/>
  </si>
  <si>
    <t>你可以在投先攻后的第一轮在回合开始计算前提前进行一次攻击动作。（译注：不影响你在第一轮中的回合）如果有多人都具有子弹拳击，按先攻顺序依次进行额外的攻击动作。</t>
  </si>
  <si>
    <t>专注打击</t>
  </si>
  <si>
    <t>疾风连击的防御减值减少1骰子。</t>
  </si>
  <si>
    <t>强制收枪</t>
  </si>
  <si>
    <t>缴械获得+1骰子及+1穿透。（译注：虽然名字如此，但不限定缴械对象的武器类型）</t>
  </si>
  <si>
    <t>啊哒哒哒！</t>
  </si>
  <si>
    <t>你的疾风连击的加骰和防御减值都增加1。</t>
    <phoneticPr fontId="1" type="noConversion"/>
  </si>
  <si>
    <t>套装</t>
    <phoneticPr fontId="1" type="noConversion"/>
  </si>
  <si>
    <t>暴露的套装</t>
    <phoneticPr fontId="1" type="noConversion"/>
  </si>
  <si>
    <t>+1AGI</t>
    <phoneticPr fontId="1" type="noConversion"/>
  </si>
  <si>
    <t>+1MAG</t>
    <phoneticPr fontId="1" type="noConversion"/>
  </si>
  <si>
    <t>+1STR，+1VIT</t>
    <phoneticPr fontId="1" type="noConversion"/>
  </si>
  <si>
    <t>紧身运动衣，比基尼……任何紧身或是暴露出大量肌肤的东西。</t>
    <phoneticPr fontId="1" type="noConversion"/>
  </si>
  <si>
    <t>飘逸的套装</t>
    <phoneticPr fontId="1" type="noConversion"/>
  </si>
  <si>
    <t>+1STR</t>
    <phoneticPr fontId="1" type="noConversion"/>
  </si>
  <si>
    <t>大衣，长袍，长披肩，罩袍，裙袴……任何宽松而会随着你运动而摆动的东西。</t>
    <phoneticPr fontId="1" type="noConversion"/>
  </si>
  <si>
    <t>繁复的套装</t>
    <phoneticPr fontId="1" type="noConversion"/>
  </si>
  <si>
    <t>洛丽塔长裙，舞场礼服，过于华丽的cosplay……设计得更侧重于装扮穿着者而非允许她们活动的套装。</t>
    <phoneticPr fontId="1" type="noConversion"/>
  </si>
  <si>
    <t>制服</t>
    <phoneticPr fontId="1" type="noConversion"/>
  </si>
  <si>
    <t>+1VIT</t>
    <phoneticPr fontId="1" type="noConversion"/>
  </si>
  <si>
    <t>校服，军装，商务服装……用来遵循某个组织的服装准则的套装。</t>
    <phoneticPr fontId="1" type="noConversion"/>
  </si>
  <si>
    <t>Cosplay</t>
    <phoneticPr fontId="1" type="noConversion"/>
  </si>
  <si>
    <t>+1LCK</t>
    <phoneticPr fontId="1" type="noConversion"/>
  </si>
  <si>
    <t>任何只要是模仿或cosplay的东西。</t>
    <phoneticPr fontId="1" type="noConversion"/>
  </si>
  <si>
    <t>套装强化</t>
    <phoneticPr fontId="1" type="noConversion"/>
  </si>
  <si>
    <t>幸运护符</t>
    <phoneticPr fontId="1" type="noConversion"/>
  </si>
  <si>
    <t>对于基于LCK的防御检定获得+1骰子。+2最大FP。</t>
    <phoneticPr fontId="1" type="noConversion"/>
  </si>
  <si>
    <t>触手克星</t>
    <phoneticPr fontId="1" type="noConversion"/>
  </si>
  <si>
    <t>来自擒抱、压制或束缚魔法的减值减半。逃脱擒抱的检定获得+1骰子。</t>
    <phoneticPr fontId="1" type="noConversion"/>
  </si>
  <si>
    <t>快速冲锋</t>
    <phoneticPr fontId="1" type="noConversion"/>
  </si>
  <si>
    <t>冲锋攻击获得+1骰子。脱离检定获得+2骰子。</t>
    <phoneticPr fontId="1" type="noConversion"/>
  </si>
  <si>
    <t>巧妙闪避</t>
  </si>
  <si>
    <t>闪避检定获得+1骰子。</t>
    <phoneticPr fontId="1" type="noConversion"/>
  </si>
  <si>
    <t>强化充能</t>
    <phoneticPr fontId="1" type="noConversion"/>
  </si>
  <si>
    <t>进行补魔动作时，你可以不受到防御减值。你可以选择如常受到防御减值并在一轮内无法进行护盾防御，从而回复两倍的MP。</t>
    <phoneticPr fontId="1" type="noConversion"/>
  </si>
  <si>
    <t>护盾专家</t>
  </si>
  <si>
    <t>护盾检定获得+1骰子。+1最大MP。</t>
    <phoneticPr fontId="1" type="noConversion"/>
  </si>
  <si>
    <t>制服补强</t>
    <phoneticPr fontId="1" type="noConversion"/>
  </si>
  <si>
    <t>+2最大SP。（译注：非永久，不会在受到攻击结束后自动恢复）</t>
    <phoneticPr fontId="1" type="noConversion"/>
  </si>
  <si>
    <t>防御专家</t>
    <phoneticPr fontId="1" type="noConversion"/>
  </si>
  <si>
    <t>对于基于STR的防御检定获得+1骰子。</t>
    <phoneticPr fontId="1" type="noConversion"/>
  </si>
  <si>
    <t>离奇天运</t>
    <phoneticPr fontId="1" type="noConversion"/>
  </si>
  <si>
    <t>每四回合回复1点FP。</t>
    <phoneticPr fontId="1" type="noConversion"/>
  </si>
  <si>
    <t>魔法防御</t>
    <phoneticPr fontId="1" type="noConversion"/>
  </si>
  <si>
    <t>对法术攻击的防御获得+2骰子。</t>
    <phoneticPr fontId="1" type="noConversion"/>
  </si>
  <si>
    <t>坚定决心</t>
    <phoneticPr fontId="1" type="noConversion"/>
  </si>
  <si>
    <t>当你的HP被打空到0或更低，你可以在你的下一回合进行一个自由动作来回复到等同于你一个伤害阈值的HP，（译注：即回复到HP最大值的1/4）并且你受伤带来的减值全部无效直到你的再下一回合。每遭遇只能使用一次。</t>
    <phoneticPr fontId="1" type="noConversion"/>
  </si>
  <si>
    <t>才能</t>
    <phoneticPr fontId="1" type="noConversion"/>
  </si>
  <si>
    <t>必杀一击</t>
    <phoneticPr fontId="1" type="noConversion"/>
  </si>
  <si>
    <t>瞬间传送</t>
    <phoneticPr fontId="1" type="noConversion"/>
  </si>
  <si>
    <t>储物空间</t>
    <phoneticPr fontId="1" type="noConversion"/>
  </si>
  <si>
    <t>千变模仿</t>
    <phoneticPr fontId="1" type="noConversion"/>
  </si>
  <si>
    <t>双生灵魂</t>
    <phoneticPr fontId="1" type="noConversion"/>
  </si>
  <si>
    <t>万法破尽</t>
    <phoneticPr fontId="1" type="noConversion"/>
  </si>
  <si>
    <t>集中突击</t>
    <phoneticPr fontId="1" type="noConversion"/>
  </si>
  <si>
    <t>全盛时期</t>
    <phoneticPr fontId="1" type="noConversion"/>
  </si>
  <si>
    <t>弹幕射击</t>
    <phoneticPr fontId="1" type="noConversion"/>
  </si>
  <si>
    <t>集中火力</t>
    <phoneticPr fontId="1" type="noConversion"/>
  </si>
  <si>
    <t>友情之力</t>
    <phoneticPr fontId="1" type="noConversion"/>
  </si>
  <si>
    <t>复仇之心</t>
    <phoneticPr fontId="1" type="noConversion"/>
  </si>
  <si>
    <t>分身化形</t>
    <phoneticPr fontId="1" type="noConversion"/>
  </si>
  <si>
    <t>天神下凡</t>
    <phoneticPr fontId="1" type="noConversion"/>
  </si>
  <si>
    <t>第三只眼</t>
    <phoneticPr fontId="1" type="noConversion"/>
  </si>
  <si>
    <t>缩放自如</t>
    <phoneticPr fontId="1" type="noConversion"/>
  </si>
  <si>
    <t>自我再生</t>
    <phoneticPr fontId="1" type="noConversion"/>
  </si>
  <si>
    <t>绝对防御</t>
    <phoneticPr fontId="1" type="noConversion"/>
  </si>
  <si>
    <t>触手掌控</t>
    <phoneticPr fontId="1" type="noConversion"/>
  </si>
  <si>
    <t>时流探知</t>
    <phoneticPr fontId="1" type="noConversion"/>
  </si>
  <si>
    <t>+1STR或MAG</t>
    <phoneticPr fontId="1" type="noConversion"/>
  </si>
  <si>
    <t>打出耗尽你全部力量而势不可挡的一击。如果这一击命中了，这会具有极强的穿透性和破坏力，即使是强力的魔物也几乎必然被抹杀。
然而这会让你精疲力尽并且脆弱——因此你最好不要失手。
每轮一次，一次成功的攻击会给你1点连击计数，最大为5点。未命中的攻击会移除所有的连击计数。在遭遇结束时所有的连击计数都会失去。
4 MP，动作：
用你的武器攻击一个敌人。你这一攻击的骰子数在处理了所有调整值之后乘上连击计数。这会用掉你所有的连击计数。对于秘法武器，则是进行一次加乘的秘法（MAG）攻击，造成1点伤害/成功，带有1点穿透。
在使用这一才能后（译注：无论是否命中），你所有防御承受等于所用的连击计数数量的减值。减值持续连击计数的1/2的轮数（向上取整）。</t>
    <phoneticPr fontId="1" type="noConversion"/>
  </si>
  <si>
    <t>+1AGI或MAG</t>
    <phoneticPr fontId="1" type="noConversion"/>
  </si>
  <si>
    <t>你可以瞬间将你自己在两点之间传送。短距离的跳跃是容易的，不过多次重复会更困难。长距离的跳跃会花费更多法力来实现。
2 MP，即时，进行逃脱时：
自动成功而无需检定。
X MP，应对，防御后：
对于一次具有胜过你防御检定X点净成功数的对你的攻击，无效化这次攻击。
即时，进行冲锋攻击或脱离时：
你可以用MAG代替正常属性进行检定。</t>
  </si>
  <si>
    <t>你可以打开一个无限容量的异次元空间。你可以即时存取物品，但这只对非生命物体有效。食物或其他时间敏感的东西放进去会静滞，不会腐败或有其他时间流逝的效果。你能够存放任何你个人能够举起的东西。
这在未变身时仍然有效，不过会限定于小得能够手持的物品，并且从发动到物品出现之间会有短暂的延迟。
1 MP或1 FP，动作：
掏出一种简单的远程或近战武器并进行攻击，这一武器限定只能使用一种攻击方式（比如近战切割攻击，或是远程穿甲攻击）。在此遭遇的剩下的时间里你可以保留这一攻击方式。
2 MP或2 FP，动作：
设置一个爆炸物作为一次远程攻击，固定11个骰子。这一攻击作用于所有与你处在近距的东西（译注：不包括你自己），造成2点伤害/成功，带有1点穿透。
2 MP或2 FP，动作：
对一个目标齐射作为一次远程攻击，固定9个骰子。这一攻击作用于所有与目标处在近距的东西，造成2点伤害/成功，带有1点穿透。
2 MP或2 FP，应对，防御远程攻击时：
你的防御检定获得+1骰子，以将此远程攻击吞噬进你的储物空间。若你防御成功，这一攻击被捕获1轮。
2 MP或2 FP，动作，已有至少一个被捕获的攻击：
将被捕获的攻击作用于其本来的使用者。所有的参数，包括投骰结果，应用的法术，以及加值等都与原本一致。这将用掉这一捕获的攻击。
3 MP或3 FP，动作，每遭遇一次：
取出一面护盾或掩体来提供+4临时SP。
2 MP或2 FP，动作：
取出一份药物来回复你或与你处在近距的一个目标4点HP。
2 MP或2 FP，动作：
取出持续3回合的烟幕。任何在短距内的东西都被烟幕所笼罩，对远距的防御检定获得+2骰子，对近距的防御检定获得+1骰子，对躲藏检定获得+2骰子。</t>
    <phoneticPr fontId="1" type="noConversion"/>
  </si>
  <si>
    <t>你自己没有什么特别的才能，但是你特别擅长快速理解才能是如何运作的。在目击你的盟友或敌人使用过一次他的才能后，你可以领会他们在做什么然后以同样的方式模仿之。
应对，当一个才能被使用时，且此次遭遇中你未曾复制过才能：
取得那项被使用的才能。这完全如同拥有那项才能一样运作，包括属性加减值。
你同时只能拥有一项这样复制的才能，且一次遭遇全程只能复制一次才能。</t>
    <phoneticPr fontId="1" type="noConversion"/>
  </si>
  <si>
    <t>-2全属性，或-1全属性，-1VIT</t>
    <phoneticPr fontId="1" type="noConversion"/>
  </si>
  <si>
    <t>你的变身分割了你的灵魂，碎片具有了自己的身体和思想。分身可以是男性或是女性。分身爱着你，除非受到你过分的虐待否则不会背叛你。你们具有着本能的联系，有时你们可以告知对方自己所在的位置，以及其他需要的信息。
你取得另一个角色，你的双生子。分身为专精、武器和套装另外投骰，但共享双生灵魂这一才能（你就是你的分身的分身）以及特技。对于提供某些独立的东西的特技，比如神器或是盟友，你与分身两人将共享一个。对于任一选项，你们可以选择不同的属性加值。
如果你本身是DMG，你可以选择跳过分身的投骰而直接选择你的专精的非黑化的版本。如果分身投出了黑化，她将直接取得你的专精的黑化的版本。如果你和你的分身都是魔物少女，则你们共享相同的魔物少女特技。
花在你或分身身上的硬币都将同时影响你们两个，但你可以选择不同的选项（比如两人均购买第二武器而各自选择不同的武器）除非用于购买新的特技。
如果你选择了-2全属性的属性减值，你随时可以和你的分身合体，参见《AMGC合体扩展》。否则你们无法合体。
当你们中的一位受到万法破尽的影响时，这一才能无法充分运作，你们所有检定都获得-1减值。</t>
    <phoneticPr fontId="1" type="noConversion"/>
  </si>
  <si>
    <t>奇异的光环环绕着你，魔法存在可以注意到这一点。这部分扭曲了你周围的魔法，并且你可以将其发射向你的敌人来干涉他们。
应对，当一个法术连续作用于你两次：
无效化作用于你的法术。（译注：指受到法术效果后一轮内不会再次受到作用）
2 MP，动作：
无效化敌人的一项才能1轮。
花费同样的法力可以用即时动作来延长。</t>
    <phoneticPr fontId="1" type="noConversion"/>
  </si>
  <si>
    <t>+1STR或AGI</t>
    <phoneticPr fontId="1" type="noConversion"/>
  </si>
  <si>
    <t>如果你专注于一个目标，你可以在一次攻击中投入远比正常来得多的魔力。这一才能允许你在一点专注的时间后对一个敌人打出非常具有破坏性和穿透性的一击。这不像必杀一击一样有效，但可以重复直到你耗尽能量。
3 MP，动作：
进行两次同类的攻击，比如两次远程穿甲攻击或者两次近战冲锋攻击。
对于除了时机之外的所有方面来说，都视为独立的两次攻击。
这两次攻击均无视1点SP。</t>
    <phoneticPr fontId="1" type="noConversion"/>
  </si>
  <si>
    <t>你可以在短时间内引导未来的你自己的力量。你的外貌变成一个女子黄金时期的样子，但你的精神状态不变。
3 MP，即时：
你的STR、AGI、VIT和MAG获得+4加值。持续接下来两轮。
HP、MP和SP在持续时间内相应提高，这些资源会在正常资源之前首先被消耗。</t>
    <phoneticPr fontId="1" type="noConversion"/>
  </si>
  <si>
    <t>你可以投射出大量的火力。极其大量。你可以高效地大量重复射出攻击或是射出一批攻击。你是压制的专家，可以轻松消灭大群弱小的目标。你也可以为你的大型法术添加二次爆炸效果，允许其在对更大目标的爆裂攻击中覆盖杂兵们。
3 MP，即时，当使用多目标攻击：
你不会受到多目标攻击的减值，但最多只能攻击10个不同的目标。
如果你使用了一项远程攻击，获得+1骰子。</t>
    <phoneticPr fontId="1" type="noConversion"/>
  </si>
  <si>
    <t>+1STR，AGI或MAG</t>
    <phoneticPr fontId="1" type="noConversion"/>
  </si>
  <si>
    <t>你擅长指挥你的盟友，当你喊出命令时他们会比通常更乐于听从——特别是在激烈的战斗中。你也取得了本能地对战术与战机的领会。综合以上这些，你可以在战斗中新的机会出现时引导你的盟友们而不会错失机会。
3 MP，动作：
选择一个目标。
你的所有盟友可以立即对目标进行一次基础武器攻击。</t>
    <phoneticPr fontId="1" type="noConversion"/>
  </si>
  <si>
    <t>+1MAG或LCK</t>
    <phoneticPr fontId="1" type="noConversion"/>
  </si>
  <si>
    <t>你可以本能地察觉人们的悲伤，知道如何使他们振作，并且知道如何得到他们的善意。人们总是喜欢你，给你更多的机会，愿意帮助你。只要进行一些谈话你就很容易获得盟友或是联系人，有时采取一些冒险的行动甚至能让一些魔物尊敬你或是停止捕食人类。不幸的是，不是所有人都能成为朋友，但只要可能，这一才能能让你本能地知道如何和任何人成为朋友。
被动：
你对他人的援助动作，以及他人对你的援助动作，所带来的增加的骰子数+2。
X MP，动作：
选择一个盟友。
从你向她或是从她向你转移X点HP，最多3点。</t>
    <phoneticPr fontId="1" type="noConversion"/>
  </si>
  <si>
    <t>你爱你的朋友。即使在激战中你也留意着他们，而如果你发现他们被伤害了——只有神明才能拯救那些碍着你的人。
应对，当一位盟友由于一次攻击而跌破了一重伤害阈值：
（译注：意思是一回合内损失HP超过最大值的1/4）
立即对那个敌人进行一次基础武器攻击。
在你的下一回合你对该敌人的攻击获得+2骰子。
若盟友在你的下一回合前跌破两重伤害阈值（译注：意思是一回合内损失HP超过最大值的一半），加值增加到+4。</t>
    <phoneticPr fontId="1" type="noConversion"/>
  </si>
  <si>
    <t>经过一段时间的专注，你可以分裂出你的一个复制体。这花费了相当的魔力来创造，但维持的花费很少。他们并不具有很强的魔力，但身体与你一样坚实，也能像你一样用力击打。任何足以伤害你的攻击能够摧毁复制体。
他们的经历不会自动传达于你，但在回到你的身边时可以与你融合并传达给你一小部分他们的经历——这会让你非常困惑。*
0 MP或1FP，动作：
创造一个你的复制体，具有1HP，1MP。如果你花费了1FP，则创造两个复制体。
复制体不能使用才能、特技、武器精通或套装强化，其他则按照你的骰子数和行动。最多可以同时有你的MP上限的1/3的活动的复制体。
当万法破尽作用于你，所有复制体都被消灭。
1/3最大MP，动作：
创造一个具有1/3你的最大HP，1点MP和1点FP的复制体。同时只能存在一个这样的活动的复制体。其他同上。</t>
    <phoneticPr fontId="1" type="noConversion"/>
  </si>
  <si>
    <t>你体内的魔力是通用的——你的专精不是个真正意义上的专精，只是你的魔法力量最显著的方面。
但是你仍然只有与大部分魔法少女一样的魔法力量总量。既然现在分散为了许多形式，你只能将其中的一小部分投入到每个法术。
被动：
除了你的专精，你还可以使用其他专精的法术，除了特异和黑化的版本。
你不满足所有要求MAG大于8的法术的先决。</t>
    <phoneticPr fontId="1" type="noConversion"/>
  </si>
  <si>
    <t>你具有独特的视觉，可以看到魔力的流动与痕迹。你的魔法感官非常精准——你可以看穿幻象，追踪消散的仪式的效果，或是仅仅一瞥就看出所使用的魔法的类型。
你高度协调的魔法感官让你可以预测袭来的法术，如果你够敏捷就能够自己闪避或是反击之。
当附近有一个上城入口时你也能轻易知道，不过要知道到底如何启动它会需要花费你一点时间。
动作：
看穿一个幻象。
被动：
拦截或护盾检定获得+2骰子。
察觉检定获得+2成功数。
你总是能在突袭轮中行动。</t>
    <phoneticPr fontId="1" type="noConversion"/>
  </si>
  <si>
    <t>你可以以某种方式改变你身体的质量。因此你可以变大变小——从8英尺高的巨人到3英尺高的侏儒，或是介于这之间的任何大小。
X MP，即时：
从STR转移X点到AGI，或是从AGI到STR，最多3点。
持续到遭遇结束。</t>
    <phoneticPr fontId="1" type="noConversion"/>
  </si>
  <si>
    <t>你治愈与恢复魔法能量远快于通常。只要没有直接杀死你，你可以从几乎任何伤势中存活。你的伤口甚至可以在受到伤害时就开始恢复，而你断掉的肢体可以仅仅贴着创口就重新接上。
由于你不会疲劳，你通常会进行持久战。这甚至在未变身时都有好处，会增强耐力和恢复速度，不过治疗速度会大大降低。
被动：
每回合，回复1点HP。
每两回合，回复1点MP与1点SP。
1 MP，即时，每回合一次：
回复1点HP。这每回合只能使用一次。</t>
    <phoneticPr fontId="1" type="noConversion"/>
  </si>
  <si>
    <t>你可以在你周围创造出纯魔法能量的光环来对付来袭的攻击。使用这一才能是困难的，但能让你暂时完全免疫攻击和伤害。
3 MP，应对，当进行防御检定，每遭遇一次：
自动成功而无需检定。
1 MP，动作，每遭遇一次：
你在一轮内防御自动成功而无需检定。
可以通过即时动作延长最多3轮，每轮花费4MP。</t>
    <phoneticPr fontId="1" type="noConversion"/>
  </si>
  <si>
    <t>+1任一属性</t>
    <phoneticPr fontId="1" type="noConversion"/>
  </si>
  <si>
    <t>你可以命令一些触手之类的东西，包括锁链，藤蔓，带子，绳子甚至真正的触手。触手可以从你的套装长出或是在你的专注下从你可以指定的若干点长出。触手可以在你的少许指示下行动，或者你可以完全控制其中一根，用来还原印第安纳琼斯的惊险场景或者成龙的搏斗场景。
你不会从触手获得任何反馈，但是你总是知道触手相对于你的身体在何处。
即时，每回合一次：
选择擒抱、打击或挤压以及远距内的一个目标。
这是一个近战（STR或VIT），远程（AGI）或秘法（MAG或LCK）攻击。所用的属性由你第二高的属性决定。
擒抱
如果成功，目标被擒抱，所有检定获得-2骰子。
在你的回合开始时，你可以花费一个自由动作重投这一检定来保持擒抱的减值。
对方对抗擒抱的检定不受到减值，擒抱减值不与压制叠加。
打击
造成1点伤害/成功。如果对方被擒抱，对方的防御会如常受到减值。
挤压
目标必须已经被擒抱。造成1点伤害/成功，无视SP。对方的防御不受到擒抱的减值。</t>
    <phoneticPr fontId="1" type="noConversion"/>
  </si>
  <si>
    <t>任意合计+4</t>
  </si>
  <si>
    <t>任意合计+4，未变身+1VIT</t>
  </si>
  <si>
    <t>任意合计+4，未变身+1AGI</t>
  </si>
  <si>
    <t>任意合计+4，未变身保留最多+2STR或VIT</t>
  </si>
  <si>
    <t>任意合计+4，未变身保留+1STR及+1AGI</t>
  </si>
  <si>
    <t>你可以看到短暂的过去与未来，让你有时可以预测行动的轨迹，或是让你知道这里发生了什么。这并不总是容易理解，甚至可能并不连贯，但这可以给你一些关于某个区域的历史或未来的提示，或是给你关于如何在战斗中实现某种命运的灵光一现。
当附近有一个上城传送门时你总是知道。
在遭遇开始时，投固定的9个骰子的检定并记下每个骰子的结果。
被动：
你可以向GM询问关于一个区域的过去与未来的提示。必须有一个GM来处理此事。
格挡与闪避检定获得+2骰子。
察觉检定获得+2骰子。
1 FP，应对，当进行了一个检定，每遭遇一次：
用你记录的投骰结果代替此检定的自然投骰结果。所有会改变自然投骰的效果，比如乘数、目标数值变更或奖励成功数等都有效。</t>
    <phoneticPr fontId="1" type="noConversion"/>
  </si>
  <si>
    <t>特技</t>
    <phoneticPr fontId="1" type="noConversion"/>
  </si>
  <si>
    <t>复合武装</t>
  </si>
  <si>
    <t>武术训练</t>
  </si>
  <si>
    <t>次元旅者</t>
  </si>
  <si>
    <t>万能胶布</t>
  </si>
  <si>
    <t>不存在者</t>
  </si>
  <si>
    <t>记忆链接</t>
  </si>
  <si>
    <t>强化武器</t>
  </si>
  <si>
    <t>天选之人</t>
  </si>
  <si>
    <t>活化武器</t>
  </si>
  <si>
    <t>秘术神器</t>
  </si>
  <si>
    <t>精通领域</t>
  </si>
  <si>
    <t>背水一战</t>
  </si>
  <si>
    <t>专精天赋</t>
  </si>
  <si>
    <t>次元住所</t>
  </si>
  <si>
    <t>主角时刻</t>
  </si>
  <si>
    <t>弹性躯体</t>
  </si>
  <si>
    <t>隐姓埋名</t>
  </si>
  <si>
    <t>FP常伴</t>
  </si>
  <si>
    <t>强化变身</t>
  </si>
  <si>
    <t>密封环境</t>
  </si>
  <si>
    <t>强健体魄</t>
  </si>
  <si>
    <t>伪装神器</t>
  </si>
  <si>
    <t>牢狱逃脱</t>
  </si>
  <si>
    <t>保卫专精</t>
  </si>
  <si>
    <t>鲜血魔法</t>
  </si>
  <si>
    <t>英雄救美</t>
  </si>
  <si>
    <t>小姐做派</t>
  </si>
  <si>
    <t>储物背包</t>
  </si>
  <si>
    <t>形体变化</t>
  </si>
  <si>
    <t>维生强化</t>
  </si>
  <si>
    <t>特大背包</t>
  </si>
  <si>
    <t>被监护人</t>
  </si>
  <si>
    <t>强化套装</t>
  </si>
  <si>
    <t>自然成长</t>
  </si>
  <si>
    <t>法力引导</t>
  </si>
  <si>
    <t>治愈神器</t>
  </si>
  <si>
    <t>男子气概</t>
  </si>
  <si>
    <t>镜像行动</t>
  </si>
  <si>
    <t>随行盟友</t>
  </si>
  <si>
    <t>上城转移</t>
  </si>
  <si>
    <t>双重引导</t>
  </si>
  <si>
    <t>魔物变形</t>
  </si>
  <si>
    <t>额外收入</t>
  </si>
  <si>
    <t>骷髅钥匙</t>
  </si>
  <si>
    <t>巫术大师</t>
  </si>
  <si>
    <t>获得魔宠</t>
  </si>
  <si>
    <t>超级地图</t>
  </si>
  <si>
    <t>背生双翼</t>
  </si>
  <si>
    <t>瓶中灵魂</t>
  </si>
  <si>
    <t>快照解析</t>
  </si>
  <si>
    <t>净化神器</t>
  </si>
  <si>
    <t>永恒形态</t>
  </si>
  <si>
    <t>星界投射</t>
  </si>
  <si>
    <t>时刻警觉</t>
  </si>
  <si>
    <t>绝地反击</t>
  </si>
  <si>
    <t>自主规制</t>
  </si>
  <si>
    <t>法力神器</t>
  </si>
  <si>
    <t>虚假双亲</t>
  </si>
  <si>
    <t>忠诚坐骑</t>
  </si>
  <si>
    <t>+1属性</t>
    <phoneticPr fontId="1" type="noConversion"/>
  </si>
  <si>
    <t>你的武器有多种用途。可能是你的步枪有着刺刀，或是你的剑从铁拳套上伸出来，或是你的魔杖顶端箍铁。不管怎样，你可以用其比通常的武器做到更多。
选择你的武器的变化类型。这不带来武器提供的属性加值。这一特技提供的属性加值是从这一变化模式的武器类型所对应属性加值中选择一个。你可以为变化模式选择一项适当的武器精通。
若你有两把武器，复合武装独立应用于两者。
即时，每回合一次：
切换武器模式。你用武器进行的下一次攻击获得-1骰子。对于秘法武器来说法术也算作使用武器。</t>
    <phoneticPr fontId="1" type="noConversion"/>
  </si>
  <si>
    <t>+1STR或+1AGI†</t>
    <phoneticPr fontId="1" type="noConversion"/>
  </si>
  <si>
    <t>你自然地获得了关于战术、后勤以及关于很多武器的复杂的训练。你的直觉让你能够预测你的敌人会采取的行动。
被动：
进行或抵抗压制获得+1骰子。
立即，每遭遇一次：
你可以向GM询问敌人下一回合的战术。必须有一个GM来处理此事。</t>
    <phoneticPr fontId="1" type="noConversion"/>
  </si>
  <si>
    <t>你的武器攻击更猛，更锋利，或是施法更快——这就是比大部分魔法少女要更好的武器。
为你的武器选择第二项武器精通。
若你有两把武器，这一特技独立应用于两者。
若你有复合武装，这一特技独立应用于两种模式。</t>
    <phoneticPr fontId="1" type="noConversion"/>
  </si>
  <si>
    <t>你取得了一件神器，有时能够向你展现关于你的疑虑的过去、现在或是未来的一瞥。
1 MP，动作，若你持有神器：
你可以向GM询问关于一个区域的过去与未来的提示。必须有一个GM来处理此事。
1 MP，即时，若你持有神器，每回合一次：
你的防御检定获得+2骰子，直到你的下一回合。</t>
    <phoneticPr fontId="1" type="noConversion"/>
  </si>
  <si>
    <t>你擅长你的专精，对于通常的魔法少女来说这是眼花缭乱又有创造性而难以复制的。
被动：
对于专精法术的先决，你的MAG视为具有+2加值。</t>
    <phoneticPr fontId="1" type="noConversion"/>
  </si>
  <si>
    <t>+1AGI†</t>
    <phoneticPr fontId="1" type="noConversion"/>
  </si>
  <si>
    <t>你并不是橡胶做的，但你的肢体和关节能做出人类所不能的大范围动作。
被动：
逃脱任何擒抱的检定获得+1骰子。</t>
    <phoneticPr fontId="1" type="noConversion"/>
  </si>
  <si>
    <t>你的变身只花3秒，期间无敌。你的变身环节也不再需要喊出来。
对于魔物少女，在维持幻象时保持部分的力量，并且可以快速恢复。这也不会在失去意识或是熟睡时消散。
被动，当你使用变身：
你的变身的时点现在改为即时。
被动，当你使用封印：
你的封印的时点现在改为即时。在封印时，你额外保留正常封印与未封印状态属性差值的一半。</t>
    <phoneticPr fontId="1" type="noConversion"/>
  </si>
  <si>
    <t>这一神器可以将你暂时变形为其他人，包括服装和手持的武器。这是物理性的变形，只持续2小时，随后需要6小时的充能。
用这一神器创造出的身份卡与证件是正确的并能通过扫描，但你不存在于数据库中。创造出的电子产品看起来没问题，但是不会工作。
如果你是位魔物少女，你可以用这个来实现除你的默认伪装之外的形态，或是不必努力就能一次维持几小时你的通常伪装。
1 MP，即时，进行躲藏检定时，若你持有神器：
躲藏检定获得+2骰子。</t>
    <phoneticPr fontId="1" type="noConversion"/>
  </si>
  <si>
    <t>+1VIT或MAG</t>
    <phoneticPr fontId="1" type="noConversion"/>
  </si>
  <si>
    <t>你可以选择燃烧你的生命来供给魔法，而不限于魔力，这极大地拓展了你潜在的魔力储备。但是，小心：没有什么阻止你耗尽生命力量。自然，如果你这样做了就会被杀死。
即时，当花费MP时：
你可以用HP代替任何部分的MP花费。
这不能用于直接回复HP的能力，但可以用于间接回复的能力，比如吸血能力。</t>
    <phoneticPr fontId="1" type="noConversion"/>
  </si>
  <si>
    <t>你拥有一个中型提包大小的异次元储物空间。你可以随时存取，就像储物空间才能一样。
X MP或X FP，特殊，每遭遇一次：
使用储物空间才能下所列的一项行动。花费和时点都与所选行动相同。</t>
    <phoneticPr fontId="1" type="noConversion"/>
  </si>
  <si>
    <t>你只需睡眠一半的时间就能取得相当于整晚休息的效果，并且能够在能饿死人的配额下维生。你不必获取营养，呼吸对你来说也是可选的。
被动：
你可以选择不呼吸，从而免疫基于呼吸的效果。</t>
    <phoneticPr fontId="1" type="noConversion"/>
  </si>
  <si>
    <t>你的套装更坚固而强韧——这提供了更好的防护，足以无视重武器火力和牛头人的斧头。这也让你更容易引导你的魔法。
为你的套装选择第二项套装强化。
被动：
获得+1最大SP。（译注：不会自动回复）</t>
    <phoneticPr fontId="1" type="noConversion"/>
  </si>
  <si>
    <t>你取得了一件手持的神器可以治愈人类与动物。这需要花费来自于你的魔力，并且效率也不高，但可以治愈几乎任何伤势。
2 MP，即时，若你持有神器，每回合一次：
回复一个目标3点HP。
所有MP，特殊，若你持有神器：
治愈目标的一个伤口，即使无法用其他方式恢复，例如顽固的疤痕或是断肢。
这会花费至少1小时，或对于最严重的伤势会要至多24小时（包括失去肢体）。使用者在这期间会耗尽魔力，若开始遭遇则以0MP开始。</t>
    <phoneticPr fontId="1" type="noConversion"/>
  </si>
  <si>
    <t>你可以获得一位亲密的盟友，她会允许你在她家里过夜。她会是你的好朋友，展示给你如果做一个魔法少女——不过若你是更黑暗的某种东西，她也会设法救赎你。
或者，你的朋友自己是位黑暗魔法少女或是魔物少女。她愿意掩护你，让你在战斗中幸存，她也可能要求你为她做些事情作为回报。如果你相反地是位普通的魔法少女，她必然会坚持与你分享她的秘密与力量……
选择一位魔法少女，黑暗魔法少女或是魔物少女盟友。
选择或投骰她的年龄、身材、专精、武器、套装、才能以及每列一项特技。她获得1枚银币，若是投骰还获得2枚青铜币。
盟友不会获得基础的武器精通或是套装强化。她们也不能获得盟友或是魔宠。
如果她是位黑暗魔法少女或是魔物少女，详见《AMGC黑化扩展》。魔物少女会获得4项（若是选择）或5项（若是投骰）魔物特技。</t>
    <phoneticPr fontId="1" type="noConversion"/>
  </si>
  <si>
    <t>+1STR或VIT</t>
    <phoneticPr fontId="1" type="noConversion"/>
  </si>
  <si>
    <t>你获得与你情绪关联的一种额外变身形态。当你沮丧、愤怒或是非常震惊时你会失控。在这种状态下你会获得魔物的特征，而你全部的本能都会告诉你去消灭带来压力的源头，或是尽快逃脱。对于魔物少女，你的魔物特征会增强——将你变成一个完全是魔物的形态，而不是个像是魔物的少女。
即时：
获得+2STR、+2AGI和+2VIT。
在持续时间内，在每个回合开始时投10d10，对抗3成功的难度。若你检定失败，一位GM在本回合操作你的行动，通常是攻击或逃脱。只要你已经进行了至少一次自控检定，并且当前能够控制自己，你就可以用同样时点的即时动作来关闭这一状态。</t>
    <phoneticPr fontId="1" type="noConversion"/>
  </si>
  <si>
    <t>+1MAG†</t>
    <phoneticPr fontId="1" type="noConversion"/>
  </si>
  <si>
    <t>你成为某种普通人可以习得的巫术的大师，比如雕刻卢恩文字，书写御札，占卜或是类似的。这让你即使在未变身时也可以使用一些明显的魔法能力。
你甚至可以将其教给普通人，如果他们努力学习。
被动：
你在未变身时不会失去使用专精法术的能力。仍然需要满足属性先决。</t>
    <phoneticPr fontId="1" type="noConversion"/>
  </si>
  <si>
    <t>你的套装带有某种翅膀。你可以从任何高度滑翔，或是有点困难地飞行。如果你已经或之后取得了除此之外的飞行能力，你的机动性和速度将极大提高。
被动：
闪避与脱离检定获得+1骰子。</t>
    <phoneticPr fontId="1" type="noConversion"/>
  </si>
  <si>
    <t>你取得了一件手持的神器可以保持一个区域清除魔物。你需要为其充能，并且这只作用于其周围固定半径内。这也不会强迫魔物离开它们所在的区域，但可以令它们不适而更愿意离开。
若你就是一位魔物少女，这会使你躁动不安。然而携带这一神器也会让你更难被探测到，并且会缓和任何影响你的心智的魔法异变。
即时，若你持有神器，每遭遇一次：
魔物与魔物少女在与你战斗时的攻击与防御检定会承受-1骰子。持续3回合。
被动，若你具有魔物冲动并且持有神器：
你的魔物冲动不再是强制的。</t>
    <phoneticPr fontId="1" type="noConversion"/>
  </si>
  <si>
    <t>你的凡俗感官变得更警觉。这不会有助于你的魔法，但会让你更难被惊吓或埋伏。若有人隐蔽失败或是空气中有某种特殊的气味，你都会很快注意到。
被动：
先攻检定获得+2成功数。
察觉检定获得+2骰子。</t>
    <phoneticPr fontId="1" type="noConversion"/>
  </si>
  <si>
    <t>你取得了一件神器可以重现其他专精的一个技法。这消耗你的魔力并且无法造成强力的攻击，但这给了你一点更多的应用魔力的灵活性。
如果你拥有天神下凡才能，你可以重投决定这一特技。
选择一项MAG先决不超过8的法术。
特殊，若你持有神器：
你可以用这一神器来使用该法术。若需要MAG检定，替换为固定6个骰子。任何花费或时点都与原本一样。</t>
    <phoneticPr fontId="1" type="noConversion"/>
  </si>
  <si>
    <t>一位来自异次元的旅行者在早餐时意外发现了你的困境。他们为你遗憾并且愿意帮你一把，如果你需要。他们与你一样是不朽的，并且四处旅行观光以及打低薪的工混日子。
他们愿意帮你提供伪造的身份卡，装作你的父母，或是让你借住在他们那里。每个世纪左右的时间，他们会在次元间跳跃，你也可以跟着他们。
1 FP，动作，每遭遇一次：
召唤你的旅者朋友进行一次10个骰子的远程穿甲攻击。</t>
    <phoneticPr fontId="1" type="noConversion"/>
  </si>
  <si>
    <t>+1LCK†</t>
    <phoneticPr fontId="1" type="noConversion"/>
  </si>
  <si>
    <t>认识你的旧形态的所有人都会遗忘你。命运将会重写，如同你从未存在或者死去多年。你的宠物由和蔼的亲戚带走，父母与孩子会有别人照顾，财产和积蓄会如你所愿地分配。
这一特技没有机制效果。</t>
    <phoneticPr fontId="1" type="noConversion"/>
  </si>
  <si>
    <t>你是被上天选中的完成某项使命的。直到你完成使命，命运将会一直帮助你。你将不易遭遇到无法处理的魔物。如果遇到了，情况可能变得恰巧在战前或甚至战斗中有盟友来协助你。
你不会在你的平民伪装下死亡。
这一特技没有机制效果。</t>
    <phoneticPr fontId="1" type="noConversion"/>
  </si>
  <si>
    <t>你精通某个领域，比如某个学科、武术、交易或是哲学。这不会告诉你不存在或人类未知的信息
选择一个属性。
被动：
基于该属性的检定获得+1骰子。</t>
    <phoneticPr fontId="1" type="noConversion"/>
  </si>
  <si>
    <t>你获得一个只要几秒钟的专注就能前往的套间。这是个相对宽敞的套间，有着如你所愿的装修，并且靠近一个联结传送门交通便利。药柜和冰箱会提供自动补充的药品和食物供给。房间不会被侦测到，除非曾通过你的传送前往过否则没人能通过至高之城找到这房间。
4+X*4 MP，动作：
你可以通过传送回到次元住所。你可以额外带X人与你同行，最多5人。</t>
    <phoneticPr fontId="1" type="noConversion"/>
  </si>
  <si>
    <t>+1AGI，MAG或LCK</t>
    <phoneticPr fontId="1" type="noConversion"/>
  </si>
  <si>
    <t>你经常被人无视，在与你接触后人们会很快忘记你的脸。官方记录经常会漏掉你。
被动：
躲藏检定获得+2骰子。
当你逃脱时敌方的追击检定获得-2骰子。</t>
    <phoneticPr fontId="1" type="noConversion"/>
  </si>
  <si>
    <t>你免疫压力与温度的极端环境，可以在你周身产生个人空气供应。你可以与接触你的人分享。不过这不会带来对直接的魔法攻击的防护。
被动：
你免疫可能影响你身体的有害环境效果，比如失去空气或炎热环境或毒气。这不会阻止这些东西以其他的方式妨碍你，比如烟幕。</t>
    <phoneticPr fontId="1" type="noConversion"/>
  </si>
  <si>
    <t>若你罕见地被监禁或者被困，你可以选择传送到随机地点。你到达时该地点可以保证安全，并且会有让你恢复的设施或补给，但是不保证容易从这里返回，对于之后的安全性也不作保证。
1 MP，动作，若你被困或被监禁：
逃脱到另一地点。不需要检定。</t>
    <phoneticPr fontId="1" type="noConversion"/>
  </si>
  <si>
    <t>通过给出你制作的指示物或安装在永久固定装置上，你可以指定一个人或地点。在指示物有效期间，在该人或地点周围发生或将要发生的危险你都会知道。你总是能知道如何及时赶到那里。
同一时间只能有一个生效的指示物——无论是作用于一个人或是地点。
你可以通过一个指示物来指定一个目标或区域。只有一个指定的指示物可以生效。
被动，当守卫你指定的目标或区域时：
你的攻击与防御检定获得+1骰子。
被动，当援助你指定的目标时：
援助加值获得+1。</t>
    <phoneticPr fontId="1" type="noConversion"/>
  </si>
  <si>
    <t>完美定向</t>
    <phoneticPr fontId="1" type="noConversion"/>
  </si>
  <si>
    <t>对于你脑中的目的地或物体，你总是能知道其所在方向。这必须是你已知存在的地点或物体，也要能清楚地在脑内描绘。如果你寻找“真爱”或其他概念则会得到很奇怪的结果，如果你试图寻找非特定的东西像是“能一击击杀吸血鬼的武器”则会带着你兜圈子，如果不是直接失败的话。
你也永远不会再丢失你的钥匙、遥控器或手机了。
被动：
如果你有一个目标，你可以询问GM路线是否正确以及哪条路通向目标。
必须有一个GM来处理此事。</t>
    <phoneticPr fontId="1" type="noConversion"/>
  </si>
  <si>
    <t>你获得了一个特大背包装满了有助于求生的东西。背包的里面比预计的要大，每天都会产生一系列帮助你生活的物品——适量但有营养的餐食，干净的水，适合你的新身体的替换衣物，适合你所在区域的身份卡，以及一些基础求生工具。这里面也带有一台小巧而永不损坏的笔记本电脑，并且总是能连接到互联网，此外还有大量但有限的一坨不太干净的现金可以使用。
背包本身如果遗失可以召唤到你身边，但任何不在其内的东西都不会跟着带来。
这一特技没有机制效果。
背包中包含求生所需的一切：食物，水，替换衣物，以及一个具有神秘wifi连接的电脑……只要你集中精神你要何物然后探入包中就能取得。非必需品不能在包里找到。</t>
    <phoneticPr fontId="1" type="noConversion"/>
  </si>
  <si>
    <t>你可以自然地长大。其他处于这样的情形的女孩们被锁定在一个年龄上，而你则会自然地长大，不过是以正常一半的速率。当你死亡时，你的重生形态会是你的初始年龄而不是死亡年龄。你的身体需要更少的魔力来使你不朽，这也让你死亡后更容易复活。
被动：
+2最大MP</t>
    <phoneticPr fontId="1" type="noConversion"/>
  </si>
  <si>
    <t>你是个魔法少年，这意味着你保持或获得男性所有的部件。你很幸运不是么？
这一特技没有机制效果。，不过…… ( ͡° ͜ʖ ͡°)</t>
    <phoneticPr fontId="1" type="noConversion"/>
  </si>
  <si>
    <t>你有着将你及你周围一小圈强制传送进出至高之城的技能。用这一特技你可以转移到荒地来尽情战斗——但是记得至高之城并不全是荒芜的区域。你也可以同样用这一特技来强制将你送回现实世界，以防止你迷失或被困在蔓延之城——但是记得如果你出门冒险到了远方（译注：在至高之城）那么“现实世界”将不会仍然对应于你的地球。
3+X MP，动作：
将你以及所有距离你在远距内的盟友与敌人传送进出至高之城。若你从你的上个回合起就未受到攻击，你可以选择只传送距离你在近距的那些。你可以移动你自己和额外X个目标。你必须有足够的MP来支付全部花费。</t>
    <phoneticPr fontId="1" type="noConversion"/>
  </si>
  <si>
    <t>你每月会获得适当的收入，或是通过现金或是与某借记卡关联的银行账户。这足够维持中产阶级的生活，但你永远不必工作来维持收入。
这一特技没有机制效果。</t>
    <phoneticPr fontId="1" type="noConversion"/>
  </si>
  <si>
    <t>你获得了一个小小的能干的动物伙伴，有着关于魔法与魔物的一般知识和精准的感官。它有着等同人类的指挥，也可以短暂地改变形态来更直接地帮助你——类人的形态或是战斗形态。不管是哪种，它都只能短时间地承受其变化形态，随后就需要复原并且休息。
当取得这一特技，选择战斗或支援的魔宠类型以及近战或远程的攻击类型。你可以花费一枚金币来取得有着相对的类型的第二魔宠。
即时，战斗魔宠，每遭遇一次：
魔宠进入战斗3回合。它们有12点HP，5点SP，10点MP和0点FP。它们的攻击检定是9个骰子，防御检定是8个骰子。它们的援助能力提供比正常少1的骰子。如果是近战会造成2点伤害/成功，带有1点穿透。如果是远程会造成1点伤害/成功，带有1点穿透。它们可以使用你能够使用的任何法术。
即时，支援魔宠，每遭遇一次：
魔宠进入战斗3回合。它们有10点HP，3点SP，10点MP和0点FP。它们的攻击检定是7个骰子，防御检定是7个骰子外加+2成功数。它们的援助能力提供比正常多1的骰子。如果是近战会造成2点伤害/成功。如果是远程会造成1点伤害/成功。它们可以使用你能够使用的任何法术。</t>
    <phoneticPr fontId="1" type="noConversion"/>
  </si>
  <si>
    <t>你的肉体是你的灵魂控制的傀儡，你的灵魂则在一件可以被破坏可以手持的物品之中。要保证其安全，因为摧毁灵魂瓶会立即杀死你——而离你太远则会削弱你的控制。在10英里的距离你开始失去对你的肉体的精细控制，而在20英里你只能像个僵尸一样号角与拖行。与你的灵魂瓶分隔在不同次元也会完全失去控制。
也要保证肉体处在良好的工作状态——处在超出修复能力的创伤下你仍然可以强迫其运动，但这会更困难，并且如果肉体看起来显然死亡了你可能被错认为吸血鬼或僵尸。你仍然不会因为肉体伤害而死亡。如果你的肉体被摧毁而灵魂瓶是完好的，你可以比完全重生要快得多地重建新的肉体。
被动：
+1最大SP。
被动，当进行蛋糕糖果模式的游戏：
你取得坚定决心套装强化。如果你已经有了，你可以每遭遇多使用一次。
被动，当进行冷酷刀枪模式的游戏：
你无视通常物理死亡的效果。取而代之，你通过你的灵魂瓶保持生存，可以在适当的时间后复活。
（冷酷刀枪模式）若你被杀，你的魔法将被储存在灵魂瓶中。你可以在安全时再生你的躯体。不过灵魂瓶是可以被破坏的，若被摧毁你将立即死亡，若受到损伤也会对你的再生过程造成可怕的影响。
相对地，你的控制能力随距离下降。若你的肉体距离你的灵魂瓶在10英里以上，你会失去你脑中高级神经中枢的功能，变得和野生动物差不多。若你穿过传送门，你必须带着你的灵魂瓶。</t>
    <phoneticPr fontId="1" type="noConversion"/>
  </si>
  <si>
    <t>你的躯体与服装总是保持原状。你的头发不会打结，牙齿不会蛀牙，体毛或是不存在或是如你所愿地修饰，体味或是不存在或是如同香水，指甲总是很整洁。
你可以随意召唤时髦的外套，但这样召唤的外套会在你脱下2小时后消失。
被动：
+1最大SP。
动作：
改变你的套装强化为任何正常允许的。持续到遭遇结束。</t>
    <phoneticPr fontId="1" type="noConversion"/>
  </si>
  <si>
    <t>-1VIT，+1任一属性，+1任一属性</t>
    <phoneticPr fontId="1" type="noConversion"/>
  </si>
  <si>
    <t>与其他被束缚于轮回的魔法少女不同，你可以确实地拼上性命去做某事。在你希望的时候，你可以超频你的魔力，燃烧维持你生命的力量来短暂地爆发。
这会让你永久死亡，最后给契约兽一次中指。
即时，当进行蛋糕糖果模式的游戏：
回复所有HP。直到遭遇结束，你无视伤害阈值减值并在所有检定上获得2倍骰子的倍率。如果跌落2道伤害阈值，增加到4倍。
在遭遇结束后，你死亡并且只有你选择才会复活。
即时，当进行冷酷刀枪模式的游戏：
回复所有HP。直到遭遇结束，你无视伤害阈值减值并在所有检定上获得2倍骰子的倍率。如果跌落2道伤害阈值，增加到4倍。
在遭遇结束后，你死亡。</t>
    <phoneticPr fontId="1" type="noConversion"/>
  </si>
  <si>
    <t>你有一对相信自己是你的双亲的人。你不确定他们是被洗脑的人类，魔法构装体，或是扭曲了命运的你新的躯体的真的父母。不管怎样，他们具有证明你是他们的小女孩的文件并且“全家”刚移居到镇上。他们也爱着你，希望你去上学并升上新的年级，并不能被告知你的魔法少女生涯。
这一特技没有机制效果。</t>
    <phoneticPr fontId="1" type="noConversion"/>
  </si>
  <si>
    <t>你获得一盒子可爱的魔法创可贴，可以治愈或是修复几乎任何东西——甚至可以以动画逻辑来修复未活化的物品。
动作，若持有此物品：
回复2点HP，2点MP或是1点SP。</t>
    <phoneticPr fontId="1" type="noConversion"/>
  </si>
  <si>
    <t>你取得转移你一小段记忆与经验到另一个魔法生物的能力，通过你们的头互相物理接触。但是小心：他们会体验到你那时做的任何事情。
特殊：
你可以从另一个角色处复制一项法术的一次施放。所有先决仍然需要满足才能施放。存储的法术不会消散，但只能使用一次。
每天只能使用一次这一能力。</t>
    <phoneticPr fontId="1" type="noConversion"/>
  </si>
  <si>
    <t>你的武器是勉强能活动、有意识和活着的。它不会被杀或成为任何效果的目标，除非是可以以魔法少女的武器为目标的效果。它可以与你交流并且悬浮在周围，但不能自行做到多少事情。
为这一特技所选的属性必须是你所拥有的武器带来加值的属性之一。
应对，当进行防御检定时，每遭遇一次：
防御检定获得+2骰子。</t>
    <phoneticPr fontId="1" type="noConversion"/>
  </si>
  <si>
    <t>+1VIT†</t>
    <phoneticPr fontId="1" type="noConversion"/>
  </si>
  <si>
    <t>你有着与逆境抗争的顽强意志。如果一个敌人用压倒性的力量攻击你，你会得到一点帮助。有的时候，对于你这小家伙，事情就是顺利了。
被动，当防御比你的防御检定骰数多4或更多的攻击检定时：
防御检定获得+1骰子。</t>
    <phoneticPr fontId="1" type="noConversion"/>
  </si>
  <si>
    <t>你的变身让你引人注目，可能是特别时髦或是令人注意，比如像一个动画主角。如果你选择的话你的变身效果可以伴随着主题曲，你也可以依据你的外貌得到一个独特的标记，可以如同印章一样使用。任何看到它的人会立刻知道你的名字以及一些你的显著特征。最后，你有一种独特的标志性动作可以在战斗中进行。
即时，当进行攻击检定时，每遭遇一次：
检定获得+3成功数。这视为使用了1点FP。</t>
    <phoneticPr fontId="1" type="noConversion"/>
  </si>
  <si>
    <t>你非常幸运，没人知道为什么。可能某些神明对你微笑，或是星球偏爱于你。不管怎么说，你是幸运的。
应对，当花费FP来调整检定时，每遭遇一次：
你可以选择多花费1点FP来调整检定。</t>
    <phoneticPr fontId="1" type="noConversion"/>
  </si>
  <si>
    <t>你的魔法使你的身体强壮而能抵抗压倒性的攻击。
被动：
每回合你不会跌破两道伤害阈值。（译注：意思是一回合最多损失1/2最大值的HP）</t>
    <phoneticPr fontId="1" type="noConversion"/>
  </si>
  <si>
    <t>你可以说擅长吃子弹。可能你曾经效力于特勤部门，熟练于跳到炮火面前。
被动：
你可以即时维持对多一位盟友的掩护。
通过掩护而转向你的攻击的防御检定获得+2骰子。</t>
    <phoneticPr fontId="1" type="noConversion"/>
  </si>
  <si>
    <t>你获得一位人类仆人或管家，他会随侍身边满足你的需求并且保证下等人不会烦到你。当他在你身边时，一般凡人会误以为你是皇室成员——可能是字面意思上的皇家或是象征意义上的，比如商业巨头的继承人或是当权的独裁者的女儿。请注意：虽然很多人会因此敬畏并尊敬你，也有的人会觉得是个打倒统治阶级的机会。
这一特技没有机制效果。</t>
    <phoneticPr fontId="1" type="noConversion"/>
  </si>
  <si>
    <t>+1AGI或MAG†</t>
    <phoneticPr fontId="1" type="noConversion"/>
  </si>
  <si>
    <t>你获得一个动物形态。比如像德古拉伯爵一样变成阴森的蝙蝠，或是像麦格教授一样变成女巫的猫，你获得了略为努力就能在人类形态和动物形态之间切换的能力。你不会获得特殊能力，但是可以做到对于那种动物来说容易做到的事情——作为蛇挤过小孔，作为变色龙躲藏，或是作为鹰快速飞行。你也不会被任何人发现，除非他训练过识别魔法生物。
在动物形态下，你视为未变身。</t>
    <phoneticPr fontId="1" type="noConversion"/>
  </si>
  <si>
    <t>你的守护精灵决定给你更……直接的指导，关于你的魔法少女职责。虽然它们可能不会总是在你身边，但在最需要的时候总是会在场。不过它们无论如何仍然不会参与战斗，它们的动机也常常是模糊难解的。当你需要前往至高之城时总是有向导，另外当你遇到麻烦时他们可能会派来增援。
这一特技没有机制效果。
备注：这一特技预定将被移除。</t>
    <phoneticPr fontId="1" type="noConversion"/>
  </si>
  <si>
    <t>你擅长引导你体内流淌的魔法能量，可以将其导入一位盟友。
X MP，即时，当使用援助：
回复目标X点MP，最多2点。</t>
    <phoneticPr fontId="1" type="noConversion"/>
  </si>
  <si>
    <t>你擅长模仿攻击。
1 MP，应对，当结算一次对你的攻击，每遭遇一次：
对原攻击者进行一次相应的攻击：使用相同的成功数和附加效果。在原攻击后结算反射的攻击，但你不需要被原攻击击中。不能用于反射才能。</t>
    <phoneticPr fontId="1" type="noConversion"/>
  </si>
  <si>
    <t>某种魔法存在对你感兴趣，并干涉了你本来的守护精灵的计划。你不再受到植入你大脑的强迫你按照它们所说的进行行动的影响……不过，你可能会被迫依据另一个来源的指令行动。你的两个守护精灵会常常互相争吵，可能最终会放你不再为它们工作。
这一特技没有机制效果。</t>
    <phoneticPr fontId="1" type="noConversion"/>
  </si>
  <si>
    <t>你获得一把外形奇怪的钥匙，看起来适合任何你拿它捅进去的锁孔，即使是大坏蛋的城堡的超级复杂的锁，或是高科技武器工厂的钥匙卡槽。只要有某种锁孔或解锁的机械结构，这就能打开。
这一特技没有机制效果。</t>
    <phoneticPr fontId="1" type="noConversion"/>
  </si>
  <si>
    <t>你获得一张超级有用的地图，可以显示周围的区域、特征、地形以及你和你盟友的位置，以及附近的敌人。也可以在至高之城使用，不过地图可能变得很难读懂，也不能探测传送门。
被动：
察觉检定获得+2骰子。</t>
    <phoneticPr fontId="1" type="noConversion"/>
  </si>
  <si>
    <t>你获得一个不会损坏的魔法相机，由你选择款式。需要放到一边的时候它可以方便地缩小并储存。它可以用来为一个生物拍照来获得关于他们的知识和有用的信息。
动作：
选择一个目标。在你的下一回合，得到选定目标的属性和弱点。</t>
    <phoneticPr fontId="1" type="noConversion"/>
  </si>
  <si>
    <t>当你睡着时，你可以潜伏在周围并投射进入其他国度，但不能与物品进行物理交互。警觉的魔法生物可以感觉到你的投射并攻击你。在投射时你不能进行防御，若你受到攻击会立刻醒来如同经历了一场噩梦。
这一特技没有机制效果。</t>
    <phoneticPr fontId="1" type="noConversion"/>
  </si>
  <si>
    <t>你不再可以咒骂或是做淘气的事情，这种尝试会受到某种方式的规制。这可能包括喇叭声，马赛克，哔哔声或是盖上黑条。你可以以某种方式说“？”、“！”和“~”如同这些是真正的词汇；浮在你周围的对话气泡可能或可能不出现。
这一特技没有机制效果。</t>
    <phoneticPr fontId="1" type="noConversion"/>
  </si>
  <si>
    <t>你获得一只忠诚可靠的坐骑。由你决定，可以是传统的坐骑比如马或是其他动物，一辆车，或者甚至是一台机甲。
被动：
逃脱检定获得+5骰子。
对于逃脱的敌人的追击检定获得+5骰子。</t>
    <phoneticPr fontId="1" type="noConversion"/>
  </si>
  <si>
    <t>青铜币：一项属性+1。
银币：一项属性+2或两项属性分别+1。
金币：一项属性+4或两项属性分别+2。</t>
    <phoneticPr fontId="1" type="noConversion"/>
  </si>
  <si>
    <t>未变身时，谁知道特异专精会有什么效果？</t>
    <phoneticPr fontId="1" type="noConversion"/>
  </si>
  <si>
    <t>（魔宠或其他同伴写在这里，如果有的话。对于双生灵魂与随行盟友等有复杂数据的同伴可以复制此工作表来填写）</t>
    <phoneticPr fontId="1" type="noConversion"/>
  </si>
  <si>
    <t>6.若要修改数据工作表，同类别条目务必连续</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</si>
</sst>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scheme val="minor"/>
    </font>
    <font>
      <sz val="9"/>
      <name val="等线"/>
      <family val="3"/>
      <charset val="134"/>
      <scheme val="minor"/>
    </font>
    <font>
      <sz val="11"/>
      <color theme="1"/>
      <name val="微软雅黑"/>
      <family val="2"/>
      <charset val="134"/>
    </font>
  </fonts>
  <fills count="7">
    <fill>
      <patternFill patternType="none"/>
    </fill>
    <fill>
      <patternFill patternType="gray125"/>
    </fill>
    <fill>
      <patternFill patternType="solid">
        <fgColor theme="8" tint="0.59999389629810485"/>
        <bgColor indexed="64"/>
      </patternFill>
    </fill>
    <fill>
      <patternFill patternType="solid">
        <fgColor theme="9" tint="0.59999389629810485"/>
        <bgColor indexed="64"/>
      </patternFill>
    </fill>
    <fill>
      <patternFill patternType="mediumGray">
        <fgColor theme="2" tint="-9.9948118533890809E-2"/>
        <bgColor indexed="65"/>
      </patternFill>
    </fill>
    <fill>
      <patternFill patternType="mediumGray">
        <fgColor theme="2" tint="-9.9948118533890809E-2"/>
        <bgColor theme="8" tint="0.59999389629810485"/>
      </patternFill>
    </fill>
    <fill>
      <patternFill patternType="mediumGray">
        <fgColor theme="2" tint="-9.9948118533890809E-2"/>
        <bgColor theme="9" tint="0.59999389629810485"/>
      </patternFill>
    </fill>
  </fills>
  <borders count="5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medium">
        <color auto="1"/>
      </top>
      <bottom/>
      <diagonal/>
    </border>
    <border>
      <left style="medium">
        <color auto="1"/>
      </left>
      <right style="thin">
        <color auto="1"/>
      </right>
      <top/>
      <bottom style="medium">
        <color auto="1"/>
      </bottom>
      <diagonal/>
    </border>
    <border>
      <left style="thin">
        <color auto="1"/>
      </left>
      <right style="thin">
        <color auto="1"/>
      </right>
      <top style="medium">
        <color auto="1"/>
      </top>
      <bottom/>
      <diagonal/>
    </border>
    <border>
      <left style="thin">
        <color auto="1"/>
      </left>
      <right style="thin">
        <color auto="1"/>
      </right>
      <top/>
      <bottom style="medium">
        <color auto="1"/>
      </bottom>
      <diagonal/>
    </border>
    <border>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diagonal/>
    </border>
    <border>
      <left style="medium">
        <color auto="1"/>
      </left>
      <right/>
      <top style="thin">
        <color auto="1"/>
      </top>
      <bottom style="medium">
        <color auto="1"/>
      </bottom>
      <diagonal/>
    </border>
    <border>
      <left style="medium">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thin">
        <color auto="1"/>
      </right>
      <top style="medium">
        <color auto="1"/>
      </top>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s>
  <cellStyleXfs count="1">
    <xf numFmtId="0" fontId="0" fillId="0" borderId="0"/>
  </cellStyleXfs>
  <cellXfs count="130">
    <xf numFmtId="0" fontId="0" fillId="0" borderId="0" xfId="0"/>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31" xfId="0" applyFont="1" applyBorder="1" applyAlignment="1">
      <alignment horizontal="center" vertical="center" wrapText="1"/>
    </xf>
    <xf numFmtId="0" fontId="2" fillId="0" borderId="42" xfId="0" applyFont="1" applyBorder="1" applyAlignment="1">
      <alignment horizontal="center" vertical="center" wrapText="1"/>
    </xf>
    <xf numFmtId="0" fontId="2" fillId="0" borderId="32" xfId="0" applyFont="1" applyBorder="1" applyAlignment="1">
      <alignment horizontal="center" vertical="center" wrapText="1"/>
    </xf>
    <xf numFmtId="0" fontId="2" fillId="0" borderId="33"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9"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35"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2" xfId="0" applyFont="1" applyBorder="1" applyAlignment="1">
      <alignment horizontal="center" vertical="center" wrapText="1"/>
    </xf>
    <xf numFmtId="0" fontId="2" fillId="0" borderId="8"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22"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0" xfId="0" applyFont="1" applyAlignment="1">
      <alignment horizontal="left" vertical="center" wrapText="1"/>
    </xf>
    <xf numFmtId="0" fontId="2" fillId="0" borderId="0" xfId="0" applyFont="1" applyBorder="1" applyAlignment="1">
      <alignment horizontal="left" vertical="center" wrapText="1"/>
    </xf>
    <xf numFmtId="49" fontId="2" fillId="0" borderId="0" xfId="0" applyNumberFormat="1" applyFont="1" applyAlignment="1">
      <alignment horizontal="left" vertical="center"/>
    </xf>
    <xf numFmtId="49" fontId="2" fillId="0" borderId="0" xfId="0" quotePrefix="1" applyNumberFormat="1" applyFont="1" applyAlignment="1">
      <alignment horizontal="left" vertical="center"/>
    </xf>
    <xf numFmtId="49" fontId="2" fillId="0" borderId="0" xfId="0" applyNumberFormat="1" applyFont="1" applyAlignment="1">
      <alignment horizontal="left" vertical="center" wrapText="1"/>
    </xf>
    <xf numFmtId="0" fontId="2" fillId="0" borderId="12" xfId="0" applyFont="1" applyBorder="1" applyAlignment="1">
      <alignment horizontal="left" vertical="center" wrapText="1"/>
    </xf>
    <xf numFmtId="0" fontId="2" fillId="0" borderId="6" xfId="0" applyFont="1" applyBorder="1" applyAlignment="1">
      <alignment horizontal="left" vertical="center" wrapText="1"/>
    </xf>
    <xf numFmtId="0" fontId="2" fillId="0" borderId="9" xfId="0" applyFont="1" applyBorder="1" applyAlignment="1">
      <alignment horizontal="left"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8" xfId="0" applyFont="1" applyBorder="1" applyAlignment="1">
      <alignment horizontal="center" vertical="center" wrapText="1"/>
    </xf>
    <xf numFmtId="0" fontId="2" fillId="0" borderId="49" xfId="0" applyFont="1" applyBorder="1" applyAlignment="1">
      <alignment horizontal="center" vertical="center" wrapText="1"/>
    </xf>
    <xf numFmtId="0" fontId="2" fillId="0" borderId="50" xfId="0" applyFont="1" applyBorder="1" applyAlignment="1">
      <alignment horizontal="center" vertical="center" wrapText="1"/>
    </xf>
    <xf numFmtId="0" fontId="2" fillId="0" borderId="51" xfId="0" applyFont="1" applyBorder="1" applyAlignment="1">
      <alignment horizontal="center" vertical="center" wrapText="1"/>
    </xf>
    <xf numFmtId="0" fontId="2" fillId="0" borderId="52" xfId="0" applyFont="1" applyBorder="1" applyAlignment="1">
      <alignment horizontal="center" vertical="center" wrapText="1"/>
    </xf>
    <xf numFmtId="0" fontId="2" fillId="0" borderId="5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xf numFmtId="0" fontId="2" fillId="0" borderId="26"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28"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22" xfId="0" applyFont="1" applyBorder="1" applyAlignment="1">
      <alignment horizontal="center" vertical="center" wrapText="1"/>
    </xf>
    <xf numFmtId="0" fontId="2" fillId="0" borderId="35"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36" xfId="0" applyFont="1" applyBorder="1" applyAlignment="1">
      <alignment horizontal="center" vertical="center" wrapText="1"/>
    </xf>
    <xf numFmtId="0" fontId="2" fillId="0" borderId="34" xfId="0" applyFont="1" applyBorder="1" applyAlignment="1">
      <alignment horizontal="center" vertical="center" wrapText="1"/>
    </xf>
    <xf numFmtId="0" fontId="2" fillId="0" borderId="40" xfId="0" applyFont="1" applyBorder="1" applyAlignment="1">
      <alignment horizontal="center" vertical="center" wrapText="1"/>
    </xf>
    <xf numFmtId="0" fontId="2" fillId="0" borderId="41"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38" xfId="0" applyFont="1" applyBorder="1" applyAlignment="1">
      <alignment horizontal="center" vertical="center" wrapText="1"/>
    </xf>
    <xf numFmtId="0" fontId="2" fillId="0" borderId="39" xfId="0" applyFont="1" applyBorder="1" applyAlignment="1">
      <alignment horizontal="center" vertical="center" wrapText="1"/>
    </xf>
    <xf numFmtId="0" fontId="2" fillId="0" borderId="0" xfId="0" applyFont="1" applyAlignment="1">
      <alignment horizontal="left" vertical="center"/>
    </xf>
    <xf numFmtId="0" fontId="2" fillId="0" borderId="0" xfId="0" applyFont="1" applyAlignment="1">
      <alignment horizontal="left" vertical="center" wrapText="1"/>
    </xf>
    <xf numFmtId="0" fontId="2" fillId="0" borderId="54" xfId="0" applyFont="1" applyBorder="1" applyAlignment="1">
      <alignment horizontal="center" vertical="center" wrapText="1"/>
    </xf>
    <xf numFmtId="0" fontId="2" fillId="0" borderId="55" xfId="0" applyFont="1" applyBorder="1" applyAlignment="1">
      <alignment horizontal="center" vertical="center" wrapText="1"/>
    </xf>
    <xf numFmtId="0" fontId="2" fillId="2" borderId="0" xfId="0" applyFont="1" applyFill="1" applyAlignment="1">
      <alignment horizontal="left" vertical="center" wrapText="1"/>
    </xf>
    <xf numFmtId="0" fontId="2" fillId="2" borderId="10" xfId="0" applyFont="1" applyFill="1" applyBorder="1" applyAlignment="1">
      <alignment horizontal="center" vertical="center" wrapText="1"/>
    </xf>
    <xf numFmtId="0" fontId="2" fillId="2" borderId="15"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3" borderId="0" xfId="0" applyFont="1" applyFill="1" applyAlignment="1">
      <alignment horizontal="left" vertical="center"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3" borderId="18"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2" fillId="3" borderId="23" xfId="0" applyFont="1" applyFill="1" applyBorder="1" applyAlignment="1">
      <alignment horizontal="center" vertical="center" wrapText="1"/>
    </xf>
    <xf numFmtId="0" fontId="2" fillId="3" borderId="24" xfId="0" applyFont="1" applyFill="1" applyBorder="1" applyAlignment="1">
      <alignment horizontal="center" vertical="center" wrapText="1"/>
    </xf>
    <xf numFmtId="0" fontId="2" fillId="3" borderId="25" xfId="0" applyFont="1" applyFill="1" applyBorder="1" applyAlignment="1">
      <alignment horizontal="center" vertical="center" wrapText="1"/>
    </xf>
    <xf numFmtId="0" fontId="2" fillId="3" borderId="29" xfId="0" applyFont="1" applyFill="1" applyBorder="1" applyAlignment="1">
      <alignment horizontal="center" vertical="center" wrapText="1"/>
    </xf>
    <xf numFmtId="0" fontId="2" fillId="3" borderId="30" xfId="0" applyFont="1" applyFill="1" applyBorder="1" applyAlignment="1">
      <alignment horizontal="center" vertical="center" wrapText="1"/>
    </xf>
    <xf numFmtId="0" fontId="2" fillId="3" borderId="36" xfId="0" applyFont="1" applyFill="1" applyBorder="1" applyAlignment="1">
      <alignment horizontal="left" vertical="center" wrapText="1"/>
    </xf>
    <xf numFmtId="0" fontId="2" fillId="3" borderId="37" xfId="0" applyFont="1" applyFill="1" applyBorder="1" applyAlignment="1">
      <alignment horizontal="left" vertical="center" wrapText="1"/>
    </xf>
    <xf numFmtId="0" fontId="2" fillId="3" borderId="34" xfId="0" applyFont="1" applyFill="1" applyBorder="1" applyAlignment="1">
      <alignment horizontal="left" vertical="center" wrapText="1"/>
    </xf>
    <xf numFmtId="0" fontId="2" fillId="3" borderId="21" xfId="0" applyFont="1" applyFill="1" applyBorder="1" applyAlignment="1">
      <alignment horizontal="left" vertical="center" wrapText="1"/>
    </xf>
    <xf numFmtId="0" fontId="2" fillId="3" borderId="22" xfId="0" applyFont="1" applyFill="1" applyBorder="1" applyAlignment="1">
      <alignment horizontal="left" vertical="center" wrapText="1"/>
    </xf>
    <xf numFmtId="0" fontId="2" fillId="3" borderId="17" xfId="0" applyFont="1" applyFill="1" applyBorder="1" applyAlignment="1">
      <alignment horizontal="left" vertical="center" wrapText="1"/>
    </xf>
    <xf numFmtId="0" fontId="2" fillId="3" borderId="46" xfId="0" applyFont="1" applyFill="1" applyBorder="1" applyAlignment="1">
      <alignment horizontal="left" vertical="center" wrapText="1"/>
    </xf>
    <xf numFmtId="0" fontId="2" fillId="3" borderId="47" xfId="0" applyFont="1" applyFill="1" applyBorder="1" applyAlignment="1">
      <alignment horizontal="left" vertical="center" wrapText="1"/>
    </xf>
    <xf numFmtId="0" fontId="2" fillId="3" borderId="20" xfId="0" applyFont="1" applyFill="1" applyBorder="1" applyAlignment="1">
      <alignment horizontal="left" vertical="center" wrapText="1"/>
    </xf>
    <xf numFmtId="0" fontId="2" fillId="3" borderId="45" xfId="0" applyFont="1" applyFill="1" applyBorder="1" applyAlignment="1">
      <alignment horizontal="left" vertical="center" wrapText="1"/>
    </xf>
    <xf numFmtId="0" fontId="2" fillId="3" borderId="35" xfId="0" applyFont="1" applyFill="1" applyBorder="1" applyAlignment="1">
      <alignment horizontal="left" vertical="center" wrapText="1"/>
    </xf>
    <xf numFmtId="0" fontId="2" fillId="3" borderId="18" xfId="0" applyFont="1" applyFill="1" applyBorder="1" applyAlignment="1">
      <alignment horizontal="left"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16"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16" xfId="0" applyFont="1" applyFill="1" applyBorder="1" applyAlignment="1">
      <alignment horizontal="center" vertical="center" wrapText="1"/>
    </xf>
    <xf numFmtId="0" fontId="2" fillId="6" borderId="37" xfId="0" applyFont="1" applyFill="1" applyBorder="1" applyAlignment="1">
      <alignment horizontal="left" vertical="center" wrapText="1"/>
    </xf>
    <xf numFmtId="0" fontId="2" fillId="4" borderId="20"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2" fillId="6" borderId="46" xfId="0" applyFont="1" applyFill="1" applyBorder="1" applyAlignment="1">
      <alignment horizontal="left" vertical="center" wrapText="1"/>
    </xf>
    <xf numFmtId="0" fontId="2" fillId="6" borderId="47" xfId="0" applyFont="1" applyFill="1" applyBorder="1" applyAlignment="1">
      <alignment horizontal="left" vertical="center" wrapText="1"/>
    </xf>
    <xf numFmtId="0" fontId="2" fillId="6" borderId="20" xfId="0" applyFont="1" applyFill="1" applyBorder="1" applyAlignment="1">
      <alignment horizontal="left" vertical="center" wrapText="1"/>
    </xf>
    <xf numFmtId="0" fontId="2" fillId="4" borderId="6" xfId="0" applyFont="1" applyFill="1" applyBorder="1" applyAlignment="1">
      <alignment horizontal="left" vertical="center" wrapText="1"/>
    </xf>
    <xf numFmtId="0" fontId="2" fillId="4" borderId="31" xfId="0" applyFont="1" applyFill="1" applyBorder="1" applyAlignment="1">
      <alignment horizontal="center" vertical="center" wrapText="1"/>
    </xf>
    <xf numFmtId="0" fontId="2" fillId="4" borderId="32" xfId="0" applyFont="1" applyFill="1" applyBorder="1" applyAlignment="1">
      <alignment horizontal="center" vertical="center" wrapText="1"/>
    </xf>
    <xf numFmtId="0" fontId="2" fillId="4" borderId="43" xfId="0" applyFont="1" applyFill="1" applyBorder="1" applyAlignment="1">
      <alignment horizontal="center" vertical="center" wrapText="1"/>
    </xf>
    <xf numFmtId="0" fontId="2" fillId="5" borderId="31" xfId="0" applyFont="1" applyFill="1" applyBorder="1" applyAlignment="1">
      <alignment horizontal="center" vertical="center" wrapText="1"/>
    </xf>
    <xf numFmtId="0" fontId="2" fillId="5" borderId="43" xfId="0" applyFont="1" applyFill="1" applyBorder="1" applyAlignment="1">
      <alignment horizontal="center" vertical="center" wrapText="1"/>
    </xf>
    <xf numFmtId="0" fontId="2" fillId="6" borderId="44" xfId="0" applyFont="1" applyFill="1" applyBorder="1" applyAlignment="1">
      <alignment horizontal="left" vertical="center" wrapText="1"/>
    </xf>
    <xf numFmtId="0" fontId="2" fillId="4" borderId="42" xfId="0" applyFont="1" applyFill="1" applyBorder="1" applyAlignment="1">
      <alignment horizontal="center" vertical="center" wrapText="1"/>
    </xf>
    <xf numFmtId="0" fontId="2" fillId="4" borderId="33" xfId="0" applyFont="1" applyFill="1" applyBorder="1" applyAlignment="1">
      <alignment horizontal="center" vertical="center" wrapText="1"/>
    </xf>
    <xf numFmtId="0" fontId="2" fillId="4" borderId="33" xfId="0" applyFont="1" applyFill="1" applyBorder="1" applyAlignment="1">
      <alignment horizontal="left" vertical="center" wrapText="1"/>
    </xf>
  </cellXfs>
  <cellStyles count="1">
    <cellStyle name="常规" xfId="0" builtinId="0"/>
  </cellStyles>
  <dxfs count="3">
    <dxf>
      <fill>
        <patternFill patternType="mediumGray">
          <fgColor theme="2" tint="-9.9948118533890809E-2"/>
        </patternFill>
      </fill>
    </dxf>
    <dxf>
      <fill>
        <patternFill patternType="solid">
          <fgColor auto="1"/>
        </patternFill>
      </fill>
    </dxf>
    <dxf>
      <fill>
        <patternFill patternType="mediumGray">
          <f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H31"/>
  <sheetViews>
    <sheetView tabSelected="1" workbookViewId="0"/>
  </sheetViews>
  <sheetFormatPr defaultRowHeight="17.25" customHeight="1" x14ac:dyDescent="0.2"/>
  <cols>
    <col min="1" max="1" width="9" style="1"/>
    <col min="2" max="4" width="3.625" style="1" customWidth="1"/>
    <col min="5" max="6" width="8.625" style="1" customWidth="1"/>
    <col min="7" max="7" width="21" style="1" bestFit="1" customWidth="1"/>
    <col min="8" max="17" width="5.625" style="1" customWidth="1"/>
    <col min="18" max="29" width="4.625" style="1" customWidth="1"/>
    <col min="30" max="32" width="16.625" style="1" customWidth="1"/>
    <col min="33" max="33" width="9" style="2"/>
    <col min="34" max="16384" width="9" style="1"/>
  </cols>
  <sheetData>
    <row r="1" spans="2:34" ht="17.25" customHeight="1" thickBot="1" x14ac:dyDescent="0.25">
      <c r="AE1" s="27" t="s">
        <v>57</v>
      </c>
      <c r="AF1" s="27"/>
      <c r="AG1" s="28"/>
    </row>
    <row r="2" spans="2:34" ht="17.25" customHeight="1" x14ac:dyDescent="0.2">
      <c r="B2" s="35" t="s">
        <v>29</v>
      </c>
      <c r="C2" s="36"/>
      <c r="D2" s="58"/>
      <c r="E2" s="35" t="s">
        <v>24</v>
      </c>
      <c r="F2" s="37" t="s">
        <v>25</v>
      </c>
      <c r="G2" s="60" t="s">
        <v>36</v>
      </c>
      <c r="H2" s="35" t="s">
        <v>27</v>
      </c>
      <c r="I2" s="36"/>
      <c r="J2" s="36"/>
      <c r="K2" s="36"/>
      <c r="L2" s="37"/>
      <c r="M2" s="57" t="s">
        <v>28</v>
      </c>
      <c r="N2" s="36"/>
      <c r="O2" s="36"/>
      <c r="P2" s="36"/>
      <c r="Q2" s="58"/>
      <c r="R2" s="35" t="s">
        <v>31</v>
      </c>
      <c r="S2" s="57"/>
      <c r="T2" s="57"/>
      <c r="U2" s="57"/>
      <c r="V2" s="57"/>
      <c r="W2" s="36"/>
      <c r="X2" s="36" t="s">
        <v>32</v>
      </c>
      <c r="Y2" s="36"/>
      <c r="Z2" s="36" t="s">
        <v>33</v>
      </c>
      <c r="AA2" s="36"/>
      <c r="AB2" s="36" t="s">
        <v>34</v>
      </c>
      <c r="AC2" s="37"/>
      <c r="AD2" s="2"/>
      <c r="AE2" s="74" t="s">
        <v>58</v>
      </c>
      <c r="AF2" s="74"/>
      <c r="AG2" s="74"/>
      <c r="AH2" s="74"/>
    </row>
    <row r="3" spans="2:34" ht="17.25" customHeight="1" thickBot="1" x14ac:dyDescent="0.25">
      <c r="B3" s="16" t="s">
        <v>1</v>
      </c>
      <c r="C3" s="18" t="s">
        <v>2</v>
      </c>
      <c r="D3" s="19" t="s">
        <v>3</v>
      </c>
      <c r="E3" s="46"/>
      <c r="F3" s="59"/>
      <c r="G3" s="61"/>
      <c r="H3" s="16" t="s">
        <v>7</v>
      </c>
      <c r="I3" s="18" t="s">
        <v>8</v>
      </c>
      <c r="J3" s="18" t="s">
        <v>9</v>
      </c>
      <c r="K3" s="18" t="s">
        <v>10</v>
      </c>
      <c r="L3" s="21" t="s">
        <v>11</v>
      </c>
      <c r="M3" s="14" t="s">
        <v>7</v>
      </c>
      <c r="N3" s="18" t="s">
        <v>8</v>
      </c>
      <c r="O3" s="18" t="s">
        <v>9</v>
      </c>
      <c r="P3" s="18" t="s">
        <v>10</v>
      </c>
      <c r="Q3" s="19" t="s">
        <v>11</v>
      </c>
      <c r="R3" s="3" t="s">
        <v>30</v>
      </c>
      <c r="S3" s="4" t="s">
        <v>40</v>
      </c>
      <c r="T3" s="62" t="s">
        <v>47</v>
      </c>
      <c r="U3" s="61"/>
      <c r="V3" s="67"/>
      <c r="W3" s="5" t="s">
        <v>48</v>
      </c>
      <c r="X3" s="5" t="s">
        <v>30</v>
      </c>
      <c r="Y3" s="5" t="s">
        <v>35</v>
      </c>
      <c r="Z3" s="5" t="s">
        <v>30</v>
      </c>
      <c r="AA3" s="5" t="s">
        <v>35</v>
      </c>
      <c r="AB3" s="5" t="s">
        <v>30</v>
      </c>
      <c r="AC3" s="6" t="s">
        <v>35</v>
      </c>
      <c r="AD3" s="2"/>
      <c r="AE3" s="81" t="s">
        <v>59</v>
      </c>
      <c r="AF3" s="81"/>
      <c r="AG3" s="81"/>
      <c r="AH3" s="81"/>
    </row>
    <row r="4" spans="2:34" ht="17.25" customHeight="1" x14ac:dyDescent="0.2">
      <c r="B4" s="35">
        <v>1</v>
      </c>
      <c r="C4" s="36">
        <v>3</v>
      </c>
      <c r="D4" s="58">
        <v>4</v>
      </c>
      <c r="E4" s="35"/>
      <c r="F4" s="37"/>
      <c r="G4" s="23" t="s">
        <v>37</v>
      </c>
      <c r="H4" s="82">
        <f>2+CEILING(H10/2,1)</f>
        <v>4</v>
      </c>
      <c r="I4" s="83">
        <f t="shared" ref="I4:L4" si="0">2+CEILING(I10/2,1)</f>
        <v>4</v>
      </c>
      <c r="J4" s="83">
        <f t="shared" si="0"/>
        <v>4</v>
      </c>
      <c r="K4" s="83">
        <f t="shared" si="0"/>
        <v>4</v>
      </c>
      <c r="L4" s="84">
        <f t="shared" si="0"/>
        <v>4</v>
      </c>
      <c r="M4" s="85">
        <f>2+FLOOR(H10/2,1)</f>
        <v>3</v>
      </c>
      <c r="N4" s="83">
        <f t="shared" ref="N4:Q4" si="1">2+FLOOR(I10/2,1)</f>
        <v>3</v>
      </c>
      <c r="O4" s="83">
        <f t="shared" si="1"/>
        <v>3</v>
      </c>
      <c r="P4" s="83">
        <f t="shared" si="1"/>
        <v>3</v>
      </c>
      <c r="Q4" s="86">
        <f t="shared" si="1"/>
        <v>3</v>
      </c>
      <c r="R4" s="68"/>
      <c r="S4" s="83" t="str">
        <f>"-"&amp;IF(ISBLANK(R4),0,IF(R4&gt;V4,0,IF(R4&gt;U4,1,IF(R4&gt;T4,2,3))))</f>
        <v>-0</v>
      </c>
      <c r="T4" s="83">
        <f>FLOOR(W4*0.25,1)</f>
        <v>1</v>
      </c>
      <c r="U4" s="83">
        <f>FLOOR(W4*0.5,1)</f>
        <v>3</v>
      </c>
      <c r="V4" s="83">
        <f>FLOOR(W4*0.75,1)</f>
        <v>4</v>
      </c>
      <c r="W4" s="83">
        <f>R10</f>
        <v>6</v>
      </c>
      <c r="X4" s="65"/>
      <c r="Y4" s="83">
        <f>S10</f>
        <v>3</v>
      </c>
      <c r="Z4" s="65"/>
      <c r="AA4" s="83">
        <f>T10</f>
        <v>3</v>
      </c>
      <c r="AB4" s="65"/>
      <c r="AC4" s="84">
        <f>U10</f>
        <v>1</v>
      </c>
      <c r="AD4" s="2"/>
      <c r="AE4" s="71" t="s">
        <v>61</v>
      </c>
      <c r="AF4" s="71"/>
      <c r="AG4" s="71"/>
      <c r="AH4" s="71"/>
    </row>
    <row r="5" spans="2:34" ht="17.25" customHeight="1" thickBot="1" x14ac:dyDescent="0.25">
      <c r="B5" s="46"/>
      <c r="C5" s="47"/>
      <c r="D5" s="62"/>
      <c r="E5" s="46"/>
      <c r="F5" s="59"/>
      <c r="G5" s="13" t="s">
        <v>38</v>
      </c>
      <c r="H5" s="87">
        <f>2+CEILING(M10/2,1)</f>
        <v>4</v>
      </c>
      <c r="I5" s="88">
        <f t="shared" ref="I5:L5" si="2">2+CEILING(N10/2,1)</f>
        <v>4</v>
      </c>
      <c r="J5" s="88">
        <f t="shared" si="2"/>
        <v>4</v>
      </c>
      <c r="K5" s="88">
        <f t="shared" si="2"/>
        <v>4</v>
      </c>
      <c r="L5" s="89">
        <f t="shared" si="2"/>
        <v>4</v>
      </c>
      <c r="M5" s="90">
        <f>2+FLOOR(M10/2,1)</f>
        <v>4</v>
      </c>
      <c r="N5" s="88">
        <f t="shared" ref="N5:Q5" si="3">2+FLOOR(N10/2,1)</f>
        <v>4</v>
      </c>
      <c r="O5" s="88">
        <f t="shared" si="3"/>
        <v>4</v>
      </c>
      <c r="P5" s="88">
        <f t="shared" si="3"/>
        <v>4</v>
      </c>
      <c r="Q5" s="91">
        <f t="shared" si="3"/>
        <v>4</v>
      </c>
      <c r="R5" s="69"/>
      <c r="S5" s="88" t="str">
        <f>"-"&amp;IF(ISBLANK(R4),0,IF(R4&gt;V5,0,IF(R4&gt;U5,1,IF(R4&gt;T5,2,3))))</f>
        <v>-0</v>
      </c>
      <c r="T5" s="88">
        <f>FLOOR(W5*0.25,1)</f>
        <v>2</v>
      </c>
      <c r="U5" s="88">
        <f>FLOOR(W5*0.5,1)</f>
        <v>4</v>
      </c>
      <c r="V5" s="88">
        <f>FLOOR(W5*0.75,1)</f>
        <v>6</v>
      </c>
      <c r="W5" s="88">
        <f>V10</f>
        <v>8</v>
      </c>
      <c r="X5" s="66"/>
      <c r="Y5" s="88">
        <f>W10</f>
        <v>4</v>
      </c>
      <c r="Z5" s="66"/>
      <c r="AA5" s="88">
        <f>X10</f>
        <v>4</v>
      </c>
      <c r="AB5" s="66"/>
      <c r="AC5" s="89">
        <f>Y10</f>
        <v>3</v>
      </c>
      <c r="AD5" s="2"/>
      <c r="AE5" s="70" t="s">
        <v>60</v>
      </c>
      <c r="AF5" s="70"/>
      <c r="AG5" s="70"/>
      <c r="AH5" s="70"/>
    </row>
    <row r="6" spans="2:34" ht="34.5" customHeight="1" x14ac:dyDescent="0.2">
      <c r="AE6" s="71" t="s">
        <v>62</v>
      </c>
      <c r="AF6" s="71"/>
      <c r="AG6" s="71"/>
      <c r="AH6" s="71"/>
    </row>
    <row r="7" spans="2:34" thickBot="1" x14ac:dyDescent="0.25">
      <c r="AE7" s="71" t="s">
        <v>392</v>
      </c>
      <c r="AF7" s="71"/>
      <c r="AG7" s="71"/>
      <c r="AH7" s="71"/>
    </row>
    <row r="8" spans="2:34" ht="17.25" customHeight="1" x14ac:dyDescent="0.2">
      <c r="B8" s="35" t="s">
        <v>0</v>
      </c>
      <c r="C8" s="36"/>
      <c r="D8" s="58"/>
      <c r="E8" s="35" t="s">
        <v>4</v>
      </c>
      <c r="F8" s="58" t="s">
        <v>26</v>
      </c>
      <c r="G8" s="63" t="s">
        <v>5</v>
      </c>
      <c r="H8" s="57" t="s">
        <v>6</v>
      </c>
      <c r="I8" s="36"/>
      <c r="J8" s="36"/>
      <c r="K8" s="36"/>
      <c r="L8" s="58"/>
      <c r="M8" s="35" t="s">
        <v>12</v>
      </c>
      <c r="N8" s="36"/>
      <c r="O8" s="36"/>
      <c r="P8" s="36"/>
      <c r="Q8" s="37"/>
      <c r="R8" s="35" t="s">
        <v>50</v>
      </c>
      <c r="S8" s="36"/>
      <c r="T8" s="36"/>
      <c r="U8" s="37"/>
      <c r="V8" s="35" t="s">
        <v>51</v>
      </c>
      <c r="W8" s="36"/>
      <c r="X8" s="36"/>
      <c r="Y8" s="37"/>
      <c r="Z8" s="38" t="s">
        <v>49</v>
      </c>
      <c r="AA8" s="39"/>
      <c r="AB8" s="39"/>
      <c r="AC8" s="39"/>
      <c r="AD8" s="39"/>
      <c r="AE8" s="40"/>
      <c r="AF8" s="72" t="s">
        <v>13</v>
      </c>
    </row>
    <row r="9" spans="2:34" ht="17.25" customHeight="1" thickBot="1" x14ac:dyDescent="0.25">
      <c r="B9" s="16" t="s">
        <v>1</v>
      </c>
      <c r="C9" s="18" t="s">
        <v>2</v>
      </c>
      <c r="D9" s="19" t="s">
        <v>3</v>
      </c>
      <c r="E9" s="46"/>
      <c r="F9" s="62"/>
      <c r="G9" s="64"/>
      <c r="H9" s="14" t="s">
        <v>7</v>
      </c>
      <c r="I9" s="18" t="s">
        <v>8</v>
      </c>
      <c r="J9" s="18" t="s">
        <v>9</v>
      </c>
      <c r="K9" s="18" t="s">
        <v>10</v>
      </c>
      <c r="L9" s="19" t="s">
        <v>11</v>
      </c>
      <c r="M9" s="16" t="s">
        <v>7</v>
      </c>
      <c r="N9" s="18" t="s">
        <v>8</v>
      </c>
      <c r="O9" s="18" t="s">
        <v>9</v>
      </c>
      <c r="P9" s="18" t="s">
        <v>10</v>
      </c>
      <c r="Q9" s="21" t="s">
        <v>11</v>
      </c>
      <c r="R9" s="16" t="s">
        <v>52</v>
      </c>
      <c r="S9" s="18" t="s">
        <v>53</v>
      </c>
      <c r="T9" s="18" t="s">
        <v>54</v>
      </c>
      <c r="U9" s="21" t="s">
        <v>55</v>
      </c>
      <c r="V9" s="16" t="s">
        <v>52</v>
      </c>
      <c r="W9" s="18" t="s">
        <v>53</v>
      </c>
      <c r="X9" s="18" t="s">
        <v>54</v>
      </c>
      <c r="Y9" s="21" t="s">
        <v>55</v>
      </c>
      <c r="Z9" s="41"/>
      <c r="AA9" s="42"/>
      <c r="AB9" s="42"/>
      <c r="AC9" s="42"/>
      <c r="AD9" s="42"/>
      <c r="AE9" s="43"/>
      <c r="AF9" s="73"/>
    </row>
    <row r="10" spans="2:34" ht="17.25" customHeight="1" thickBot="1" x14ac:dyDescent="0.25">
      <c r="B10" s="92">
        <f>SUM(B11:B27)</f>
        <v>0</v>
      </c>
      <c r="C10" s="93">
        <f>SUM(C11:C27)</f>
        <v>0</v>
      </c>
      <c r="D10" s="94">
        <f>SUM(D11:D27)</f>
        <v>0</v>
      </c>
      <c r="E10" s="54" t="s">
        <v>14</v>
      </c>
      <c r="F10" s="55"/>
      <c r="G10" s="56"/>
      <c r="H10" s="95">
        <f>3+SUM(H11:H27)</f>
        <v>3</v>
      </c>
      <c r="I10" s="93">
        <f>3+SUM(I11:I27)</f>
        <v>3</v>
      </c>
      <c r="J10" s="93">
        <f>3+SUM(J11:J27)</f>
        <v>3</v>
      </c>
      <c r="K10" s="93">
        <f>3+SUM(K11:K27)</f>
        <v>3</v>
      </c>
      <c r="L10" s="94">
        <f>3+SUM(L11:L27)</f>
        <v>3</v>
      </c>
      <c r="M10" s="92">
        <f>4+SUM(M11:M27)</f>
        <v>4</v>
      </c>
      <c r="N10" s="93">
        <f>4+SUM(N11:N27)</f>
        <v>4</v>
      </c>
      <c r="O10" s="93">
        <f>4+SUM(O11:O27)</f>
        <v>4</v>
      </c>
      <c r="P10" s="93">
        <f>4+SUM(P11:P27)</f>
        <v>4</v>
      </c>
      <c r="Q10" s="96">
        <f>4+SUM(Q11:Q27)</f>
        <v>4</v>
      </c>
      <c r="R10" s="92">
        <f>2*J10+SUM(R11:R27)</f>
        <v>6</v>
      </c>
      <c r="S10" s="93">
        <f>K10+SUM(S11:S27)</f>
        <v>3</v>
      </c>
      <c r="T10" s="93">
        <f>L10+SUM(T11:T27)</f>
        <v>3</v>
      </c>
      <c r="U10" s="96">
        <f>FLOOR(J10/2,1)+SUM(U11:U27)</f>
        <v>1</v>
      </c>
      <c r="V10" s="92">
        <f>2*O10+SUM(V11:V27)</f>
        <v>8</v>
      </c>
      <c r="W10" s="93">
        <f>P10+SUM(W11:W27)</f>
        <v>4</v>
      </c>
      <c r="X10" s="93">
        <f>Q10+SUM(X11:X27)</f>
        <v>4</v>
      </c>
      <c r="Y10" s="96">
        <f>FLOOR(O10/2,1)+1+SUM(Y11:Y27)</f>
        <v>3</v>
      </c>
      <c r="Z10" s="54" t="s">
        <v>56</v>
      </c>
      <c r="AA10" s="55"/>
      <c r="AB10" s="55"/>
      <c r="AC10" s="55"/>
      <c r="AD10" s="55"/>
      <c r="AE10" s="55"/>
      <c r="AF10" s="56"/>
    </row>
    <row r="11" spans="2:34" ht="34.5" customHeight="1" x14ac:dyDescent="0.2">
      <c r="B11" s="7"/>
      <c r="C11" s="8"/>
      <c r="D11" s="9"/>
      <c r="E11" s="75" t="s">
        <v>39</v>
      </c>
      <c r="F11" s="76" t="s">
        <v>67</v>
      </c>
      <c r="G11" s="97" t="str">
        <f>IF(ISBLANK($F11),"",VLOOKUP($F11,数据!B:D,2,FALSE))</f>
        <v>见说明</v>
      </c>
      <c r="H11" s="10"/>
      <c r="I11" s="8"/>
      <c r="J11" s="8"/>
      <c r="K11" s="8"/>
      <c r="L11" s="9"/>
      <c r="M11" s="7"/>
      <c r="N11" s="8"/>
      <c r="O11" s="8"/>
      <c r="P11" s="8"/>
      <c r="Q11" s="11"/>
      <c r="R11" s="15"/>
      <c r="S11" s="17"/>
      <c r="T11" s="17"/>
      <c r="U11" s="20"/>
      <c r="V11" s="15"/>
      <c r="W11" s="17"/>
      <c r="X11" s="17"/>
      <c r="Y11" s="20"/>
      <c r="Z11" s="100" t="str">
        <f>IF(ISBLANK($F11),"",VLOOKUP($F11,数据!B:D,3,FALSE))</f>
        <v>青铜币：一项属性+1。
银币：一项属性+2或两项属性分别+1。
金币：一项属性+4或两项属性分别+2。</v>
      </c>
      <c r="AA11" s="101"/>
      <c r="AB11" s="101"/>
      <c r="AC11" s="101"/>
      <c r="AD11" s="101"/>
      <c r="AE11" s="102"/>
      <c r="AF11" s="32"/>
    </row>
    <row r="12" spans="2:34" ht="34.5" customHeight="1" x14ac:dyDescent="0.2">
      <c r="B12" s="109"/>
      <c r="C12" s="110"/>
      <c r="D12" s="111"/>
      <c r="E12" s="112" t="s">
        <v>15</v>
      </c>
      <c r="F12" s="113"/>
      <c r="G12" s="114" t="str">
        <f>IF(ISBLANK($F12),"",VLOOKUP($F12,数据!B:D,2,FALSE))</f>
        <v/>
      </c>
      <c r="H12" s="115"/>
      <c r="I12" s="110"/>
      <c r="J12" s="110"/>
      <c r="K12" s="110"/>
      <c r="L12" s="111"/>
      <c r="M12" s="109"/>
      <c r="N12" s="110"/>
      <c r="O12" s="110"/>
      <c r="P12" s="110"/>
      <c r="Q12" s="116"/>
      <c r="R12" s="109"/>
      <c r="S12" s="110"/>
      <c r="T12" s="110"/>
      <c r="U12" s="116"/>
      <c r="V12" s="109"/>
      <c r="W12" s="110"/>
      <c r="X12" s="110"/>
      <c r="Y12" s="116"/>
      <c r="Z12" s="117" t="str">
        <f>IF(ISBLANK($F12),"",VLOOKUP($F12,数据!B:D,3,FALSE))</f>
        <v/>
      </c>
      <c r="AA12" s="118"/>
      <c r="AB12" s="118"/>
      <c r="AC12" s="118"/>
      <c r="AD12" s="118"/>
      <c r="AE12" s="119"/>
      <c r="AF12" s="120"/>
    </row>
    <row r="13" spans="2:34" ht="34.5" customHeight="1" x14ac:dyDescent="0.2">
      <c r="B13" s="24"/>
      <c r="C13" s="25"/>
      <c r="D13" s="12"/>
      <c r="E13" s="77" t="s">
        <v>16</v>
      </c>
      <c r="F13" s="78"/>
      <c r="G13" s="98" t="str">
        <f>IF(ISBLANK($F13),"",VLOOKUP($F13,数据!B:D,2,FALSE))</f>
        <v/>
      </c>
      <c r="H13" s="22"/>
      <c r="I13" s="25"/>
      <c r="J13" s="25"/>
      <c r="K13" s="25"/>
      <c r="L13" s="12"/>
      <c r="M13" s="24"/>
      <c r="N13" s="25"/>
      <c r="O13" s="25"/>
      <c r="P13" s="25"/>
      <c r="Q13" s="26"/>
      <c r="R13" s="24"/>
      <c r="S13" s="25"/>
      <c r="T13" s="25"/>
      <c r="U13" s="26"/>
      <c r="V13" s="24"/>
      <c r="W13" s="25"/>
      <c r="X13" s="25"/>
      <c r="Y13" s="26"/>
      <c r="Z13" s="103" t="str">
        <f>IF(ISBLANK($F13),"",VLOOKUP($F13,数据!B:D,3,FALSE))</f>
        <v/>
      </c>
      <c r="AA13" s="104"/>
      <c r="AB13" s="104"/>
      <c r="AC13" s="104"/>
      <c r="AD13" s="104"/>
      <c r="AE13" s="105"/>
      <c r="AF13" s="33"/>
    </row>
    <row r="14" spans="2:34" ht="34.5" customHeight="1" x14ac:dyDescent="0.2">
      <c r="B14" s="109"/>
      <c r="C14" s="110"/>
      <c r="D14" s="111"/>
      <c r="E14" s="112" t="s">
        <v>17</v>
      </c>
      <c r="F14" s="113"/>
      <c r="G14" s="114" t="str">
        <f>IF(ISBLANK($F14),"",VLOOKUP($F14,数据!B:D,2,FALSE))</f>
        <v/>
      </c>
      <c r="H14" s="115"/>
      <c r="I14" s="110"/>
      <c r="J14" s="110"/>
      <c r="K14" s="110"/>
      <c r="L14" s="111"/>
      <c r="M14" s="109"/>
      <c r="N14" s="110"/>
      <c r="O14" s="110"/>
      <c r="P14" s="110"/>
      <c r="Q14" s="116"/>
      <c r="R14" s="109"/>
      <c r="S14" s="110"/>
      <c r="T14" s="110"/>
      <c r="U14" s="116"/>
      <c r="V14" s="109"/>
      <c r="W14" s="110"/>
      <c r="X14" s="110"/>
      <c r="Y14" s="116"/>
      <c r="Z14" s="117" t="str">
        <f>IF(ISBLANK($F14),"",VLOOKUP($F14,数据!B:D,3,FALSE))</f>
        <v/>
      </c>
      <c r="AA14" s="118"/>
      <c r="AB14" s="118"/>
      <c r="AC14" s="118"/>
      <c r="AD14" s="118"/>
      <c r="AE14" s="119"/>
      <c r="AF14" s="120"/>
    </row>
    <row r="15" spans="2:34" ht="34.5" customHeight="1" x14ac:dyDescent="0.2">
      <c r="B15" s="24"/>
      <c r="C15" s="25"/>
      <c r="D15" s="12"/>
      <c r="E15" s="77" t="s">
        <v>18</v>
      </c>
      <c r="F15" s="78"/>
      <c r="G15" s="98" t="str">
        <f>IF(ISBLANK($F15),"",VLOOKUP($F15,数据!B:D,2,FALSE))</f>
        <v/>
      </c>
      <c r="H15" s="22"/>
      <c r="I15" s="25"/>
      <c r="J15" s="25"/>
      <c r="K15" s="25"/>
      <c r="L15" s="12"/>
      <c r="M15" s="24"/>
      <c r="N15" s="25"/>
      <c r="O15" s="25"/>
      <c r="P15" s="25"/>
      <c r="Q15" s="26"/>
      <c r="R15" s="24"/>
      <c r="S15" s="25"/>
      <c r="T15" s="25"/>
      <c r="U15" s="26"/>
      <c r="V15" s="24"/>
      <c r="W15" s="25"/>
      <c r="X15" s="25"/>
      <c r="Y15" s="26"/>
      <c r="Z15" s="103" t="str">
        <f>IF(ISBLANK($F15),"",VLOOKUP($F15,数据!B:D,3,FALSE))</f>
        <v/>
      </c>
      <c r="AA15" s="104"/>
      <c r="AB15" s="104"/>
      <c r="AC15" s="104"/>
      <c r="AD15" s="104"/>
      <c r="AE15" s="105"/>
      <c r="AF15" s="33"/>
    </row>
    <row r="16" spans="2:34" ht="34.5" customHeight="1" x14ac:dyDescent="0.2">
      <c r="B16" s="109"/>
      <c r="C16" s="110"/>
      <c r="D16" s="111"/>
      <c r="E16" s="112" t="s">
        <v>19</v>
      </c>
      <c r="F16" s="113"/>
      <c r="G16" s="114" t="str">
        <f>IF(ISBLANK($F16),"",VLOOKUP($F16,数据!B:D,2,FALSE))</f>
        <v/>
      </c>
      <c r="H16" s="115"/>
      <c r="I16" s="110"/>
      <c r="J16" s="110"/>
      <c r="K16" s="110"/>
      <c r="L16" s="111"/>
      <c r="M16" s="109"/>
      <c r="N16" s="110"/>
      <c r="O16" s="110"/>
      <c r="P16" s="110"/>
      <c r="Q16" s="116"/>
      <c r="R16" s="109"/>
      <c r="S16" s="110"/>
      <c r="T16" s="110"/>
      <c r="U16" s="116"/>
      <c r="V16" s="109"/>
      <c r="W16" s="110"/>
      <c r="X16" s="110"/>
      <c r="Y16" s="116"/>
      <c r="Z16" s="117" t="str">
        <f>IF(ISBLANK($F16),"",VLOOKUP($F16,数据!B:D,3,FALSE))</f>
        <v/>
      </c>
      <c r="AA16" s="118"/>
      <c r="AB16" s="118"/>
      <c r="AC16" s="118"/>
      <c r="AD16" s="118"/>
      <c r="AE16" s="119"/>
      <c r="AF16" s="120"/>
    </row>
    <row r="17" spans="2:32" ht="34.5" customHeight="1" x14ac:dyDescent="0.2">
      <c r="B17" s="24"/>
      <c r="C17" s="25"/>
      <c r="D17" s="12"/>
      <c r="E17" s="77" t="s">
        <v>20</v>
      </c>
      <c r="F17" s="78"/>
      <c r="G17" s="98" t="str">
        <f>IF(ISBLANK($F17),"",VLOOKUP($F17,数据!B:D,2,FALSE))</f>
        <v/>
      </c>
      <c r="H17" s="22"/>
      <c r="I17" s="25"/>
      <c r="J17" s="25"/>
      <c r="K17" s="25"/>
      <c r="L17" s="12"/>
      <c r="M17" s="24"/>
      <c r="N17" s="25"/>
      <c r="O17" s="25"/>
      <c r="P17" s="25"/>
      <c r="Q17" s="26"/>
      <c r="R17" s="24"/>
      <c r="S17" s="25"/>
      <c r="T17" s="25"/>
      <c r="U17" s="26"/>
      <c r="V17" s="24"/>
      <c r="W17" s="25"/>
      <c r="X17" s="25"/>
      <c r="Y17" s="26"/>
      <c r="Z17" s="103" t="str">
        <f>IF(ISBLANK($F17),"",VLOOKUP($F17,数据!B:D,3,FALSE))</f>
        <v/>
      </c>
      <c r="AA17" s="104"/>
      <c r="AB17" s="104"/>
      <c r="AC17" s="104"/>
      <c r="AD17" s="104"/>
      <c r="AE17" s="105"/>
      <c r="AF17" s="33"/>
    </row>
    <row r="18" spans="2:32" ht="34.5" customHeight="1" x14ac:dyDescent="0.2">
      <c r="B18" s="109"/>
      <c r="C18" s="110"/>
      <c r="D18" s="111"/>
      <c r="E18" s="112" t="s">
        <v>21</v>
      </c>
      <c r="F18" s="113"/>
      <c r="G18" s="114" t="str">
        <f>IF(ISBLANK($F18),"",VLOOKUP($F18,数据!B:D,2,FALSE))</f>
        <v/>
      </c>
      <c r="H18" s="115"/>
      <c r="I18" s="110"/>
      <c r="J18" s="110"/>
      <c r="K18" s="110"/>
      <c r="L18" s="111"/>
      <c r="M18" s="109"/>
      <c r="N18" s="110"/>
      <c r="O18" s="110"/>
      <c r="P18" s="110"/>
      <c r="Q18" s="116"/>
      <c r="R18" s="109"/>
      <c r="S18" s="110"/>
      <c r="T18" s="110"/>
      <c r="U18" s="116"/>
      <c r="V18" s="109"/>
      <c r="W18" s="110"/>
      <c r="X18" s="110"/>
      <c r="Y18" s="116"/>
      <c r="Z18" s="117" t="str">
        <f>IF(ISBLANK($F18),"",VLOOKUP($F18,数据!B:D,3,FALSE))</f>
        <v/>
      </c>
      <c r="AA18" s="118"/>
      <c r="AB18" s="118"/>
      <c r="AC18" s="118"/>
      <c r="AD18" s="118"/>
      <c r="AE18" s="119"/>
      <c r="AF18" s="120"/>
    </row>
    <row r="19" spans="2:32" ht="34.5" customHeight="1" x14ac:dyDescent="0.2">
      <c r="B19" s="24"/>
      <c r="C19" s="25"/>
      <c r="D19" s="12"/>
      <c r="E19" s="77" t="s">
        <v>22</v>
      </c>
      <c r="F19" s="78"/>
      <c r="G19" s="98" t="str">
        <f>IF(ISBLANK($F19),"",VLOOKUP($F19,数据!B:D,2,FALSE))</f>
        <v/>
      </c>
      <c r="H19" s="22"/>
      <c r="I19" s="25"/>
      <c r="J19" s="25"/>
      <c r="K19" s="25"/>
      <c r="L19" s="12"/>
      <c r="M19" s="24"/>
      <c r="N19" s="25"/>
      <c r="O19" s="25"/>
      <c r="P19" s="25"/>
      <c r="Q19" s="26"/>
      <c r="R19" s="24"/>
      <c r="S19" s="25"/>
      <c r="T19" s="25"/>
      <c r="U19" s="26"/>
      <c r="V19" s="24"/>
      <c r="W19" s="25"/>
      <c r="X19" s="25"/>
      <c r="Y19" s="26"/>
      <c r="Z19" s="103" t="str">
        <f>IF(ISBLANK($F19),"",VLOOKUP($F19,数据!B:D,3,FALSE))</f>
        <v/>
      </c>
      <c r="AA19" s="104"/>
      <c r="AB19" s="104"/>
      <c r="AC19" s="104"/>
      <c r="AD19" s="104"/>
      <c r="AE19" s="105"/>
      <c r="AF19" s="33"/>
    </row>
    <row r="20" spans="2:32" ht="34.5" customHeight="1" x14ac:dyDescent="0.2">
      <c r="B20" s="109"/>
      <c r="C20" s="110"/>
      <c r="D20" s="111"/>
      <c r="E20" s="112" t="s">
        <v>23</v>
      </c>
      <c r="F20" s="113"/>
      <c r="G20" s="114" t="str">
        <f>IF(ISBLANK($F20),"",VLOOKUP($F20,数据!B:D,2,FALSE))</f>
        <v/>
      </c>
      <c r="H20" s="115"/>
      <c r="I20" s="110"/>
      <c r="J20" s="110"/>
      <c r="K20" s="110"/>
      <c r="L20" s="111"/>
      <c r="M20" s="109"/>
      <c r="N20" s="110"/>
      <c r="O20" s="110"/>
      <c r="P20" s="110"/>
      <c r="Q20" s="116"/>
      <c r="R20" s="109"/>
      <c r="S20" s="110"/>
      <c r="T20" s="110"/>
      <c r="U20" s="116"/>
      <c r="V20" s="109"/>
      <c r="W20" s="110"/>
      <c r="X20" s="110"/>
      <c r="Y20" s="116"/>
      <c r="Z20" s="117" t="str">
        <f>IF(ISBLANK($F20),"",VLOOKUP($F20,数据!B:D,3,FALSE))</f>
        <v/>
      </c>
      <c r="AA20" s="118"/>
      <c r="AB20" s="118"/>
      <c r="AC20" s="118"/>
      <c r="AD20" s="118"/>
      <c r="AE20" s="119"/>
      <c r="AF20" s="120"/>
    </row>
    <row r="21" spans="2:32" ht="34.5" customHeight="1" x14ac:dyDescent="0.2">
      <c r="B21" s="24"/>
      <c r="C21" s="25"/>
      <c r="D21" s="12"/>
      <c r="E21" s="77" t="s">
        <v>23</v>
      </c>
      <c r="F21" s="78"/>
      <c r="G21" s="98" t="str">
        <f>IF(ISBLANK($F21),"",VLOOKUP($F21,数据!B:D,2,FALSE))</f>
        <v/>
      </c>
      <c r="H21" s="22"/>
      <c r="I21" s="25"/>
      <c r="J21" s="25"/>
      <c r="K21" s="25"/>
      <c r="L21" s="12"/>
      <c r="M21" s="24"/>
      <c r="N21" s="25"/>
      <c r="O21" s="25"/>
      <c r="P21" s="25"/>
      <c r="Q21" s="26"/>
      <c r="R21" s="24"/>
      <c r="S21" s="25"/>
      <c r="T21" s="25"/>
      <c r="U21" s="26"/>
      <c r="V21" s="24"/>
      <c r="W21" s="25"/>
      <c r="X21" s="25"/>
      <c r="Y21" s="26"/>
      <c r="Z21" s="103" t="str">
        <f>IF(ISBLANK($F21),"",VLOOKUP($F21,数据!B:D,3,FALSE))</f>
        <v/>
      </c>
      <c r="AA21" s="104"/>
      <c r="AB21" s="104"/>
      <c r="AC21" s="104"/>
      <c r="AD21" s="104"/>
      <c r="AE21" s="105"/>
      <c r="AF21" s="33"/>
    </row>
    <row r="22" spans="2:32" ht="34.5" customHeight="1" x14ac:dyDescent="0.2">
      <c r="B22" s="109"/>
      <c r="C22" s="110"/>
      <c r="D22" s="111"/>
      <c r="E22" s="112" t="s">
        <v>23</v>
      </c>
      <c r="F22" s="113"/>
      <c r="G22" s="114" t="str">
        <f>IF(ISBLANK($F22),"",VLOOKUP($F22,数据!B:D,2,FALSE))</f>
        <v/>
      </c>
      <c r="H22" s="115"/>
      <c r="I22" s="110"/>
      <c r="J22" s="110"/>
      <c r="K22" s="110"/>
      <c r="L22" s="111"/>
      <c r="M22" s="109"/>
      <c r="N22" s="110"/>
      <c r="O22" s="110"/>
      <c r="P22" s="110"/>
      <c r="Q22" s="116"/>
      <c r="R22" s="109"/>
      <c r="S22" s="110"/>
      <c r="T22" s="110"/>
      <c r="U22" s="116"/>
      <c r="V22" s="109"/>
      <c r="W22" s="110"/>
      <c r="X22" s="110"/>
      <c r="Y22" s="116"/>
      <c r="Z22" s="117" t="str">
        <f>IF(ISBLANK($F22),"",VLOOKUP($F22,数据!B:D,3,FALSE))</f>
        <v/>
      </c>
      <c r="AA22" s="118"/>
      <c r="AB22" s="118"/>
      <c r="AC22" s="118"/>
      <c r="AD22" s="118"/>
      <c r="AE22" s="119"/>
      <c r="AF22" s="120"/>
    </row>
    <row r="23" spans="2:32" ht="34.5" customHeight="1" x14ac:dyDescent="0.2">
      <c r="B23" s="24"/>
      <c r="C23" s="25"/>
      <c r="D23" s="12"/>
      <c r="E23" s="77" t="s">
        <v>23</v>
      </c>
      <c r="F23" s="78"/>
      <c r="G23" s="98" t="str">
        <f>IF(ISBLANK($F23),"",VLOOKUP($F23,数据!B:D,2,FALSE))</f>
        <v/>
      </c>
      <c r="H23" s="22"/>
      <c r="I23" s="25"/>
      <c r="J23" s="25"/>
      <c r="K23" s="25"/>
      <c r="L23" s="12"/>
      <c r="M23" s="24"/>
      <c r="N23" s="25"/>
      <c r="O23" s="25"/>
      <c r="P23" s="25"/>
      <c r="Q23" s="26"/>
      <c r="R23" s="24"/>
      <c r="S23" s="25"/>
      <c r="T23" s="25"/>
      <c r="U23" s="26"/>
      <c r="V23" s="24"/>
      <c r="W23" s="25"/>
      <c r="X23" s="25"/>
      <c r="Y23" s="26"/>
      <c r="Z23" s="103" t="str">
        <f>IF(ISBLANK($F23),"",VLOOKUP($F23,数据!B:D,3,FALSE))</f>
        <v/>
      </c>
      <c r="AA23" s="104"/>
      <c r="AB23" s="104"/>
      <c r="AC23" s="104"/>
      <c r="AD23" s="104"/>
      <c r="AE23" s="105"/>
      <c r="AF23" s="33"/>
    </row>
    <row r="24" spans="2:32" ht="34.5" customHeight="1" x14ac:dyDescent="0.2">
      <c r="B24" s="109"/>
      <c r="C24" s="110"/>
      <c r="D24" s="111"/>
      <c r="E24" s="112" t="s">
        <v>23</v>
      </c>
      <c r="F24" s="113"/>
      <c r="G24" s="114" t="str">
        <f>IF(ISBLANK($F24),"",VLOOKUP($F24,数据!B:D,2,FALSE))</f>
        <v/>
      </c>
      <c r="H24" s="115"/>
      <c r="I24" s="110"/>
      <c r="J24" s="110"/>
      <c r="K24" s="110"/>
      <c r="L24" s="111"/>
      <c r="M24" s="109"/>
      <c r="N24" s="110"/>
      <c r="O24" s="110"/>
      <c r="P24" s="110"/>
      <c r="Q24" s="116"/>
      <c r="R24" s="109"/>
      <c r="S24" s="110"/>
      <c r="T24" s="110"/>
      <c r="U24" s="116"/>
      <c r="V24" s="109"/>
      <c r="W24" s="110"/>
      <c r="X24" s="110"/>
      <c r="Y24" s="116"/>
      <c r="Z24" s="117" t="str">
        <f>IF(ISBLANK($F24),"",VLOOKUP($F24,数据!B:D,3,FALSE))</f>
        <v/>
      </c>
      <c r="AA24" s="118"/>
      <c r="AB24" s="118"/>
      <c r="AC24" s="118"/>
      <c r="AD24" s="118"/>
      <c r="AE24" s="119"/>
      <c r="AF24" s="120"/>
    </row>
    <row r="25" spans="2:32" ht="34.5" customHeight="1" x14ac:dyDescent="0.2">
      <c r="B25" s="24"/>
      <c r="C25" s="25"/>
      <c r="D25" s="12"/>
      <c r="E25" s="77" t="s">
        <v>23</v>
      </c>
      <c r="F25" s="78"/>
      <c r="G25" s="98" t="str">
        <f>IF(ISBLANK($F25),"",VLOOKUP($F25,数据!B:D,2,FALSE))</f>
        <v/>
      </c>
      <c r="H25" s="22"/>
      <c r="I25" s="25"/>
      <c r="J25" s="25"/>
      <c r="K25" s="25"/>
      <c r="L25" s="12"/>
      <c r="M25" s="24"/>
      <c r="N25" s="25"/>
      <c r="O25" s="25"/>
      <c r="P25" s="25"/>
      <c r="Q25" s="26"/>
      <c r="R25" s="24"/>
      <c r="S25" s="25"/>
      <c r="T25" s="25"/>
      <c r="U25" s="26"/>
      <c r="V25" s="24"/>
      <c r="W25" s="25"/>
      <c r="X25" s="25"/>
      <c r="Y25" s="26"/>
      <c r="Z25" s="103" t="str">
        <f>IF(ISBLANK($F25),"",VLOOKUP($F25,数据!B:D,3,FALSE))</f>
        <v/>
      </c>
      <c r="AA25" s="104"/>
      <c r="AB25" s="104"/>
      <c r="AC25" s="104"/>
      <c r="AD25" s="104"/>
      <c r="AE25" s="105"/>
      <c r="AF25" s="33"/>
    </row>
    <row r="26" spans="2:32" ht="34.5" customHeight="1" x14ac:dyDescent="0.2">
      <c r="B26" s="121"/>
      <c r="C26" s="122"/>
      <c r="D26" s="123"/>
      <c r="E26" s="124" t="s">
        <v>41</v>
      </c>
      <c r="F26" s="125" t="s">
        <v>71</v>
      </c>
      <c r="G26" s="126" t="str">
        <f>IF(ISBLANK($F26),"",VLOOKUP($F26,数据!B:D,2,FALSE))</f>
        <v>-</v>
      </c>
      <c r="H26" s="127"/>
      <c r="I26" s="122"/>
      <c r="J26" s="122"/>
      <c r="K26" s="122"/>
      <c r="L26" s="123"/>
      <c r="M26" s="121"/>
      <c r="N26" s="122"/>
      <c r="O26" s="122"/>
      <c r="P26" s="122"/>
      <c r="Q26" s="128"/>
      <c r="R26" s="109"/>
      <c r="S26" s="110"/>
      <c r="T26" s="110"/>
      <c r="U26" s="116"/>
      <c r="V26" s="109"/>
      <c r="W26" s="110"/>
      <c r="X26" s="110"/>
      <c r="Y26" s="116"/>
      <c r="Z26" s="117" t="str">
        <f>IF(ISBLANK($F26),"",VLOOKUP($F26,数据!B:D,3,FALSE))</f>
        <v>-</v>
      </c>
      <c r="AA26" s="118"/>
      <c r="AB26" s="118"/>
      <c r="AC26" s="118"/>
      <c r="AD26" s="118"/>
      <c r="AE26" s="119"/>
      <c r="AF26" s="129"/>
    </row>
    <row r="27" spans="2:32" ht="34.5" customHeight="1" thickBot="1" x14ac:dyDescent="0.25">
      <c r="B27" s="16"/>
      <c r="C27" s="18"/>
      <c r="D27" s="19"/>
      <c r="E27" s="79"/>
      <c r="F27" s="80"/>
      <c r="G27" s="99" t="str">
        <f>IF(ISBLANK($F27),"",VLOOKUP($F27,数据!B:D,2,FALSE))</f>
        <v/>
      </c>
      <c r="H27" s="14"/>
      <c r="I27" s="18"/>
      <c r="J27" s="18"/>
      <c r="K27" s="18"/>
      <c r="L27" s="19"/>
      <c r="M27" s="16"/>
      <c r="N27" s="18"/>
      <c r="O27" s="18"/>
      <c r="P27" s="18"/>
      <c r="Q27" s="21"/>
      <c r="R27" s="16"/>
      <c r="S27" s="18"/>
      <c r="T27" s="18"/>
      <c r="U27" s="21"/>
      <c r="V27" s="16"/>
      <c r="W27" s="18"/>
      <c r="X27" s="18"/>
      <c r="Y27" s="21"/>
      <c r="Z27" s="106" t="str">
        <f>IF(ISBLANK($F27),"",VLOOKUP($F27,数据!B:D,3,FALSE))</f>
        <v/>
      </c>
      <c r="AA27" s="107"/>
      <c r="AB27" s="107"/>
      <c r="AC27" s="107"/>
      <c r="AD27" s="107"/>
      <c r="AE27" s="108"/>
      <c r="AF27" s="34"/>
    </row>
    <row r="28" spans="2:32" ht="17.25" customHeight="1" thickBot="1" x14ac:dyDescent="0.25"/>
    <row r="29" spans="2:32" ht="34.5" customHeight="1" x14ac:dyDescent="0.2">
      <c r="B29" s="35" t="s">
        <v>42</v>
      </c>
      <c r="C29" s="36"/>
      <c r="D29" s="36"/>
      <c r="E29" s="48" t="s">
        <v>391</v>
      </c>
      <c r="F29" s="48"/>
      <c r="G29" s="48"/>
      <c r="H29" s="48"/>
      <c r="I29" s="48"/>
      <c r="J29" s="48"/>
      <c r="K29" s="48"/>
      <c r="L29" s="48"/>
      <c r="M29" s="48"/>
      <c r="N29" s="48"/>
      <c r="O29" s="48"/>
      <c r="P29" s="48"/>
      <c r="Q29" s="48"/>
      <c r="R29" s="48"/>
      <c r="S29" s="48"/>
      <c r="T29" s="48"/>
      <c r="U29" s="48"/>
      <c r="V29" s="48"/>
      <c r="W29" s="48"/>
      <c r="X29" s="48"/>
      <c r="Y29" s="48"/>
      <c r="Z29" s="48"/>
      <c r="AA29" s="48"/>
      <c r="AB29" s="48"/>
      <c r="AC29" s="48"/>
      <c r="AD29" s="48"/>
      <c r="AE29" s="48"/>
      <c r="AF29" s="49"/>
    </row>
    <row r="30" spans="2:32" ht="34.5" customHeight="1" x14ac:dyDescent="0.2">
      <c r="B30" s="44" t="s">
        <v>44</v>
      </c>
      <c r="C30" s="45"/>
      <c r="D30" s="45"/>
      <c r="E30" s="50" t="s">
        <v>45</v>
      </c>
      <c r="F30" s="50"/>
      <c r="G30" s="50"/>
      <c r="H30" s="50"/>
      <c r="I30" s="50"/>
      <c r="J30" s="50"/>
      <c r="K30" s="50"/>
      <c r="L30" s="50"/>
      <c r="M30" s="50"/>
      <c r="N30" s="50"/>
      <c r="O30" s="50"/>
      <c r="P30" s="50"/>
      <c r="Q30" s="50"/>
      <c r="R30" s="50"/>
      <c r="S30" s="50"/>
      <c r="T30" s="50"/>
      <c r="U30" s="50"/>
      <c r="V30" s="50"/>
      <c r="W30" s="50"/>
      <c r="X30" s="50"/>
      <c r="Y30" s="50"/>
      <c r="Z30" s="50"/>
      <c r="AA30" s="50"/>
      <c r="AB30" s="50"/>
      <c r="AC30" s="50"/>
      <c r="AD30" s="50"/>
      <c r="AE30" s="50"/>
      <c r="AF30" s="51"/>
    </row>
    <row r="31" spans="2:32" ht="34.5" customHeight="1" thickBot="1" x14ac:dyDescent="0.25">
      <c r="B31" s="46" t="s">
        <v>43</v>
      </c>
      <c r="C31" s="47"/>
      <c r="D31" s="47"/>
      <c r="E31" s="52" t="s">
        <v>46</v>
      </c>
      <c r="F31" s="52"/>
      <c r="G31" s="52"/>
      <c r="H31" s="52"/>
      <c r="I31" s="52"/>
      <c r="J31" s="52"/>
      <c r="K31" s="52"/>
      <c r="L31" s="52"/>
      <c r="M31" s="52"/>
      <c r="N31" s="52"/>
      <c r="O31" s="52"/>
      <c r="P31" s="52"/>
      <c r="Q31" s="52"/>
      <c r="R31" s="52"/>
      <c r="S31" s="52"/>
      <c r="T31" s="52"/>
      <c r="U31" s="52"/>
      <c r="V31" s="52"/>
      <c r="W31" s="52"/>
      <c r="X31" s="52"/>
      <c r="Y31" s="52"/>
      <c r="Z31" s="52"/>
      <c r="AA31" s="52"/>
      <c r="AB31" s="52"/>
      <c r="AC31" s="52"/>
      <c r="AD31" s="52"/>
      <c r="AE31" s="52"/>
      <c r="AF31" s="53"/>
    </row>
  </sheetData>
  <mergeCells count="61">
    <mergeCell ref="AE5:AH5"/>
    <mergeCell ref="AE6:AH6"/>
    <mergeCell ref="Z10:AF10"/>
    <mergeCell ref="AE2:AH2"/>
    <mergeCell ref="AE3:AH3"/>
    <mergeCell ref="AE4:AH4"/>
    <mergeCell ref="AF8:AF9"/>
    <mergeCell ref="AE7:AH7"/>
    <mergeCell ref="E4:E5"/>
    <mergeCell ref="F4:F5"/>
    <mergeCell ref="R4:R5"/>
    <mergeCell ref="X4:X5"/>
    <mergeCell ref="Z4:Z5"/>
    <mergeCell ref="R2:W2"/>
    <mergeCell ref="X2:Y2"/>
    <mergeCell ref="Z2:AA2"/>
    <mergeCell ref="AB2:AC2"/>
    <mergeCell ref="AB4:AB5"/>
    <mergeCell ref="T3:V3"/>
    <mergeCell ref="E10:G10"/>
    <mergeCell ref="H2:L2"/>
    <mergeCell ref="M2:Q2"/>
    <mergeCell ref="B2:D2"/>
    <mergeCell ref="E2:E3"/>
    <mergeCell ref="F2:F3"/>
    <mergeCell ref="G2:G3"/>
    <mergeCell ref="B8:D8"/>
    <mergeCell ref="H8:L8"/>
    <mergeCell ref="M8:Q8"/>
    <mergeCell ref="E8:E9"/>
    <mergeCell ref="F8:F9"/>
    <mergeCell ref="G8:G9"/>
    <mergeCell ref="B4:B5"/>
    <mergeCell ref="C4:C5"/>
    <mergeCell ref="D4:D5"/>
    <mergeCell ref="B29:D29"/>
    <mergeCell ref="B30:D30"/>
    <mergeCell ref="B31:D31"/>
    <mergeCell ref="E29:AF29"/>
    <mergeCell ref="E30:AF30"/>
    <mergeCell ref="E31:AF31"/>
    <mergeCell ref="R8:U8"/>
    <mergeCell ref="V8:Y8"/>
    <mergeCell ref="Z8:AE9"/>
    <mergeCell ref="Z19:AE19"/>
    <mergeCell ref="Z20:AE20"/>
    <mergeCell ref="Z11:AE11"/>
    <mergeCell ref="Z12:AE12"/>
    <mergeCell ref="Z13:AE13"/>
    <mergeCell ref="Z14:AE14"/>
    <mergeCell ref="Z15:AE15"/>
    <mergeCell ref="Z16:AE16"/>
    <mergeCell ref="Z17:AE17"/>
    <mergeCell ref="Z18:AE18"/>
    <mergeCell ref="Z24:AE24"/>
    <mergeCell ref="Z25:AE25"/>
    <mergeCell ref="Z26:AE26"/>
    <mergeCell ref="Z27:AE27"/>
    <mergeCell ref="Z21:AE21"/>
    <mergeCell ref="Z22:AE22"/>
    <mergeCell ref="Z23:AE23"/>
  </mergeCells>
  <phoneticPr fontId="1" type="noConversion"/>
  <conditionalFormatting sqref="B11:AF27">
    <cfRule type="expression" dxfId="1" priority="1">
      <formula>(MOD(ROW(),2)=1)</formula>
    </cfRule>
    <cfRule type="expression" dxfId="0" priority="2">
      <formula>(MOD(ROW(),2)=0)</formula>
    </cfRule>
  </conditionalFormatting>
  <dataValidations count="1">
    <dataValidation type="list" allowBlank="1" showInputMessage="1" showErrorMessage="1" sqref="E11:E27" xr:uid="{34913464-4994-4B6A-B4EF-2AA062874885}">
      <formula1>"属性,年龄,身材,专精,武器,武器精通,套装,套装强化,才能,特技,其他"</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88638A5-C4A2-40AC-BFD3-C3E1E32A601E}">
          <x14:formula1>
            <xm:f>OFFSET(数据!$A$1,MATCH($E11,数据!$A:$A,0)-1,1,LOOKUP(1,0/(数据!$A:$A=$E11),ROW(数据!$A:$A))-MATCH($E11,数据!$A:$A,0)+1,1)</xm:f>
          </x14:formula1>
          <xm:sqref>F11:F27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64F0B-D545-4C82-A9BC-664AAD2FBF35}">
  <dimension ref="A1:D152"/>
  <sheetViews>
    <sheetView workbookViewId="0"/>
  </sheetViews>
  <sheetFormatPr defaultRowHeight="17.25" customHeight="1" x14ac:dyDescent="0.2"/>
  <cols>
    <col min="1" max="1" width="9.25" style="29" bestFit="1" customWidth="1"/>
    <col min="2" max="2" width="11.25" style="29" bestFit="1" customWidth="1"/>
    <col min="3" max="3" width="40.5" style="29" bestFit="1" customWidth="1"/>
    <col min="4" max="4" width="205.5" style="29" bestFit="1" customWidth="1"/>
    <col min="5" max="16384" width="9" style="29"/>
  </cols>
  <sheetData>
    <row r="1" spans="1:4" ht="17.25" customHeight="1" x14ac:dyDescent="0.2">
      <c r="A1" s="29" t="s">
        <v>63</v>
      </c>
      <c r="B1" s="29" t="s">
        <v>64</v>
      </c>
      <c r="C1" s="29" t="s">
        <v>65</v>
      </c>
      <c r="D1" s="29" t="s">
        <v>57</v>
      </c>
    </row>
    <row r="2" spans="1:4" ht="17.25" customHeight="1" x14ac:dyDescent="0.2">
      <c r="A2" s="29" t="s">
        <v>66</v>
      </c>
      <c r="B2" s="29" t="s">
        <v>68</v>
      </c>
      <c r="C2" s="29" t="s">
        <v>69</v>
      </c>
      <c r="D2" s="31" t="s">
        <v>389</v>
      </c>
    </row>
    <row r="3" spans="1:4" ht="17.25" customHeight="1" x14ac:dyDescent="0.2">
      <c r="A3" s="29" t="s">
        <v>70</v>
      </c>
      <c r="B3" s="29">
        <v>8</v>
      </c>
      <c r="C3" s="29" t="s">
        <v>73</v>
      </c>
      <c r="D3" s="29" t="s">
        <v>73</v>
      </c>
    </row>
    <row r="4" spans="1:4" ht="17.25" customHeight="1" x14ac:dyDescent="0.2">
      <c r="A4" s="29" t="s">
        <v>70</v>
      </c>
      <c r="B4" s="29">
        <v>9</v>
      </c>
      <c r="C4" s="29" t="s">
        <v>73</v>
      </c>
      <c r="D4" s="29" t="s">
        <v>73</v>
      </c>
    </row>
    <row r="5" spans="1:4" ht="17.25" customHeight="1" x14ac:dyDescent="0.2">
      <c r="A5" s="29" t="s">
        <v>70</v>
      </c>
      <c r="B5" s="29">
        <v>10</v>
      </c>
      <c r="C5" s="29" t="s">
        <v>73</v>
      </c>
      <c r="D5" s="29" t="s">
        <v>73</v>
      </c>
    </row>
    <row r="6" spans="1:4" ht="17.25" customHeight="1" x14ac:dyDescent="0.2">
      <c r="A6" s="29" t="s">
        <v>70</v>
      </c>
      <c r="B6" s="29">
        <v>11</v>
      </c>
      <c r="C6" s="29" t="s">
        <v>73</v>
      </c>
      <c r="D6" s="29" t="s">
        <v>73</v>
      </c>
    </row>
    <row r="7" spans="1:4" ht="17.25" customHeight="1" x14ac:dyDescent="0.2">
      <c r="A7" s="29" t="s">
        <v>70</v>
      </c>
      <c r="B7" s="29">
        <v>12</v>
      </c>
      <c r="C7" s="29" t="s">
        <v>73</v>
      </c>
      <c r="D7" s="29" t="s">
        <v>73</v>
      </c>
    </row>
    <row r="8" spans="1:4" ht="17.25" customHeight="1" x14ac:dyDescent="0.2">
      <c r="A8" s="29" t="s">
        <v>70</v>
      </c>
      <c r="B8" s="29">
        <v>13</v>
      </c>
      <c r="C8" s="29" t="s">
        <v>73</v>
      </c>
      <c r="D8" s="29" t="s">
        <v>73</v>
      </c>
    </row>
    <row r="9" spans="1:4" ht="17.25" customHeight="1" x14ac:dyDescent="0.2">
      <c r="A9" s="29" t="s">
        <v>70</v>
      </c>
      <c r="B9" s="29">
        <v>14</v>
      </c>
      <c r="C9" s="29" t="s">
        <v>73</v>
      </c>
      <c r="D9" s="29" t="s">
        <v>73</v>
      </c>
    </row>
    <row r="10" spans="1:4" ht="17.25" customHeight="1" x14ac:dyDescent="0.2">
      <c r="A10" s="29" t="s">
        <v>70</v>
      </c>
      <c r="B10" s="29">
        <v>15</v>
      </c>
      <c r="C10" s="29" t="s">
        <v>73</v>
      </c>
      <c r="D10" s="29" t="s">
        <v>73</v>
      </c>
    </row>
    <row r="11" spans="1:4" ht="17.25" customHeight="1" x14ac:dyDescent="0.2">
      <c r="A11" s="29" t="s">
        <v>70</v>
      </c>
      <c r="B11" s="29">
        <v>16</v>
      </c>
      <c r="C11" s="29" t="s">
        <v>73</v>
      </c>
      <c r="D11" s="29" t="s">
        <v>73</v>
      </c>
    </row>
    <row r="12" spans="1:4" ht="17.25" customHeight="1" x14ac:dyDescent="0.2">
      <c r="A12" s="29" t="s">
        <v>70</v>
      </c>
      <c r="B12" s="29">
        <v>17</v>
      </c>
      <c r="C12" s="29" t="s">
        <v>73</v>
      </c>
      <c r="D12" s="29" t="s">
        <v>73</v>
      </c>
    </row>
    <row r="13" spans="1:4" ht="17.25" customHeight="1" x14ac:dyDescent="0.2">
      <c r="A13" s="29" t="s">
        <v>70</v>
      </c>
      <c r="B13" s="29" t="s">
        <v>72</v>
      </c>
      <c r="C13" s="29" t="s">
        <v>73</v>
      </c>
      <c r="D13" s="29" t="s">
        <v>73</v>
      </c>
    </row>
    <row r="14" spans="1:4" ht="17.25" customHeight="1" x14ac:dyDescent="0.2">
      <c r="A14" s="29" t="s">
        <v>74</v>
      </c>
      <c r="B14" s="29" t="s">
        <v>75</v>
      </c>
      <c r="C14" s="30" t="s">
        <v>76</v>
      </c>
      <c r="D14" s="29" t="s">
        <v>81</v>
      </c>
    </row>
    <row r="15" spans="1:4" ht="17.25" customHeight="1" x14ac:dyDescent="0.2">
      <c r="A15" s="29" t="s">
        <v>74</v>
      </c>
      <c r="B15" s="29" t="s">
        <v>77</v>
      </c>
      <c r="C15" s="30" t="s">
        <v>78</v>
      </c>
      <c r="D15" s="29" t="s">
        <v>82</v>
      </c>
    </row>
    <row r="16" spans="1:4" ht="17.25" customHeight="1" x14ac:dyDescent="0.2">
      <c r="A16" s="29" t="s">
        <v>74</v>
      </c>
      <c r="B16" s="29" t="s">
        <v>79</v>
      </c>
      <c r="C16" s="30" t="s">
        <v>80</v>
      </c>
      <c r="D16" s="29" t="s">
        <v>83</v>
      </c>
    </row>
    <row r="17" spans="1:4" ht="17.25" customHeight="1" x14ac:dyDescent="0.2">
      <c r="A17" s="29" t="s">
        <v>84</v>
      </c>
      <c r="B17" s="29" t="s">
        <v>85</v>
      </c>
      <c r="C17" s="29" t="s">
        <v>251</v>
      </c>
      <c r="D17" s="29" t="s">
        <v>390</v>
      </c>
    </row>
    <row r="18" spans="1:4" ht="17.25" customHeight="1" x14ac:dyDescent="0.2">
      <c r="A18" s="29" t="s">
        <v>84</v>
      </c>
      <c r="B18" s="29" t="s">
        <v>87</v>
      </c>
      <c r="C18" s="29" t="s">
        <v>251</v>
      </c>
      <c r="D18" s="29" t="s">
        <v>86</v>
      </c>
    </row>
    <row r="19" spans="1:4" ht="17.25" customHeight="1" x14ac:dyDescent="0.2">
      <c r="A19" s="29" t="s">
        <v>84</v>
      </c>
      <c r="B19" s="29" t="s">
        <v>88</v>
      </c>
      <c r="C19" s="29" t="s">
        <v>251</v>
      </c>
      <c r="D19" s="29" t="s">
        <v>105</v>
      </c>
    </row>
    <row r="20" spans="1:4" ht="17.25" customHeight="1" x14ac:dyDescent="0.2">
      <c r="A20" s="29" t="s">
        <v>84</v>
      </c>
      <c r="B20" s="29" t="s">
        <v>89</v>
      </c>
      <c r="C20" s="29" t="s">
        <v>251</v>
      </c>
      <c r="D20" s="29" t="s">
        <v>106</v>
      </c>
    </row>
    <row r="21" spans="1:4" ht="17.25" customHeight="1" x14ac:dyDescent="0.2">
      <c r="A21" s="29" t="s">
        <v>84</v>
      </c>
      <c r="B21" s="29" t="s">
        <v>90</v>
      </c>
      <c r="C21" s="29" t="s">
        <v>252</v>
      </c>
      <c r="D21" s="29" t="s">
        <v>107</v>
      </c>
    </row>
    <row r="22" spans="1:4" ht="17.25" customHeight="1" x14ac:dyDescent="0.2">
      <c r="A22" s="29" t="s">
        <v>84</v>
      </c>
      <c r="B22" s="29" t="s">
        <v>91</v>
      </c>
      <c r="C22" s="29" t="s">
        <v>251</v>
      </c>
      <c r="D22" s="29" t="s">
        <v>108</v>
      </c>
    </row>
    <row r="23" spans="1:4" ht="17.25" customHeight="1" x14ac:dyDescent="0.2">
      <c r="A23" s="29" t="s">
        <v>84</v>
      </c>
      <c r="B23" s="29" t="s">
        <v>92</v>
      </c>
      <c r="C23" s="29" t="s">
        <v>251</v>
      </c>
      <c r="D23" s="29" t="s">
        <v>109</v>
      </c>
    </row>
    <row r="24" spans="1:4" ht="17.25" customHeight="1" x14ac:dyDescent="0.2">
      <c r="A24" s="29" t="s">
        <v>84</v>
      </c>
      <c r="B24" s="29" t="s">
        <v>93</v>
      </c>
      <c r="C24" s="29" t="s">
        <v>253</v>
      </c>
      <c r="D24" s="29" t="s">
        <v>110</v>
      </c>
    </row>
    <row r="25" spans="1:4" ht="17.25" customHeight="1" x14ac:dyDescent="0.2">
      <c r="A25" s="29" t="s">
        <v>84</v>
      </c>
      <c r="B25" s="29" t="s">
        <v>94</v>
      </c>
      <c r="C25" s="29" t="s">
        <v>251</v>
      </c>
      <c r="D25" s="29" t="s">
        <v>111</v>
      </c>
    </row>
    <row r="26" spans="1:4" ht="17.25" customHeight="1" x14ac:dyDescent="0.2">
      <c r="A26" s="29" t="s">
        <v>84</v>
      </c>
      <c r="B26" s="29" t="s">
        <v>95</v>
      </c>
      <c r="C26" s="29" t="s">
        <v>251</v>
      </c>
      <c r="D26" s="29" t="s">
        <v>112</v>
      </c>
    </row>
    <row r="27" spans="1:4" ht="17.25" customHeight="1" x14ac:dyDescent="0.2">
      <c r="A27" s="29" t="s">
        <v>84</v>
      </c>
      <c r="B27" s="29" t="s">
        <v>96</v>
      </c>
      <c r="C27" s="29" t="s">
        <v>251</v>
      </c>
      <c r="D27" s="29" t="s">
        <v>113</v>
      </c>
    </row>
    <row r="28" spans="1:4" ht="17.25" customHeight="1" x14ac:dyDescent="0.2">
      <c r="A28" s="29" t="s">
        <v>84</v>
      </c>
      <c r="B28" s="29" t="s">
        <v>97</v>
      </c>
      <c r="C28" s="29" t="s">
        <v>251</v>
      </c>
      <c r="D28" s="29" t="s">
        <v>114</v>
      </c>
    </row>
    <row r="29" spans="1:4" ht="17.25" customHeight="1" x14ac:dyDescent="0.2">
      <c r="A29" s="29" t="s">
        <v>84</v>
      </c>
      <c r="B29" s="29" t="s">
        <v>98</v>
      </c>
      <c r="C29" s="29" t="s">
        <v>251</v>
      </c>
      <c r="D29" s="29" t="s">
        <v>115</v>
      </c>
    </row>
    <row r="30" spans="1:4" ht="17.25" customHeight="1" x14ac:dyDescent="0.2">
      <c r="A30" s="29" t="s">
        <v>84</v>
      </c>
      <c r="B30" s="29" t="s">
        <v>99</v>
      </c>
      <c r="C30" s="29" t="s">
        <v>251</v>
      </c>
      <c r="D30" s="29" t="s">
        <v>116</v>
      </c>
    </row>
    <row r="31" spans="1:4" ht="17.25" customHeight="1" x14ac:dyDescent="0.2">
      <c r="A31" s="29" t="s">
        <v>84</v>
      </c>
      <c r="B31" s="29" t="s">
        <v>100</v>
      </c>
      <c r="C31" s="29" t="s">
        <v>251</v>
      </c>
      <c r="D31" s="29" t="s">
        <v>117</v>
      </c>
    </row>
    <row r="32" spans="1:4" ht="17.25" customHeight="1" x14ac:dyDescent="0.2">
      <c r="A32" s="29" t="s">
        <v>84</v>
      </c>
      <c r="B32" s="29" t="s">
        <v>101</v>
      </c>
      <c r="C32" s="29" t="s">
        <v>251</v>
      </c>
      <c r="D32" s="29" t="s">
        <v>118</v>
      </c>
    </row>
    <row r="33" spans="1:4" ht="17.25" customHeight="1" x14ac:dyDescent="0.2">
      <c r="A33" s="29" t="s">
        <v>84</v>
      </c>
      <c r="B33" s="29" t="s">
        <v>102</v>
      </c>
      <c r="C33" s="29" t="s">
        <v>254</v>
      </c>
      <c r="D33" s="29" t="s">
        <v>119</v>
      </c>
    </row>
    <row r="34" spans="1:4" ht="17.25" customHeight="1" x14ac:dyDescent="0.2">
      <c r="A34" s="29" t="s">
        <v>84</v>
      </c>
      <c r="B34" s="29" t="s">
        <v>103</v>
      </c>
      <c r="C34" s="29" t="s">
        <v>255</v>
      </c>
      <c r="D34" s="29" t="s">
        <v>120</v>
      </c>
    </row>
    <row r="35" spans="1:4" ht="17.25" customHeight="1" x14ac:dyDescent="0.2">
      <c r="A35" s="29" t="s">
        <v>84</v>
      </c>
      <c r="B35" s="29" t="s">
        <v>104</v>
      </c>
      <c r="C35" s="29" t="s">
        <v>251</v>
      </c>
      <c r="D35" s="29" t="s">
        <v>121</v>
      </c>
    </row>
    <row r="36" spans="1:4" ht="17.25" customHeight="1" x14ac:dyDescent="0.2">
      <c r="A36" s="29" t="s">
        <v>18</v>
      </c>
      <c r="B36" s="29" t="s">
        <v>122</v>
      </c>
      <c r="C36" s="30" t="s">
        <v>168</v>
      </c>
      <c r="D36" s="29" t="s">
        <v>123</v>
      </c>
    </row>
    <row r="37" spans="1:4" ht="17.25" customHeight="1" x14ac:dyDescent="0.2">
      <c r="A37" s="29" t="s">
        <v>18</v>
      </c>
      <c r="B37" s="29" t="s">
        <v>124</v>
      </c>
      <c r="C37" s="30" t="s">
        <v>166</v>
      </c>
      <c r="D37" s="29" t="s">
        <v>125</v>
      </c>
    </row>
    <row r="38" spans="1:4" ht="17.25" customHeight="1" x14ac:dyDescent="0.2">
      <c r="A38" s="29" t="s">
        <v>18</v>
      </c>
      <c r="B38" s="29" t="s">
        <v>126</v>
      </c>
      <c r="C38" s="30" t="s">
        <v>167</v>
      </c>
      <c r="D38" s="29" t="s">
        <v>127</v>
      </c>
    </row>
    <row r="39" spans="1:4" ht="17.25" customHeight="1" x14ac:dyDescent="0.2">
      <c r="A39" s="29" t="s">
        <v>18</v>
      </c>
      <c r="B39" s="29" t="s">
        <v>128</v>
      </c>
      <c r="C39" s="30" t="s">
        <v>129</v>
      </c>
      <c r="D39" s="29" t="s">
        <v>130</v>
      </c>
    </row>
    <row r="40" spans="1:4" ht="17.25" customHeight="1" x14ac:dyDescent="0.2">
      <c r="A40" s="29" t="s">
        <v>131</v>
      </c>
      <c r="B40" s="29" t="s">
        <v>132</v>
      </c>
      <c r="C40" s="29" t="s">
        <v>73</v>
      </c>
      <c r="D40" s="29" t="s">
        <v>133</v>
      </c>
    </row>
    <row r="41" spans="1:4" ht="17.25" customHeight="1" x14ac:dyDescent="0.2">
      <c r="A41" s="29" t="s">
        <v>131</v>
      </c>
      <c r="B41" s="29" t="s">
        <v>134</v>
      </c>
      <c r="C41" s="29" t="s">
        <v>73</v>
      </c>
      <c r="D41" s="29" t="s">
        <v>135</v>
      </c>
    </row>
    <row r="42" spans="1:4" ht="17.25" customHeight="1" x14ac:dyDescent="0.2">
      <c r="A42" s="29" t="s">
        <v>131</v>
      </c>
      <c r="B42" s="29" t="s">
        <v>136</v>
      </c>
      <c r="C42" s="29" t="s">
        <v>73</v>
      </c>
      <c r="D42" s="29" t="s">
        <v>137</v>
      </c>
    </row>
    <row r="43" spans="1:4" ht="17.25" customHeight="1" x14ac:dyDescent="0.2">
      <c r="A43" s="29" t="s">
        <v>131</v>
      </c>
      <c r="B43" s="29" t="s">
        <v>138</v>
      </c>
      <c r="C43" s="29" t="s">
        <v>73</v>
      </c>
      <c r="D43" s="29" t="s">
        <v>139</v>
      </c>
    </row>
    <row r="44" spans="1:4" ht="17.25" customHeight="1" x14ac:dyDescent="0.2">
      <c r="A44" s="29" t="s">
        <v>131</v>
      </c>
      <c r="B44" s="29" t="s">
        <v>140</v>
      </c>
      <c r="C44" s="29" t="s">
        <v>73</v>
      </c>
      <c r="D44" s="29" t="s">
        <v>141</v>
      </c>
    </row>
    <row r="45" spans="1:4" ht="17.25" customHeight="1" x14ac:dyDescent="0.2">
      <c r="A45" s="29" t="s">
        <v>131</v>
      </c>
      <c r="B45" s="29" t="s">
        <v>142</v>
      </c>
      <c r="C45" s="29" t="s">
        <v>73</v>
      </c>
      <c r="D45" s="29" t="s">
        <v>143</v>
      </c>
    </row>
    <row r="46" spans="1:4" ht="17.25" customHeight="1" x14ac:dyDescent="0.2">
      <c r="A46" s="29" t="s">
        <v>131</v>
      </c>
      <c r="B46" s="29" t="s">
        <v>144</v>
      </c>
      <c r="C46" s="29" t="s">
        <v>73</v>
      </c>
      <c r="D46" s="29" t="s">
        <v>149</v>
      </c>
    </row>
    <row r="47" spans="1:4" ht="17.25" customHeight="1" x14ac:dyDescent="0.2">
      <c r="A47" s="29" t="s">
        <v>131</v>
      </c>
      <c r="B47" s="29" t="s">
        <v>145</v>
      </c>
      <c r="C47" s="29" t="s">
        <v>73</v>
      </c>
      <c r="D47" s="29" t="s">
        <v>146</v>
      </c>
    </row>
    <row r="48" spans="1:4" ht="17.25" customHeight="1" x14ac:dyDescent="0.2">
      <c r="A48" s="29" t="s">
        <v>131</v>
      </c>
      <c r="B48" s="29" t="s">
        <v>147</v>
      </c>
      <c r="C48" s="29" t="s">
        <v>73</v>
      </c>
      <c r="D48" s="29" t="s">
        <v>148</v>
      </c>
    </row>
    <row r="49" spans="1:4" ht="17.25" customHeight="1" x14ac:dyDescent="0.2">
      <c r="A49" s="29" t="s">
        <v>131</v>
      </c>
      <c r="B49" s="29" t="s">
        <v>150</v>
      </c>
      <c r="C49" s="29" t="s">
        <v>73</v>
      </c>
      <c r="D49" s="29" t="s">
        <v>151</v>
      </c>
    </row>
    <row r="50" spans="1:4" ht="17.25" customHeight="1" x14ac:dyDescent="0.2">
      <c r="A50" s="29" t="s">
        <v>131</v>
      </c>
      <c r="B50" s="29" t="s">
        <v>152</v>
      </c>
      <c r="C50" s="29" t="s">
        <v>73</v>
      </c>
      <c r="D50" s="29" t="s">
        <v>153</v>
      </c>
    </row>
    <row r="51" spans="1:4" ht="17.25" customHeight="1" x14ac:dyDescent="0.2">
      <c r="A51" s="29" t="s">
        <v>131</v>
      </c>
      <c r="B51" s="29" t="s">
        <v>154</v>
      </c>
      <c r="C51" s="29" t="s">
        <v>73</v>
      </c>
      <c r="D51" s="29" t="s">
        <v>155</v>
      </c>
    </row>
    <row r="52" spans="1:4" ht="17.25" customHeight="1" x14ac:dyDescent="0.2">
      <c r="A52" s="29" t="s">
        <v>131</v>
      </c>
      <c r="B52" s="29" t="s">
        <v>156</v>
      </c>
      <c r="C52" s="29" t="s">
        <v>73</v>
      </c>
      <c r="D52" s="29" t="s">
        <v>157</v>
      </c>
    </row>
    <row r="53" spans="1:4" ht="17.25" customHeight="1" x14ac:dyDescent="0.2">
      <c r="A53" s="29" t="s">
        <v>131</v>
      </c>
      <c r="B53" s="29" t="s">
        <v>158</v>
      </c>
      <c r="C53" s="29" t="s">
        <v>73</v>
      </c>
      <c r="D53" s="29" t="s">
        <v>159</v>
      </c>
    </row>
    <row r="54" spans="1:4" ht="17.25" customHeight="1" x14ac:dyDescent="0.2">
      <c r="A54" s="29" t="s">
        <v>131</v>
      </c>
      <c r="B54" s="29" t="s">
        <v>160</v>
      </c>
      <c r="C54" s="29" t="s">
        <v>73</v>
      </c>
      <c r="D54" s="29" t="s">
        <v>161</v>
      </c>
    </row>
    <row r="55" spans="1:4" ht="17.25" customHeight="1" x14ac:dyDescent="0.2">
      <c r="A55" s="29" t="s">
        <v>131</v>
      </c>
      <c r="B55" s="29" t="s">
        <v>162</v>
      </c>
      <c r="C55" s="29" t="s">
        <v>73</v>
      </c>
      <c r="D55" s="29" t="s">
        <v>163</v>
      </c>
    </row>
    <row r="56" spans="1:4" ht="17.25" customHeight="1" x14ac:dyDescent="0.2">
      <c r="A56" s="29" t="s">
        <v>164</v>
      </c>
      <c r="B56" s="29" t="s">
        <v>165</v>
      </c>
      <c r="C56" s="30" t="s">
        <v>166</v>
      </c>
      <c r="D56" s="29" t="s">
        <v>169</v>
      </c>
    </row>
    <row r="57" spans="1:4" ht="17.25" customHeight="1" x14ac:dyDescent="0.2">
      <c r="A57" s="29" t="s">
        <v>164</v>
      </c>
      <c r="B57" s="29" t="s">
        <v>170</v>
      </c>
      <c r="C57" s="30" t="s">
        <v>171</v>
      </c>
      <c r="D57" s="29" t="s">
        <v>172</v>
      </c>
    </row>
    <row r="58" spans="1:4" ht="17.25" customHeight="1" x14ac:dyDescent="0.2">
      <c r="A58" s="29" t="s">
        <v>164</v>
      </c>
      <c r="B58" s="29" t="s">
        <v>173</v>
      </c>
      <c r="C58" s="30" t="s">
        <v>167</v>
      </c>
      <c r="D58" s="29" t="s">
        <v>174</v>
      </c>
    </row>
    <row r="59" spans="1:4" ht="17.25" customHeight="1" x14ac:dyDescent="0.2">
      <c r="A59" s="29" t="s">
        <v>164</v>
      </c>
      <c r="B59" s="29" t="s">
        <v>175</v>
      </c>
      <c r="C59" s="30" t="s">
        <v>176</v>
      </c>
      <c r="D59" s="29" t="s">
        <v>177</v>
      </c>
    </row>
    <row r="60" spans="1:4" ht="17.25" customHeight="1" x14ac:dyDescent="0.2">
      <c r="A60" s="29" t="s">
        <v>164</v>
      </c>
      <c r="B60" s="29" t="s">
        <v>178</v>
      </c>
      <c r="C60" s="30" t="s">
        <v>179</v>
      </c>
      <c r="D60" s="29" t="s">
        <v>180</v>
      </c>
    </row>
    <row r="61" spans="1:4" ht="17.25" customHeight="1" x14ac:dyDescent="0.2">
      <c r="A61" s="29" t="s">
        <v>181</v>
      </c>
      <c r="B61" s="29" t="s">
        <v>182</v>
      </c>
      <c r="C61" s="29" t="s">
        <v>73</v>
      </c>
      <c r="D61" s="29" t="s">
        <v>183</v>
      </c>
    </row>
    <row r="62" spans="1:4" ht="17.25" customHeight="1" x14ac:dyDescent="0.2">
      <c r="A62" s="29" t="s">
        <v>181</v>
      </c>
      <c r="B62" s="29" t="s">
        <v>184</v>
      </c>
      <c r="C62" s="29" t="s">
        <v>73</v>
      </c>
      <c r="D62" s="29" t="s">
        <v>185</v>
      </c>
    </row>
    <row r="63" spans="1:4" ht="17.25" customHeight="1" x14ac:dyDescent="0.2">
      <c r="A63" s="29" t="s">
        <v>181</v>
      </c>
      <c r="B63" s="29" t="s">
        <v>186</v>
      </c>
      <c r="C63" s="29" t="s">
        <v>73</v>
      </c>
      <c r="D63" s="29" t="s">
        <v>187</v>
      </c>
    </row>
    <row r="64" spans="1:4" ht="17.25" customHeight="1" x14ac:dyDescent="0.2">
      <c r="A64" s="29" t="s">
        <v>181</v>
      </c>
      <c r="B64" s="29" t="s">
        <v>188</v>
      </c>
      <c r="C64" s="29" t="s">
        <v>73</v>
      </c>
      <c r="D64" s="29" t="s">
        <v>189</v>
      </c>
    </row>
    <row r="65" spans="1:4" ht="17.25" customHeight="1" x14ac:dyDescent="0.2">
      <c r="A65" s="29" t="s">
        <v>181</v>
      </c>
      <c r="B65" s="29" t="s">
        <v>190</v>
      </c>
      <c r="C65" s="29" t="s">
        <v>73</v>
      </c>
      <c r="D65" s="29" t="s">
        <v>191</v>
      </c>
    </row>
    <row r="66" spans="1:4" ht="17.25" customHeight="1" x14ac:dyDescent="0.2">
      <c r="A66" s="29" t="s">
        <v>181</v>
      </c>
      <c r="B66" s="29" t="s">
        <v>192</v>
      </c>
      <c r="C66" s="29" t="s">
        <v>73</v>
      </c>
      <c r="D66" s="29" t="s">
        <v>193</v>
      </c>
    </row>
    <row r="67" spans="1:4" ht="17.25" customHeight="1" x14ac:dyDescent="0.2">
      <c r="A67" s="29" t="s">
        <v>181</v>
      </c>
      <c r="B67" s="29" t="s">
        <v>194</v>
      </c>
      <c r="C67" s="29" t="s">
        <v>73</v>
      </c>
      <c r="D67" s="30" t="s">
        <v>195</v>
      </c>
    </row>
    <row r="68" spans="1:4" ht="17.25" customHeight="1" x14ac:dyDescent="0.2">
      <c r="A68" s="29" t="s">
        <v>181</v>
      </c>
      <c r="B68" s="29" t="s">
        <v>196</v>
      </c>
      <c r="C68" s="29" t="s">
        <v>73</v>
      </c>
      <c r="D68" s="29" t="s">
        <v>197</v>
      </c>
    </row>
    <row r="69" spans="1:4" ht="17.25" customHeight="1" x14ac:dyDescent="0.2">
      <c r="A69" s="29" t="s">
        <v>181</v>
      </c>
      <c r="B69" s="29" t="s">
        <v>198</v>
      </c>
      <c r="C69" s="29" t="s">
        <v>73</v>
      </c>
      <c r="D69" s="29" t="s">
        <v>199</v>
      </c>
    </row>
    <row r="70" spans="1:4" ht="17.25" customHeight="1" x14ac:dyDescent="0.2">
      <c r="A70" s="29" t="s">
        <v>181</v>
      </c>
      <c r="B70" s="29" t="s">
        <v>200</v>
      </c>
      <c r="C70" s="29" t="s">
        <v>73</v>
      </c>
      <c r="D70" s="29" t="s">
        <v>201</v>
      </c>
    </row>
    <row r="71" spans="1:4" ht="17.25" customHeight="1" x14ac:dyDescent="0.2">
      <c r="A71" s="29" t="s">
        <v>181</v>
      </c>
      <c r="B71" s="29" t="s">
        <v>202</v>
      </c>
      <c r="C71" s="29" t="s">
        <v>73</v>
      </c>
      <c r="D71" s="29" t="s">
        <v>203</v>
      </c>
    </row>
    <row r="72" spans="1:4" ht="17.25" customHeight="1" x14ac:dyDescent="0.2">
      <c r="A72" s="29" t="s">
        <v>204</v>
      </c>
      <c r="B72" s="29" t="s">
        <v>205</v>
      </c>
      <c r="C72" s="29" t="s">
        <v>225</v>
      </c>
      <c r="D72" s="31" t="s">
        <v>226</v>
      </c>
    </row>
    <row r="73" spans="1:4" ht="17.25" customHeight="1" x14ac:dyDescent="0.2">
      <c r="A73" s="29" t="s">
        <v>204</v>
      </c>
      <c r="B73" s="29" t="s">
        <v>206</v>
      </c>
      <c r="C73" s="29" t="s">
        <v>227</v>
      </c>
      <c r="D73" s="31" t="s">
        <v>228</v>
      </c>
    </row>
    <row r="74" spans="1:4" ht="17.25" customHeight="1" x14ac:dyDescent="0.2">
      <c r="A74" s="29" t="s">
        <v>204</v>
      </c>
      <c r="B74" s="29" t="s">
        <v>207</v>
      </c>
      <c r="C74" s="29" t="s">
        <v>179</v>
      </c>
      <c r="D74" s="31" t="s">
        <v>229</v>
      </c>
    </row>
    <row r="75" spans="1:4" ht="17.25" customHeight="1" x14ac:dyDescent="0.2">
      <c r="A75" s="29" t="s">
        <v>204</v>
      </c>
      <c r="B75" s="29" t="s">
        <v>208</v>
      </c>
      <c r="C75" s="29" t="s">
        <v>73</v>
      </c>
      <c r="D75" s="31" t="s">
        <v>230</v>
      </c>
    </row>
    <row r="76" spans="1:4" ht="17.25" customHeight="1" x14ac:dyDescent="0.2">
      <c r="A76" s="29" t="s">
        <v>204</v>
      </c>
      <c r="B76" s="29" t="s">
        <v>209</v>
      </c>
      <c r="C76" s="29" t="s">
        <v>231</v>
      </c>
      <c r="D76" s="31" t="s">
        <v>232</v>
      </c>
    </row>
    <row r="77" spans="1:4" ht="17.25" customHeight="1" x14ac:dyDescent="0.2">
      <c r="A77" s="29" t="s">
        <v>204</v>
      </c>
      <c r="B77" s="29" t="s">
        <v>210</v>
      </c>
      <c r="C77" s="29" t="s">
        <v>167</v>
      </c>
      <c r="D77" s="31" t="s">
        <v>233</v>
      </c>
    </row>
    <row r="78" spans="1:4" ht="17.25" customHeight="1" x14ac:dyDescent="0.2">
      <c r="A78" s="29" t="s">
        <v>204</v>
      </c>
      <c r="B78" s="29" t="s">
        <v>211</v>
      </c>
      <c r="C78" s="29" t="s">
        <v>234</v>
      </c>
      <c r="D78" s="31" t="s">
        <v>235</v>
      </c>
    </row>
    <row r="79" spans="1:4" ht="17.25" customHeight="1" x14ac:dyDescent="0.2">
      <c r="A79" s="29" t="s">
        <v>204</v>
      </c>
      <c r="B79" s="29" t="s">
        <v>212</v>
      </c>
      <c r="C79" s="29" t="s">
        <v>176</v>
      </c>
      <c r="D79" s="31" t="s">
        <v>236</v>
      </c>
    </row>
    <row r="80" spans="1:4" ht="17.25" customHeight="1" x14ac:dyDescent="0.2">
      <c r="A80" s="29" t="s">
        <v>204</v>
      </c>
      <c r="B80" s="29" t="s">
        <v>213</v>
      </c>
      <c r="C80" s="29" t="s">
        <v>227</v>
      </c>
      <c r="D80" s="31" t="s">
        <v>237</v>
      </c>
    </row>
    <row r="81" spans="1:4" ht="17.25" customHeight="1" x14ac:dyDescent="0.2">
      <c r="A81" s="29" t="s">
        <v>204</v>
      </c>
      <c r="B81" s="29" t="s">
        <v>214</v>
      </c>
      <c r="C81" s="29" t="s">
        <v>238</v>
      </c>
      <c r="D81" s="31" t="s">
        <v>239</v>
      </c>
    </row>
    <row r="82" spans="1:4" ht="17.25" customHeight="1" x14ac:dyDescent="0.2">
      <c r="A82" s="29" t="s">
        <v>204</v>
      </c>
      <c r="B82" s="29" t="s">
        <v>215</v>
      </c>
      <c r="C82" s="29" t="s">
        <v>240</v>
      </c>
      <c r="D82" s="31" t="s">
        <v>241</v>
      </c>
    </row>
    <row r="83" spans="1:4" ht="17.25" customHeight="1" x14ac:dyDescent="0.2">
      <c r="A83" s="29" t="s">
        <v>204</v>
      </c>
      <c r="B83" s="29" t="s">
        <v>216</v>
      </c>
      <c r="C83" s="29" t="s">
        <v>240</v>
      </c>
      <c r="D83" s="31" t="s">
        <v>242</v>
      </c>
    </row>
    <row r="84" spans="1:4" ht="17.25" customHeight="1" x14ac:dyDescent="0.2">
      <c r="A84" s="29" t="s">
        <v>204</v>
      </c>
      <c r="B84" s="29" t="s">
        <v>217</v>
      </c>
      <c r="C84" s="29" t="s">
        <v>176</v>
      </c>
      <c r="D84" s="31" t="s">
        <v>243</v>
      </c>
    </row>
    <row r="85" spans="1:4" ht="17.25" customHeight="1" x14ac:dyDescent="0.2">
      <c r="A85" s="29" t="s">
        <v>204</v>
      </c>
      <c r="B85" s="29" t="s">
        <v>218</v>
      </c>
      <c r="C85" s="29" t="s">
        <v>167</v>
      </c>
      <c r="D85" s="31" t="s">
        <v>244</v>
      </c>
    </row>
    <row r="86" spans="1:4" ht="17.25" customHeight="1" x14ac:dyDescent="0.2">
      <c r="A86" s="29" t="s">
        <v>204</v>
      </c>
      <c r="B86" s="29" t="s">
        <v>219</v>
      </c>
      <c r="C86" s="29" t="s">
        <v>240</v>
      </c>
      <c r="D86" s="31" t="s">
        <v>245</v>
      </c>
    </row>
    <row r="87" spans="1:4" ht="17.25" customHeight="1" x14ac:dyDescent="0.2">
      <c r="A87" s="29" t="s">
        <v>204</v>
      </c>
      <c r="B87" s="29" t="s">
        <v>220</v>
      </c>
      <c r="C87" s="29" t="s">
        <v>176</v>
      </c>
      <c r="D87" s="31" t="s">
        <v>246</v>
      </c>
    </row>
    <row r="88" spans="1:4" ht="17.25" customHeight="1" x14ac:dyDescent="0.2">
      <c r="A88" s="29" t="s">
        <v>204</v>
      </c>
      <c r="B88" s="29" t="s">
        <v>221</v>
      </c>
      <c r="C88" s="29" t="s">
        <v>176</v>
      </c>
      <c r="D88" s="31" t="s">
        <v>247</v>
      </c>
    </row>
    <row r="89" spans="1:4" ht="17.25" customHeight="1" x14ac:dyDescent="0.2">
      <c r="A89" s="29" t="s">
        <v>204</v>
      </c>
      <c r="B89" s="29" t="s">
        <v>222</v>
      </c>
      <c r="C89" s="29" t="s">
        <v>176</v>
      </c>
      <c r="D89" s="31" t="s">
        <v>248</v>
      </c>
    </row>
    <row r="90" spans="1:4" ht="17.25" customHeight="1" x14ac:dyDescent="0.2">
      <c r="A90" s="29" t="s">
        <v>204</v>
      </c>
      <c r="B90" s="29" t="s">
        <v>223</v>
      </c>
      <c r="C90" s="29" t="s">
        <v>249</v>
      </c>
      <c r="D90" s="31" t="s">
        <v>250</v>
      </c>
    </row>
    <row r="91" spans="1:4" ht="17.25" customHeight="1" x14ac:dyDescent="0.2">
      <c r="A91" s="29" t="s">
        <v>204</v>
      </c>
      <c r="B91" s="29" t="s">
        <v>224</v>
      </c>
      <c r="C91" s="29" t="s">
        <v>167</v>
      </c>
      <c r="D91" s="31" t="s">
        <v>256</v>
      </c>
    </row>
    <row r="92" spans="1:4" ht="17.25" customHeight="1" x14ac:dyDescent="0.2">
      <c r="A92" s="29" t="s">
        <v>257</v>
      </c>
      <c r="B92" s="29" t="s">
        <v>258</v>
      </c>
      <c r="C92" s="29" t="s">
        <v>317</v>
      </c>
      <c r="D92" s="31" t="s">
        <v>318</v>
      </c>
    </row>
    <row r="93" spans="1:4" ht="17.25" customHeight="1" x14ac:dyDescent="0.2">
      <c r="A93" s="29" t="s">
        <v>257</v>
      </c>
      <c r="B93" s="29" t="s">
        <v>259</v>
      </c>
      <c r="C93" s="29" t="s">
        <v>319</v>
      </c>
      <c r="D93" s="31" t="s">
        <v>320</v>
      </c>
    </row>
    <row r="94" spans="1:4" ht="17.25" customHeight="1" x14ac:dyDescent="0.2">
      <c r="A94" s="29" t="s">
        <v>257</v>
      </c>
      <c r="B94" s="29" t="s">
        <v>264</v>
      </c>
      <c r="C94" s="29" t="s">
        <v>73</v>
      </c>
      <c r="D94" s="31" t="s">
        <v>321</v>
      </c>
    </row>
    <row r="95" spans="1:4" ht="17.25" customHeight="1" x14ac:dyDescent="0.2">
      <c r="A95" s="29" t="s">
        <v>257</v>
      </c>
      <c r="B95" s="29" t="s">
        <v>267</v>
      </c>
      <c r="C95" s="29" t="s">
        <v>167</v>
      </c>
      <c r="D95" s="31" t="s">
        <v>322</v>
      </c>
    </row>
    <row r="96" spans="1:4" ht="17.25" customHeight="1" x14ac:dyDescent="0.2">
      <c r="A96" s="29" t="s">
        <v>257</v>
      </c>
      <c r="B96" s="29" t="s">
        <v>270</v>
      </c>
      <c r="C96" s="29" t="s">
        <v>249</v>
      </c>
      <c r="D96" s="31" t="s">
        <v>323</v>
      </c>
    </row>
    <row r="97" spans="1:4" ht="17.25" customHeight="1" x14ac:dyDescent="0.2">
      <c r="A97" s="29" t="s">
        <v>257</v>
      </c>
      <c r="B97" s="29" t="s">
        <v>273</v>
      </c>
      <c r="C97" s="29" t="s">
        <v>324</v>
      </c>
      <c r="D97" s="31" t="s">
        <v>325</v>
      </c>
    </row>
    <row r="98" spans="1:4" ht="17.25" customHeight="1" x14ac:dyDescent="0.2">
      <c r="A98" s="29" t="s">
        <v>257</v>
      </c>
      <c r="B98" s="29" t="s">
        <v>276</v>
      </c>
      <c r="C98" s="29" t="s">
        <v>167</v>
      </c>
      <c r="D98" s="31" t="s">
        <v>326</v>
      </c>
    </row>
    <row r="99" spans="1:4" ht="17.25" customHeight="1" x14ac:dyDescent="0.2">
      <c r="A99" s="29" t="s">
        <v>257</v>
      </c>
      <c r="B99" s="29" t="s">
        <v>279</v>
      </c>
      <c r="C99" s="29" t="s">
        <v>179</v>
      </c>
      <c r="D99" s="31" t="s">
        <v>327</v>
      </c>
    </row>
    <row r="100" spans="1:4" ht="17.25" customHeight="1" x14ac:dyDescent="0.2">
      <c r="A100" s="29" t="s">
        <v>257</v>
      </c>
      <c r="B100" s="29" t="s">
        <v>282</v>
      </c>
      <c r="C100" s="29" t="s">
        <v>328</v>
      </c>
      <c r="D100" s="31" t="s">
        <v>329</v>
      </c>
    </row>
    <row r="101" spans="1:4" ht="17.25" customHeight="1" x14ac:dyDescent="0.2">
      <c r="A101" s="29" t="s">
        <v>257</v>
      </c>
      <c r="B101" s="29" t="s">
        <v>285</v>
      </c>
      <c r="C101" s="29" t="s">
        <v>179</v>
      </c>
      <c r="D101" s="31" t="s">
        <v>330</v>
      </c>
    </row>
    <row r="102" spans="1:4" ht="17.25" customHeight="1" x14ac:dyDescent="0.2">
      <c r="A102" s="29" t="s">
        <v>257</v>
      </c>
      <c r="B102" s="29" t="s">
        <v>287</v>
      </c>
      <c r="C102" s="29" t="s">
        <v>176</v>
      </c>
      <c r="D102" s="31" t="s">
        <v>331</v>
      </c>
    </row>
    <row r="103" spans="1:4" ht="17.25" customHeight="1" x14ac:dyDescent="0.2">
      <c r="A103" s="29" t="s">
        <v>257</v>
      </c>
      <c r="B103" s="29" t="s">
        <v>290</v>
      </c>
      <c r="C103" s="29" t="s">
        <v>73</v>
      </c>
      <c r="D103" s="31" t="s">
        <v>332</v>
      </c>
    </row>
    <row r="104" spans="1:4" ht="17.25" customHeight="1" x14ac:dyDescent="0.2">
      <c r="A104" s="29" t="s">
        <v>257</v>
      </c>
      <c r="B104" s="29" t="s">
        <v>293</v>
      </c>
      <c r="C104" s="29" t="s">
        <v>176</v>
      </c>
      <c r="D104" s="31" t="s">
        <v>333</v>
      </c>
    </row>
    <row r="105" spans="1:4" ht="17.25" customHeight="1" x14ac:dyDescent="0.2">
      <c r="A105" s="29" t="s">
        <v>257</v>
      </c>
      <c r="B105" s="29" t="s">
        <v>296</v>
      </c>
      <c r="C105" s="29" t="s">
        <v>73</v>
      </c>
      <c r="D105" s="31" t="s">
        <v>334</v>
      </c>
    </row>
    <row r="106" spans="1:4" ht="17.25" customHeight="1" x14ac:dyDescent="0.2">
      <c r="A106" s="29" t="s">
        <v>257</v>
      </c>
      <c r="B106" s="29" t="s">
        <v>299</v>
      </c>
      <c r="C106" s="29" t="s">
        <v>335</v>
      </c>
      <c r="D106" s="31" t="s">
        <v>336</v>
      </c>
    </row>
    <row r="107" spans="1:4" ht="17.25" customHeight="1" x14ac:dyDescent="0.2">
      <c r="A107" s="29" t="s">
        <v>257</v>
      </c>
      <c r="B107" s="29" t="s">
        <v>302</v>
      </c>
      <c r="C107" s="29" t="s">
        <v>337</v>
      </c>
      <c r="D107" s="31" t="s">
        <v>338</v>
      </c>
    </row>
    <row r="108" spans="1:4" ht="17.25" customHeight="1" x14ac:dyDescent="0.2">
      <c r="A108" s="29" t="s">
        <v>257</v>
      </c>
      <c r="B108" s="29" t="s">
        <v>305</v>
      </c>
      <c r="C108" s="29" t="s">
        <v>166</v>
      </c>
      <c r="D108" s="31" t="s">
        <v>339</v>
      </c>
    </row>
    <row r="109" spans="1:4" ht="17.25" customHeight="1" x14ac:dyDescent="0.2">
      <c r="A109" s="29" t="s">
        <v>257</v>
      </c>
      <c r="B109" s="29" t="s">
        <v>308</v>
      </c>
      <c r="C109" s="29" t="s">
        <v>167</v>
      </c>
      <c r="D109" s="31" t="s">
        <v>340</v>
      </c>
    </row>
    <row r="110" spans="1:4" ht="17.25" customHeight="1" x14ac:dyDescent="0.2">
      <c r="A110" s="29" t="s">
        <v>257</v>
      </c>
      <c r="B110" s="29" t="s">
        <v>311</v>
      </c>
      <c r="C110" s="29" t="s">
        <v>166</v>
      </c>
      <c r="D110" s="31" t="s">
        <v>341</v>
      </c>
    </row>
    <row r="111" spans="1:4" ht="17.25" customHeight="1" x14ac:dyDescent="0.2">
      <c r="A111" s="29" t="s">
        <v>257</v>
      </c>
      <c r="B111" s="29" t="s">
        <v>314</v>
      </c>
      <c r="C111" s="29" t="s">
        <v>225</v>
      </c>
      <c r="D111" s="31" t="s">
        <v>342</v>
      </c>
    </row>
    <row r="112" spans="1:4" ht="17.25" customHeight="1" x14ac:dyDescent="0.2">
      <c r="A112" s="29" t="s">
        <v>257</v>
      </c>
      <c r="B112" s="29" t="s">
        <v>260</v>
      </c>
      <c r="C112" s="29" t="s">
        <v>249</v>
      </c>
      <c r="D112" s="31" t="s">
        <v>343</v>
      </c>
    </row>
    <row r="113" spans="1:4" ht="17.25" customHeight="1" x14ac:dyDescent="0.2">
      <c r="A113" s="29" t="s">
        <v>257</v>
      </c>
      <c r="B113" s="29" t="s">
        <v>262</v>
      </c>
      <c r="C113" s="29" t="s">
        <v>344</v>
      </c>
      <c r="D113" s="31" t="s">
        <v>345</v>
      </c>
    </row>
    <row r="114" spans="1:4" ht="17.25" customHeight="1" x14ac:dyDescent="0.2">
      <c r="A114" s="29" t="s">
        <v>257</v>
      </c>
      <c r="B114" s="29" t="s">
        <v>265</v>
      </c>
      <c r="C114" s="29" t="s">
        <v>344</v>
      </c>
      <c r="D114" s="31" t="s">
        <v>346</v>
      </c>
    </row>
    <row r="115" spans="1:4" ht="17.25" customHeight="1" x14ac:dyDescent="0.2">
      <c r="A115" s="29" t="s">
        <v>257</v>
      </c>
      <c r="B115" s="29" t="s">
        <v>268</v>
      </c>
      <c r="C115" s="29" t="s">
        <v>73</v>
      </c>
      <c r="D115" s="31" t="s">
        <v>347</v>
      </c>
    </row>
    <row r="116" spans="1:4" ht="17.25" customHeight="1" x14ac:dyDescent="0.2">
      <c r="A116" s="29" t="s">
        <v>257</v>
      </c>
      <c r="B116" s="29" t="s">
        <v>271</v>
      </c>
      <c r="C116" s="29" t="s">
        <v>73</v>
      </c>
      <c r="D116" s="31" t="s">
        <v>348</v>
      </c>
    </row>
    <row r="117" spans="1:4" ht="17.25" customHeight="1" x14ac:dyDescent="0.2">
      <c r="A117" s="29" t="s">
        <v>257</v>
      </c>
      <c r="B117" s="29" t="s">
        <v>274</v>
      </c>
      <c r="C117" s="29" t="s">
        <v>349</v>
      </c>
      <c r="D117" s="31" t="s">
        <v>350</v>
      </c>
    </row>
    <row r="118" spans="1:4" ht="17.25" customHeight="1" x14ac:dyDescent="0.2">
      <c r="A118" s="29" t="s">
        <v>257</v>
      </c>
      <c r="B118" s="29" t="s">
        <v>277</v>
      </c>
      <c r="C118" s="29" t="s">
        <v>176</v>
      </c>
      <c r="D118" s="31" t="s">
        <v>351</v>
      </c>
    </row>
    <row r="119" spans="1:4" ht="17.25" customHeight="1" x14ac:dyDescent="0.2">
      <c r="A119" s="29" t="s">
        <v>257</v>
      </c>
      <c r="B119" s="29" t="s">
        <v>280</v>
      </c>
      <c r="C119" s="29" t="s">
        <v>179</v>
      </c>
      <c r="D119" s="31" t="s">
        <v>352</v>
      </c>
    </row>
    <row r="120" spans="1:4" ht="17.25" customHeight="1" x14ac:dyDescent="0.2">
      <c r="A120" s="29" t="s">
        <v>257</v>
      </c>
      <c r="B120" s="29" t="s">
        <v>283</v>
      </c>
      <c r="C120" s="29" t="s">
        <v>249</v>
      </c>
      <c r="D120" s="31" t="s">
        <v>353</v>
      </c>
    </row>
    <row r="121" spans="1:4" ht="17.25" customHeight="1" x14ac:dyDescent="0.2">
      <c r="A121" s="29" t="s">
        <v>257</v>
      </c>
      <c r="B121" s="29" t="s">
        <v>354</v>
      </c>
      <c r="C121" s="29" t="s">
        <v>179</v>
      </c>
      <c r="D121" s="31" t="s">
        <v>355</v>
      </c>
    </row>
    <row r="122" spans="1:4" ht="17.25" customHeight="1" x14ac:dyDescent="0.2">
      <c r="A122" s="29" t="s">
        <v>257</v>
      </c>
      <c r="B122" s="29" t="s">
        <v>288</v>
      </c>
      <c r="C122" s="29" t="s">
        <v>176</v>
      </c>
      <c r="D122" s="31" t="s">
        <v>356</v>
      </c>
    </row>
    <row r="123" spans="1:4" ht="17.25" customHeight="1" x14ac:dyDescent="0.2">
      <c r="A123" s="29" t="s">
        <v>257</v>
      </c>
      <c r="B123" s="29" t="s">
        <v>291</v>
      </c>
      <c r="C123" s="29" t="s">
        <v>176</v>
      </c>
      <c r="D123" s="31" t="s">
        <v>357</v>
      </c>
    </row>
    <row r="124" spans="1:4" ht="17.25" customHeight="1" x14ac:dyDescent="0.2">
      <c r="A124" s="29" t="s">
        <v>257</v>
      </c>
      <c r="B124" s="29" t="s">
        <v>294</v>
      </c>
      <c r="C124" s="29" t="s">
        <v>344</v>
      </c>
      <c r="D124" s="31" t="s">
        <v>358</v>
      </c>
    </row>
    <row r="125" spans="1:4" ht="17.25" customHeight="1" x14ac:dyDescent="0.2">
      <c r="A125" s="29" t="s">
        <v>257</v>
      </c>
      <c r="B125" s="29" t="s">
        <v>297</v>
      </c>
      <c r="C125" s="29" t="s">
        <v>179</v>
      </c>
      <c r="D125" s="31" t="s">
        <v>359</v>
      </c>
    </row>
    <row r="126" spans="1:4" ht="17.25" customHeight="1" x14ac:dyDescent="0.2">
      <c r="A126" s="29" t="s">
        <v>257</v>
      </c>
      <c r="B126" s="29" t="s">
        <v>300</v>
      </c>
      <c r="C126" s="29" t="s">
        <v>179</v>
      </c>
      <c r="D126" s="31" t="s">
        <v>360</v>
      </c>
    </row>
    <row r="127" spans="1:4" ht="17.25" customHeight="1" x14ac:dyDescent="0.2">
      <c r="A127" s="29" t="s">
        <v>257</v>
      </c>
      <c r="B127" s="29" t="s">
        <v>303</v>
      </c>
      <c r="C127" s="29" t="s">
        <v>249</v>
      </c>
      <c r="D127" s="31" t="s">
        <v>361</v>
      </c>
    </row>
    <row r="128" spans="1:4" ht="17.25" customHeight="1" x14ac:dyDescent="0.2">
      <c r="A128" s="29" t="s">
        <v>257</v>
      </c>
      <c r="B128" s="29" t="s">
        <v>306</v>
      </c>
      <c r="C128" s="29" t="s">
        <v>249</v>
      </c>
      <c r="D128" s="31" t="s">
        <v>362</v>
      </c>
    </row>
    <row r="129" spans="1:4" ht="17.25" customHeight="1" x14ac:dyDescent="0.2">
      <c r="A129" s="29" t="s">
        <v>257</v>
      </c>
      <c r="B129" s="29" t="s">
        <v>309</v>
      </c>
      <c r="C129" s="29" t="s">
        <v>73</v>
      </c>
      <c r="D129" s="31" t="s">
        <v>363</v>
      </c>
    </row>
    <row r="130" spans="1:4" ht="17.25" customHeight="1" x14ac:dyDescent="0.2">
      <c r="A130" s="29" t="s">
        <v>257</v>
      </c>
      <c r="B130" s="29" t="s">
        <v>312</v>
      </c>
      <c r="C130" s="29" t="s">
        <v>364</v>
      </c>
      <c r="D130" s="31" t="s">
        <v>365</v>
      </c>
    </row>
    <row r="131" spans="1:4" ht="17.25" customHeight="1" x14ac:dyDescent="0.2">
      <c r="A131" s="29" t="s">
        <v>257</v>
      </c>
      <c r="B131" s="29" t="s">
        <v>315</v>
      </c>
      <c r="C131" s="29" t="s">
        <v>249</v>
      </c>
      <c r="D131" s="31" t="s">
        <v>366</v>
      </c>
    </row>
    <row r="132" spans="1:4" ht="17.25" customHeight="1" x14ac:dyDescent="0.2">
      <c r="A132" s="29" t="s">
        <v>257</v>
      </c>
      <c r="B132" s="29" t="s">
        <v>261</v>
      </c>
      <c r="C132" s="29" t="s">
        <v>176</v>
      </c>
      <c r="D132" s="31" t="s">
        <v>367</v>
      </c>
    </row>
    <row r="133" spans="1:4" ht="17.25" customHeight="1" x14ac:dyDescent="0.2">
      <c r="A133" s="29" t="s">
        <v>257</v>
      </c>
      <c r="B133" s="29" t="s">
        <v>263</v>
      </c>
      <c r="C133" s="29" t="s">
        <v>167</v>
      </c>
      <c r="D133" s="31" t="s">
        <v>368</v>
      </c>
    </row>
    <row r="134" spans="1:4" ht="17.25" customHeight="1" x14ac:dyDescent="0.2">
      <c r="A134" s="29" t="s">
        <v>257</v>
      </c>
      <c r="B134" s="29" t="s">
        <v>266</v>
      </c>
      <c r="C134" s="29" t="s">
        <v>317</v>
      </c>
      <c r="D134" s="31" t="s">
        <v>369</v>
      </c>
    </row>
    <row r="135" spans="1:4" ht="17.25" customHeight="1" x14ac:dyDescent="0.2">
      <c r="A135" s="29" t="s">
        <v>257</v>
      </c>
      <c r="B135" s="29" t="s">
        <v>269</v>
      </c>
      <c r="C135" s="29" t="s">
        <v>370</v>
      </c>
      <c r="D135" s="31" t="s">
        <v>371</v>
      </c>
    </row>
    <row r="136" spans="1:4" ht="17.25" customHeight="1" x14ac:dyDescent="0.2">
      <c r="A136" s="29" t="s">
        <v>257</v>
      </c>
      <c r="B136" s="29" t="s">
        <v>272</v>
      </c>
      <c r="C136" s="29" t="s">
        <v>73</v>
      </c>
      <c r="D136" s="31" t="s">
        <v>372</v>
      </c>
    </row>
    <row r="137" spans="1:4" ht="17.25" customHeight="1" x14ac:dyDescent="0.2">
      <c r="A137" s="29" t="s">
        <v>257</v>
      </c>
      <c r="B137" s="29" t="s">
        <v>275</v>
      </c>
      <c r="C137" s="29" t="s">
        <v>179</v>
      </c>
      <c r="D137" s="31" t="s">
        <v>373</v>
      </c>
    </row>
    <row r="138" spans="1:4" ht="17.25" customHeight="1" x14ac:dyDescent="0.2">
      <c r="A138" s="29" t="s">
        <v>257</v>
      </c>
      <c r="B138" s="29" t="s">
        <v>278</v>
      </c>
      <c r="C138" s="29" t="s">
        <v>176</v>
      </c>
      <c r="D138" s="31" t="s">
        <v>374</v>
      </c>
    </row>
    <row r="139" spans="1:4" ht="17.25" customHeight="1" x14ac:dyDescent="0.2">
      <c r="A139" s="29" t="s">
        <v>257</v>
      </c>
      <c r="B139" s="29" t="s">
        <v>281</v>
      </c>
      <c r="C139" s="29" t="s">
        <v>176</v>
      </c>
      <c r="D139" s="31" t="s">
        <v>375</v>
      </c>
    </row>
    <row r="140" spans="1:4" ht="17.25" customHeight="1" x14ac:dyDescent="0.2">
      <c r="A140" s="29" t="s">
        <v>257</v>
      </c>
      <c r="B140" s="29" t="s">
        <v>284</v>
      </c>
      <c r="C140" s="29" t="s">
        <v>249</v>
      </c>
      <c r="D140" s="31" t="s">
        <v>376</v>
      </c>
    </row>
    <row r="141" spans="1:4" ht="17.25" customHeight="1" x14ac:dyDescent="0.2">
      <c r="A141" s="29" t="s">
        <v>257</v>
      </c>
      <c r="B141" s="29" t="s">
        <v>286</v>
      </c>
      <c r="C141" s="29" t="s">
        <v>377</v>
      </c>
      <c r="D141" s="31" t="s">
        <v>378</v>
      </c>
    </row>
    <row r="142" spans="1:4" ht="17.25" customHeight="1" x14ac:dyDescent="0.2">
      <c r="A142" s="29" t="s">
        <v>257</v>
      </c>
      <c r="B142" s="29" t="s">
        <v>289</v>
      </c>
      <c r="C142" s="29" t="s">
        <v>167</v>
      </c>
      <c r="D142" s="31" t="s">
        <v>379</v>
      </c>
    </row>
    <row r="143" spans="1:4" ht="17.25" customHeight="1" x14ac:dyDescent="0.2">
      <c r="A143" s="29" t="s">
        <v>257</v>
      </c>
      <c r="B143" s="29" t="s">
        <v>292</v>
      </c>
      <c r="C143" s="29" t="s">
        <v>337</v>
      </c>
      <c r="D143" s="31" t="s">
        <v>380</v>
      </c>
    </row>
    <row r="144" spans="1:4" ht="17.25" customHeight="1" x14ac:dyDescent="0.2">
      <c r="A144" s="29" t="s">
        <v>257</v>
      </c>
      <c r="B144" s="29" t="s">
        <v>295</v>
      </c>
      <c r="C144" s="29" t="s">
        <v>73</v>
      </c>
      <c r="D144" s="31" t="s">
        <v>381</v>
      </c>
    </row>
    <row r="145" spans="1:4" ht="17.25" customHeight="1" x14ac:dyDescent="0.2">
      <c r="A145" s="29" t="s">
        <v>257</v>
      </c>
      <c r="B145" s="29" t="s">
        <v>298</v>
      </c>
      <c r="C145" s="29" t="s">
        <v>249</v>
      </c>
      <c r="D145" s="31" t="s">
        <v>382</v>
      </c>
    </row>
    <row r="146" spans="1:4" ht="17.25" customHeight="1" x14ac:dyDescent="0.2">
      <c r="A146" s="29" t="s">
        <v>257</v>
      </c>
      <c r="B146" s="29" t="s">
        <v>301</v>
      </c>
      <c r="C146" s="29" t="s">
        <v>179</v>
      </c>
      <c r="D146" s="31" t="s">
        <v>383</v>
      </c>
    </row>
    <row r="147" spans="1:4" ht="17.25" customHeight="1" x14ac:dyDescent="0.2">
      <c r="A147" s="29" t="s">
        <v>257</v>
      </c>
      <c r="B147" s="29" t="s">
        <v>304</v>
      </c>
      <c r="C147" s="29" t="s">
        <v>179</v>
      </c>
      <c r="D147" s="31" t="s">
        <v>384</v>
      </c>
    </row>
    <row r="148" spans="1:4" ht="17.25" customHeight="1" x14ac:dyDescent="0.2">
      <c r="A148" s="29" t="s">
        <v>257</v>
      </c>
      <c r="B148" s="29" t="s">
        <v>307</v>
      </c>
      <c r="C148" s="29" t="s">
        <v>179</v>
      </c>
      <c r="D148" s="31" t="s">
        <v>385</v>
      </c>
    </row>
    <row r="149" spans="1:4" ht="17.25" customHeight="1" x14ac:dyDescent="0.2">
      <c r="A149" s="29" t="s">
        <v>257</v>
      </c>
      <c r="B149" s="29" t="s">
        <v>310</v>
      </c>
      <c r="C149" s="29" t="s">
        <v>337</v>
      </c>
      <c r="D149" s="31" t="s">
        <v>386</v>
      </c>
    </row>
    <row r="150" spans="1:4" ht="17.25" customHeight="1" x14ac:dyDescent="0.2">
      <c r="A150" s="29" t="s">
        <v>257</v>
      </c>
      <c r="B150" s="29" t="s">
        <v>313</v>
      </c>
      <c r="C150" s="29" t="s">
        <v>78</v>
      </c>
      <c r="D150" s="31" t="s">
        <v>387</v>
      </c>
    </row>
    <row r="151" spans="1:4" ht="17.25" customHeight="1" x14ac:dyDescent="0.2">
      <c r="A151" s="29" t="s">
        <v>257</v>
      </c>
      <c r="B151" s="29" t="s">
        <v>316</v>
      </c>
      <c r="C151" s="29" t="s">
        <v>166</v>
      </c>
      <c r="D151" s="31" t="s">
        <v>388</v>
      </c>
    </row>
    <row r="152" spans="1:4" ht="17.25" customHeight="1" x14ac:dyDescent="0.2">
      <c r="A152" s="29" t="s">
        <v>72</v>
      </c>
      <c r="B152" s="29" t="s">
        <v>71</v>
      </c>
      <c r="C152" s="29" t="s">
        <v>73</v>
      </c>
      <c r="D152" s="29" t="s">
        <v>73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角色卡</vt:lpstr>
      <vt:lpstr>数据</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YH T</dc:creator>
  <cp:lastModifiedBy>YH T</cp:lastModifiedBy>
  <dcterms:created xsi:type="dcterms:W3CDTF">2015-06-05T18:19:34Z</dcterms:created>
  <dcterms:modified xsi:type="dcterms:W3CDTF">2019-08-03T13:05:23Z</dcterms:modified>
</cp:coreProperties>
</file>