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88" windowHeight="9347" activeTab="1"/>
  </bookViews>
  <sheets>
    <sheet name="人物卡" sheetId="1" r:id="rId1"/>
    <sheet name="STAND" sheetId="5" r:id="rId2"/>
  </sheets>
  <calcPr calcId="144525"/>
</workbook>
</file>

<file path=xl/sharedStrings.xml><?xml version="1.0" encoding="utf-8"?>
<sst xmlns="http://schemas.openxmlformats.org/spreadsheetml/2006/main" count="144">
  <si>
    <t>调查员</t>
  </si>
  <si>
    <t>属性</t>
  </si>
  <si>
    <t>此处应有头像</t>
  </si>
  <si>
    <t>姓名</t>
  </si>
  <si>
    <t>空条承太郎</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</si>
  <si>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</si>
  <si>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</si>
  <si>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</si>
  <si>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</si>
  <si>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</si>
  <si>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</si>
  <si>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</si>
  <si>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t>学生</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</si>
  <si>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</si>
  <si>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</si>
  <si>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</si>
  <si>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</si>
  <si>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</si>
  <si>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男</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</si>
  <si>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</si>
  <si>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</si>
  <si>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</si>
  <si>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</si>
  <si>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</si>
  <si>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</si>
  <si>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</si>
  <si>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</si>
  <si>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</si>
  <si>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</si>
  <si>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</si>
  <si>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</si>
  <si>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</si>
  <si>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</si>
  <si>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</si>
  <si>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</si>
  <si>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</si>
  <si>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</si>
  <si>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</si>
  <si>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</si>
  <si>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</si>
  <si>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</si>
  <si>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</si>
  <si>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</si>
  <si>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</si>
  <si>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</si>
  <si>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</si>
  <si>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</si>
  <si>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</si>
  <si>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</si>
  <si>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</si>
  <si>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</si>
  <si>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</si>
  <si>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</si>
  <si>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</si>
  <si>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</si>
  <si>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</si>
  <si>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</si>
  <si>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</si>
  <si>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</si>
  <si>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</si>
  <si>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</si>
  <si>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</si>
  <si>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</si>
  <si>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</si>
  <si>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</si>
  <si>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</si>
  <si>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</si>
  <si>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</si>
  <si>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</si>
  <si>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</si>
  <si>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</si>
  <si>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</si>
  <si>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</si>
  <si>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</si>
  <si>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</si>
  <si>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</si>
  <si>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</si>
  <si>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</si>
  <si>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</si>
  <si>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</si>
  <si>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</si>
  <si>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</si>
  <si>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</si>
  <si>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</si>
  <si>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</si>
  <si>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</si>
  <si>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</si>
  <si>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</si>
  <si>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</si>
  <si>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</si>
  <si>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</si>
  <si>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</si>
  <si>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</si>
  <si>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</si>
  <si>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</si>
  <si>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</si>
  <si>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</si>
  <si>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</si>
  <si>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</si>
  <si>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</si>
  <si>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</si>
  <si>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</si>
  <si>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</si>
  <si>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</si>
  <si>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</si>
  <si>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</si>
  <si>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</si>
  <si>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</si>
  <si>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</si>
  <si>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</si>
  <si>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</si>
  <si>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</si>
  <si>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</si>
  <si>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</si>
  <si>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</si>
  <si>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</si>
  <si>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</si>
  <si>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</si>
  <si>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</si>
  <si>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</si>
  <si>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</si>
  <si>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</si>
  <si>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</si>
  <si>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</si>
  <si>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</si>
  <si>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</si>
  <si>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</si>
  <si>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</si>
  <si>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</si>
  <si>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</si>
  <si>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</si>
  <si>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</si>
  <si>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</si>
  <si>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</si>
  <si>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</si>
  <si>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</si>
  <si>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</si>
  <si>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破坏力</t>
  </si>
  <si>
    <t>速度</t>
  </si>
  <si>
    <t>持久力</t>
  </si>
  <si>
    <t>精密度</t>
  </si>
  <si>
    <t>成长性</t>
  </si>
  <si>
    <t>替身能力：快速出拳：故名思议</t>
  </si>
  <si>
    <t>流星指刺：伸长手指（这什么垃圾技能·····）</t>
  </si>
</sst>
</file>

<file path=xl/styles.xml><?xml version="1.0" encoding="utf-8"?>
<styleSheet xmlns="http://schemas.openxmlformats.org/spreadsheetml/2006/main">
  <numFmts count="7">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
    <numFmt numFmtId="177" formatCode="\/General"/>
    <numFmt numFmtId="178" formatCode="0_ "/>
  </numFmts>
  <fonts count="32">
    <font>
      <sz val="11"/>
      <color theme="1"/>
      <name val="等线"/>
      <charset val="134"/>
      <scheme val="minor"/>
    </font>
    <font>
      <sz val="11"/>
      <color theme="1"/>
      <name val="微软雅黑"/>
      <charset val="134"/>
    </font>
    <font>
      <sz val="11"/>
      <name val="微软雅黑"/>
      <charset val="134"/>
    </font>
    <font>
      <sz val="11"/>
      <color theme="0"/>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1"/>
      <name val="等线"/>
      <charset val="0"/>
      <scheme val="minor"/>
    </font>
    <font>
      <b/>
      <sz val="11"/>
      <color rgb="FF3F3F3F"/>
      <name val="等线"/>
      <charset val="0"/>
      <scheme val="minor"/>
    </font>
    <font>
      <sz val="11"/>
      <color theme="0"/>
      <name val="等线"/>
      <charset val="0"/>
      <scheme val="minor"/>
    </font>
    <font>
      <b/>
      <sz val="15"/>
      <color theme="3"/>
      <name val="等线"/>
      <charset val="134"/>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sz val="11"/>
      <color rgb="FFFA7D00"/>
      <name val="等线"/>
      <charset val="0"/>
      <scheme val="minor"/>
    </font>
    <font>
      <b/>
      <sz val="11"/>
      <color rgb="FFFFFFFF"/>
      <name val="等线"/>
      <charset val="0"/>
      <scheme val="minor"/>
    </font>
    <font>
      <sz val="11"/>
      <color rgb="FF006100"/>
      <name val="等线"/>
      <charset val="0"/>
      <scheme val="minor"/>
    </font>
    <font>
      <sz val="11"/>
      <color rgb="FF3F3F76"/>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6500"/>
      <name val="等线"/>
      <charset val="0"/>
      <scheme val="minor"/>
    </font>
    <font>
      <b/>
      <sz val="18"/>
      <color theme="3"/>
      <name val="等线"/>
      <charset val="134"/>
      <scheme val="minor"/>
    </font>
    <font>
      <u/>
      <sz val="11"/>
      <color rgb="FF0000FF"/>
      <name val="等线"/>
      <charset val="0"/>
      <scheme val="minor"/>
    </font>
    <font>
      <b/>
      <sz val="11"/>
      <color theme="1"/>
      <name val="等线"/>
      <charset val="0"/>
      <scheme val="minor"/>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s>
  <borders count="76">
    <border>
      <left/>
      <right/>
      <top/>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right/>
      <top style="medium">
        <color auto="1"/>
      </top>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style="medium">
        <color auto="1"/>
      </top>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medium">
        <color auto="1"/>
      </bottom>
      <diagonal/>
    </border>
    <border>
      <left/>
      <right style="medium">
        <color auto="1"/>
      </right>
      <top style="medium">
        <color auto="1"/>
      </top>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right style="medium">
        <color auto="1"/>
      </right>
      <top/>
      <bottom/>
      <diagonal/>
    </border>
    <border>
      <left/>
      <right style="medium">
        <color auto="1"/>
      </right>
      <top/>
      <bottom style="medium">
        <color auto="1"/>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diagonal/>
    </border>
    <border>
      <left/>
      <right style="medium">
        <color auto="1"/>
      </right>
      <top style="thin">
        <color theme="0" tint="-0.249946592608417"/>
      </top>
      <bottom style="thin">
        <color theme="2" tint="-0.0999786370433668"/>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2" borderId="0" applyNumberFormat="0" applyBorder="0" applyAlignment="0" applyProtection="0">
      <alignment vertical="center"/>
    </xf>
    <xf numFmtId="0" fontId="22" fillId="24" borderId="7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7" borderId="0" applyNumberFormat="0" applyBorder="0" applyAlignment="0" applyProtection="0">
      <alignment vertical="center"/>
    </xf>
    <xf numFmtId="0" fontId="18" fillId="13" borderId="0" applyNumberFormat="0" applyBorder="0" applyAlignment="0" applyProtection="0">
      <alignment vertical="center"/>
    </xf>
    <xf numFmtId="43" fontId="0" fillId="0" borderId="0" applyFont="0" applyFill="0" applyBorder="0" applyAlignment="0" applyProtection="0">
      <alignment vertical="center"/>
    </xf>
    <xf numFmtId="0" fontId="13" fillId="23"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9" borderId="70" applyNumberFormat="0" applyFont="0" applyAlignment="0" applyProtection="0">
      <alignment vertical="center"/>
    </xf>
    <xf numFmtId="0" fontId="13" fillId="33" borderId="0" applyNumberFormat="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69" applyNumberFormat="0" applyFill="0" applyAlignment="0" applyProtection="0">
      <alignment vertical="center"/>
    </xf>
    <xf numFmtId="0" fontId="16" fillId="0" borderId="69" applyNumberFormat="0" applyFill="0" applyAlignment="0" applyProtection="0">
      <alignment vertical="center"/>
    </xf>
    <xf numFmtId="0" fontId="13" fillId="6" borderId="0" applyNumberFormat="0" applyBorder="0" applyAlignment="0" applyProtection="0">
      <alignment vertical="center"/>
    </xf>
    <xf numFmtId="0" fontId="24" fillId="0" borderId="74" applyNumberFormat="0" applyFill="0" applyAlignment="0" applyProtection="0">
      <alignment vertical="center"/>
    </xf>
    <xf numFmtId="0" fontId="13" fillId="32" borderId="0" applyNumberFormat="0" applyBorder="0" applyAlignment="0" applyProtection="0">
      <alignment vertical="center"/>
    </xf>
    <xf numFmtId="0" fontId="12" fillId="8" borderId="68" applyNumberFormat="0" applyAlignment="0" applyProtection="0">
      <alignment vertical="center"/>
    </xf>
    <xf numFmtId="0" fontId="15" fillId="8" borderId="71" applyNumberFormat="0" applyAlignment="0" applyProtection="0">
      <alignment vertical="center"/>
    </xf>
    <xf numFmtId="0" fontId="20" fillId="16" borderId="73" applyNumberFormat="0" applyAlignment="0" applyProtection="0">
      <alignment vertical="center"/>
    </xf>
    <xf numFmtId="0" fontId="11" fillId="21" borderId="0" applyNumberFormat="0" applyBorder="0" applyAlignment="0" applyProtection="0">
      <alignment vertical="center"/>
    </xf>
    <xf numFmtId="0" fontId="13" fillId="22" borderId="0" applyNumberFormat="0" applyBorder="0" applyAlignment="0" applyProtection="0">
      <alignment vertical="center"/>
    </xf>
    <xf numFmtId="0" fontId="19" fillId="0" borderId="72" applyNumberFormat="0" applyFill="0" applyAlignment="0" applyProtection="0">
      <alignment vertical="center"/>
    </xf>
    <xf numFmtId="0" fontId="29" fillId="0" borderId="75" applyNumberFormat="0" applyFill="0" applyAlignment="0" applyProtection="0">
      <alignment vertical="center"/>
    </xf>
    <xf numFmtId="0" fontId="21" fillId="20" borderId="0" applyNumberFormat="0" applyBorder="0" applyAlignment="0" applyProtection="0">
      <alignment vertical="center"/>
    </xf>
    <xf numFmtId="0" fontId="26" fillId="30" borderId="0" applyNumberFormat="0" applyBorder="0" applyAlignment="0" applyProtection="0">
      <alignment vertical="center"/>
    </xf>
    <xf numFmtId="0" fontId="11" fillId="15" borderId="0" applyNumberFormat="0" applyBorder="0" applyAlignment="0" applyProtection="0">
      <alignment vertical="center"/>
    </xf>
    <xf numFmtId="0" fontId="13" fillId="2"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26" borderId="0" applyNumberFormat="0" applyBorder="0" applyAlignment="0" applyProtection="0">
      <alignment vertical="center"/>
    </xf>
    <xf numFmtId="0" fontId="11" fillId="19" borderId="0" applyNumberFormat="0" applyBorder="0" applyAlignment="0" applyProtection="0">
      <alignment vertical="center"/>
    </xf>
    <xf numFmtId="0" fontId="13" fillId="25" borderId="0" applyNumberFormat="0" applyBorder="0" applyAlignment="0" applyProtection="0">
      <alignment vertical="center"/>
    </xf>
    <xf numFmtId="0" fontId="13" fillId="18" borderId="0" applyNumberFormat="0" applyBorder="0" applyAlignment="0" applyProtection="0">
      <alignment vertical="center"/>
    </xf>
    <xf numFmtId="0" fontId="11" fillId="7" borderId="0" applyNumberFormat="0" applyBorder="0" applyAlignment="0" applyProtection="0">
      <alignment vertical="center"/>
    </xf>
    <xf numFmtId="0" fontId="11" fillId="29" borderId="0" applyNumberFormat="0" applyBorder="0" applyAlignment="0" applyProtection="0">
      <alignment vertical="center"/>
    </xf>
    <xf numFmtId="0" fontId="13" fillId="14" borderId="0" applyNumberFormat="0" applyBorder="0" applyAlignment="0" applyProtection="0">
      <alignment vertical="center"/>
    </xf>
    <xf numFmtId="0" fontId="11" fillId="11" borderId="0" applyNumberFormat="0" applyBorder="0" applyAlignment="0" applyProtection="0">
      <alignment vertical="center"/>
    </xf>
    <xf numFmtId="0" fontId="13" fillId="28" borderId="0" applyNumberFormat="0" applyBorder="0" applyAlignment="0" applyProtection="0">
      <alignment vertical="center"/>
    </xf>
    <xf numFmtId="0" fontId="13" fillId="10" borderId="0" applyNumberFormat="0" applyBorder="0" applyAlignment="0" applyProtection="0">
      <alignment vertical="center"/>
    </xf>
    <xf numFmtId="0" fontId="11" fillId="27" borderId="0" applyNumberFormat="0" applyBorder="0" applyAlignment="0" applyProtection="0">
      <alignment vertical="center"/>
    </xf>
    <xf numFmtId="0" fontId="13" fillId="31" borderId="0" applyNumberFormat="0" applyBorder="0" applyAlignment="0" applyProtection="0">
      <alignment vertical="center"/>
    </xf>
  </cellStyleXfs>
  <cellXfs count="232">
    <xf numFmtId="0" fontId="0" fillId="0" borderId="0" xfId="0">
      <alignment vertical="center"/>
    </xf>
    <xf numFmtId="0" fontId="0" fillId="0" borderId="0" xfId="0" applyAlignment="1">
      <alignment vertical="center"/>
    </xf>
    <xf numFmtId="0" fontId="1" fillId="0" borderId="0" xfId="0" applyFont="1" applyAlignment="1" applyProtection="1">
      <alignment horizontal="center" vertical="center"/>
      <protection hidden="1"/>
    </xf>
    <xf numFmtId="0" fontId="2" fillId="0" borderId="0" xfId="0" applyFont="1" applyAlignment="1" applyProtection="1">
      <alignment horizontal="center" vertical="center"/>
      <protection hidden="1"/>
    </xf>
    <xf numFmtId="0" fontId="3" fillId="2" borderId="1" xfId="0" applyFont="1" applyFill="1" applyBorder="1" applyAlignment="1" applyProtection="1">
      <alignment horizontal="center" vertical="center"/>
    </xf>
    <xf numFmtId="0" fontId="3" fillId="2" borderId="2"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1" fillId="0" borderId="0" xfId="0" applyFont="1" applyAlignment="1" applyProtection="1">
      <alignment horizontal="center" vertical="center"/>
    </xf>
    <xf numFmtId="0" fontId="1" fillId="0" borderId="4" xfId="0" applyFont="1" applyBorder="1" applyAlignment="1" applyProtection="1">
      <alignment horizontal="center" vertical="center"/>
    </xf>
    <xf numFmtId="49" fontId="1" fillId="0" borderId="5" xfId="0" applyNumberFormat="1" applyFont="1" applyBorder="1" applyAlignment="1" applyProtection="1">
      <alignment horizontal="left" vertical="center" indent="1"/>
      <protection locked="0"/>
    </xf>
    <xf numFmtId="49" fontId="1" fillId="0" borderId="6" xfId="0" applyNumberFormat="1" applyFont="1" applyBorder="1" applyAlignment="1" applyProtection="1">
      <alignment horizontal="left" vertical="center" indent="1"/>
      <protection locked="0"/>
    </xf>
    <xf numFmtId="0" fontId="1" fillId="3" borderId="4" xfId="0" applyFont="1" applyFill="1" applyBorder="1" applyAlignment="1" applyProtection="1">
      <alignment horizontal="center" vertical="center"/>
    </xf>
    <xf numFmtId="49" fontId="1" fillId="3" borderId="7" xfId="0" applyNumberFormat="1" applyFont="1" applyFill="1" applyBorder="1" applyAlignment="1" applyProtection="1">
      <alignment horizontal="left" vertical="center" indent="1"/>
      <protection locked="0"/>
    </xf>
    <xf numFmtId="49" fontId="1" fillId="3" borderId="8" xfId="0" applyNumberFormat="1" applyFont="1" applyFill="1" applyBorder="1" applyAlignment="1" applyProtection="1">
      <alignment horizontal="left" vertical="center" indent="1"/>
      <protection locked="0"/>
    </xf>
    <xf numFmtId="0" fontId="1" fillId="3" borderId="5" xfId="0" applyFont="1" applyFill="1" applyBorder="1" applyAlignment="1" applyProtection="1">
      <alignment horizontal="center" vertical="center"/>
    </xf>
    <xf numFmtId="49" fontId="1" fillId="3" borderId="9" xfId="0" applyNumberFormat="1" applyFont="1" applyFill="1" applyBorder="1" applyAlignment="1" applyProtection="1">
      <alignment horizontal="left" vertical="center" indent="1"/>
      <protection locked="0"/>
    </xf>
    <xf numFmtId="0" fontId="1" fillId="3" borderId="5" xfId="0" applyNumberFormat="1" applyFont="1" applyFill="1" applyBorder="1" applyAlignment="1" applyProtection="1">
      <alignment horizontal="left" vertical="center" indent="1"/>
      <protection locked="0"/>
    </xf>
    <xf numFmtId="178" fontId="1" fillId="3" borderId="5" xfId="0" applyNumberFormat="1" applyFont="1" applyFill="1" applyBorder="1" applyAlignment="1" applyProtection="1">
      <alignment horizontal="left" vertical="center" indent="1"/>
      <protection locked="0"/>
    </xf>
    <xf numFmtId="49" fontId="1" fillId="3" borderId="5" xfId="0" applyNumberFormat="1" applyFont="1" applyFill="1" applyBorder="1" applyAlignment="1" applyProtection="1">
      <alignment horizontal="left" vertical="center" indent="1"/>
      <protection locked="0"/>
    </xf>
    <xf numFmtId="49" fontId="1" fillId="3" borderId="6" xfId="0" applyNumberFormat="1" applyFont="1" applyFill="1" applyBorder="1" applyAlignment="1" applyProtection="1">
      <alignment horizontal="left" vertical="center" indent="1"/>
      <protection locked="0"/>
    </xf>
    <xf numFmtId="0" fontId="1" fillId="3" borderId="10" xfId="0" applyFont="1" applyFill="1" applyBorder="1" applyAlignment="1" applyProtection="1">
      <alignment horizontal="center" vertical="center"/>
    </xf>
    <xf numFmtId="49" fontId="1" fillId="3" borderId="11" xfId="0" applyNumberFormat="1" applyFont="1" applyFill="1" applyBorder="1" applyAlignment="1" applyProtection="1">
      <alignment horizontal="left" vertical="center" indent="1"/>
      <protection locked="0"/>
    </xf>
    <xf numFmtId="49" fontId="1" fillId="3" borderId="12" xfId="0" applyNumberFormat="1" applyFont="1" applyFill="1" applyBorder="1" applyAlignment="1" applyProtection="1">
      <alignment horizontal="left" vertical="center" indent="1"/>
      <protection locked="0"/>
    </xf>
    <xf numFmtId="0" fontId="1" fillId="3" borderId="13" xfId="0" applyFont="1" applyFill="1" applyBorder="1" applyAlignment="1" applyProtection="1">
      <alignment horizontal="center" vertical="center" wrapText="1"/>
    </xf>
    <xf numFmtId="0" fontId="1" fillId="3" borderId="14" xfId="0" applyFont="1" applyFill="1" applyBorder="1" applyAlignment="1" applyProtection="1">
      <alignment horizontal="center" vertical="center" wrapText="1"/>
    </xf>
    <xf numFmtId="0" fontId="4" fillId="3" borderId="15" xfId="0" applyFont="1" applyFill="1" applyBorder="1" applyAlignment="1" applyProtection="1">
      <alignment horizontal="right" vertical="center"/>
      <protection locked="0"/>
    </xf>
    <xf numFmtId="0" fontId="4" fillId="3" borderId="16" xfId="0" applyFont="1" applyFill="1" applyBorder="1" applyAlignment="1" applyProtection="1">
      <alignment horizontal="left" vertical="center"/>
    </xf>
    <xf numFmtId="0" fontId="1" fillId="4" borderId="17" xfId="0" applyFont="1" applyFill="1" applyBorder="1" applyAlignment="1" applyProtection="1">
      <alignment horizontal="center" vertical="center" wrapText="1"/>
    </xf>
    <xf numFmtId="0" fontId="1" fillId="4" borderId="14" xfId="0" applyFont="1" applyFill="1" applyBorder="1" applyAlignment="1" applyProtection="1">
      <alignment horizontal="center" vertical="center"/>
    </xf>
    <xf numFmtId="0" fontId="4" fillId="4" borderId="15" xfId="0" applyFont="1" applyFill="1" applyBorder="1" applyAlignment="1" applyProtection="1">
      <alignment horizontal="right" vertical="center"/>
      <protection locked="0"/>
    </xf>
    <xf numFmtId="0" fontId="1" fillId="3" borderId="18" xfId="0" applyFont="1" applyFill="1" applyBorder="1" applyAlignment="1" applyProtection="1">
      <alignment horizontal="center" vertical="center" wrapText="1"/>
    </xf>
    <xf numFmtId="0" fontId="1" fillId="3" borderId="19" xfId="0" applyFont="1" applyFill="1" applyBorder="1" applyAlignment="1" applyProtection="1">
      <alignment horizontal="center" vertical="center" wrapText="1"/>
    </xf>
    <xf numFmtId="0" fontId="4" fillId="3" borderId="20" xfId="0" applyFont="1" applyFill="1" applyBorder="1" applyAlignment="1" applyProtection="1">
      <alignment horizontal="right" vertical="center"/>
      <protection locked="0"/>
    </xf>
    <xf numFmtId="0" fontId="4" fillId="3" borderId="21" xfId="0" applyFont="1" applyFill="1" applyBorder="1" applyAlignment="1" applyProtection="1">
      <alignment horizontal="left" vertical="center"/>
    </xf>
    <xf numFmtId="0" fontId="1" fillId="4" borderId="22" xfId="0" applyFont="1" applyFill="1" applyBorder="1" applyAlignment="1" applyProtection="1">
      <alignment horizontal="center" vertical="center"/>
    </xf>
    <xf numFmtId="0" fontId="1" fillId="4" borderId="19" xfId="0" applyFont="1" applyFill="1" applyBorder="1" applyAlignment="1" applyProtection="1">
      <alignment horizontal="center" vertical="center"/>
    </xf>
    <xf numFmtId="0" fontId="4" fillId="4" borderId="20" xfId="0" applyFont="1" applyFill="1" applyBorder="1" applyAlignment="1" applyProtection="1">
      <alignment horizontal="right" vertical="center"/>
      <protection locked="0"/>
    </xf>
    <xf numFmtId="0" fontId="5" fillId="0" borderId="0" xfId="0" applyFont="1" applyBorder="1" applyAlignment="1" applyProtection="1">
      <alignment horizontal="right"/>
    </xf>
    <xf numFmtId="0" fontId="5" fillId="0" borderId="0" xfId="0" applyFont="1" applyAlignment="1" applyProtection="1">
      <alignment horizontal="left"/>
      <protection locked="0"/>
    </xf>
    <xf numFmtId="0" fontId="5" fillId="0" borderId="23" xfId="0" applyFont="1" applyBorder="1" applyAlignment="1" applyProtection="1">
      <alignment horizontal="left"/>
    </xf>
    <xf numFmtId="0" fontId="6" fillId="0" borderId="23" xfId="0" applyFont="1" applyBorder="1" applyAlignment="1" applyProtection="1">
      <alignment vertical="center"/>
    </xf>
    <xf numFmtId="0" fontId="5" fillId="0" borderId="23" xfId="0" applyFont="1" applyBorder="1" applyAlignment="1" applyProtection="1">
      <alignment vertical="center"/>
    </xf>
    <xf numFmtId="0" fontId="3" fillId="2" borderId="13" xfId="0" applyFont="1" applyFill="1" applyBorder="1" applyAlignment="1" applyProtection="1">
      <alignment horizontal="center" vertical="center"/>
    </xf>
    <xf numFmtId="0" fontId="3" fillId="2" borderId="17" xfId="0" applyFont="1" applyFill="1" applyBorder="1" applyAlignment="1" applyProtection="1">
      <alignment horizontal="center" vertical="center"/>
    </xf>
    <xf numFmtId="0" fontId="1" fillId="4" borderId="24" xfId="0" applyFont="1" applyFill="1" applyBorder="1" applyAlignment="1" applyProtection="1">
      <alignment horizontal="center" vertical="center"/>
    </xf>
    <xf numFmtId="0" fontId="1" fillId="4" borderId="25" xfId="0" applyFont="1" applyFill="1" applyBorder="1" applyAlignment="1" applyProtection="1">
      <alignment horizontal="center" vertical="center"/>
    </xf>
    <xf numFmtId="49" fontId="1" fillId="0" borderId="24" xfId="0" applyNumberFormat="1" applyFont="1" applyBorder="1" applyAlignment="1" applyProtection="1">
      <alignment horizontal="center" vertical="center"/>
      <protection locked="0"/>
    </xf>
    <xf numFmtId="49" fontId="1" fillId="0" borderId="25" xfId="0" applyNumberFormat="1" applyFont="1" applyBorder="1" applyAlignment="1" applyProtection="1">
      <alignment horizontal="center" vertical="center"/>
      <protection locked="0"/>
    </xf>
    <xf numFmtId="0" fontId="1" fillId="0" borderId="25" xfId="0" applyFont="1" applyBorder="1" applyAlignment="1" applyProtection="1">
      <alignment horizontal="center" vertical="center"/>
      <protection locked="0"/>
    </xf>
    <xf numFmtId="178" fontId="1" fillId="0" borderId="25" xfId="0" applyNumberFormat="1" applyFont="1" applyBorder="1" applyAlignment="1" applyProtection="1">
      <alignment horizontal="center" vertical="center"/>
      <protection locked="0"/>
    </xf>
    <xf numFmtId="49" fontId="1" fillId="3" borderId="24" xfId="0" applyNumberFormat="1" applyFont="1" applyFill="1" applyBorder="1" applyAlignment="1" applyProtection="1">
      <alignment horizontal="center" vertical="center"/>
      <protection locked="0"/>
    </xf>
    <xf numFmtId="49" fontId="1" fillId="3" borderId="25" xfId="0" applyNumberFormat="1" applyFont="1" applyFill="1" applyBorder="1" applyAlignment="1" applyProtection="1">
      <alignment horizontal="center" vertical="center"/>
      <protection locked="0"/>
    </xf>
    <xf numFmtId="0" fontId="1" fillId="3" borderId="25" xfId="0" applyFont="1" applyFill="1" applyBorder="1" applyAlignment="1" applyProtection="1">
      <alignment horizontal="center" vertical="center"/>
      <protection locked="0"/>
    </xf>
    <xf numFmtId="178" fontId="1" fillId="3" borderId="25" xfId="0" applyNumberFormat="1" applyFont="1" applyFill="1" applyBorder="1" applyAlignment="1" applyProtection="1">
      <alignment horizontal="center" vertical="center"/>
      <protection locked="0"/>
    </xf>
    <xf numFmtId="49" fontId="1" fillId="0" borderId="24" xfId="0" applyNumberFormat="1" applyFont="1" applyBorder="1" applyAlignment="1" applyProtection="1">
      <alignment horizontal="center" vertical="center" wrapText="1"/>
      <protection locked="0"/>
    </xf>
    <xf numFmtId="49" fontId="1" fillId="5" borderId="24" xfId="0" applyNumberFormat="1" applyFont="1" applyFill="1" applyBorder="1" applyAlignment="1" applyProtection="1">
      <alignment horizontal="center" vertical="center"/>
      <protection locked="0"/>
    </xf>
    <xf numFmtId="49" fontId="1" fillId="5" borderId="25" xfId="0" applyNumberFormat="1" applyFont="1" applyFill="1" applyBorder="1" applyAlignment="1" applyProtection="1">
      <alignment horizontal="center" vertical="center"/>
      <protection locked="0"/>
    </xf>
    <xf numFmtId="0" fontId="1" fillId="5" borderId="25" xfId="0" applyFont="1" applyFill="1" applyBorder="1" applyAlignment="1" applyProtection="1">
      <alignment horizontal="center" vertical="center"/>
      <protection locked="0"/>
    </xf>
    <xf numFmtId="178" fontId="1" fillId="5" borderId="25" xfId="0" applyNumberFormat="1" applyFont="1" applyFill="1" applyBorder="1" applyAlignment="1" applyProtection="1">
      <alignment horizontal="center" vertical="center"/>
      <protection locked="0"/>
    </xf>
    <xf numFmtId="49" fontId="1" fillId="3" borderId="24" xfId="0" applyNumberFormat="1" applyFont="1" applyFill="1" applyBorder="1" applyAlignment="1" applyProtection="1">
      <alignment horizontal="center" vertical="center" wrapText="1"/>
      <protection locked="0"/>
    </xf>
    <xf numFmtId="49" fontId="1" fillId="5" borderId="24" xfId="0" applyNumberFormat="1" applyFont="1" applyFill="1" applyBorder="1" applyAlignment="1" applyProtection="1">
      <alignment horizontal="center" vertical="center" wrapText="1"/>
      <protection locked="0"/>
    </xf>
    <xf numFmtId="49" fontId="1" fillId="3" borderId="18" xfId="0" applyNumberFormat="1" applyFont="1" applyFill="1" applyBorder="1" applyAlignment="1" applyProtection="1">
      <alignment horizontal="center" vertical="center"/>
      <protection locked="0"/>
    </xf>
    <xf numFmtId="49" fontId="1" fillId="3" borderId="22" xfId="0" applyNumberFormat="1" applyFont="1" applyFill="1" applyBorder="1" applyAlignment="1" applyProtection="1">
      <alignment horizontal="center" vertical="center"/>
      <protection locked="0"/>
    </xf>
    <xf numFmtId="0" fontId="1" fillId="3" borderId="22" xfId="0" applyFont="1" applyFill="1" applyBorder="1" applyAlignment="1" applyProtection="1">
      <alignment horizontal="center" vertical="center"/>
      <protection locked="0"/>
    </xf>
    <xf numFmtId="178" fontId="1" fillId="3" borderId="22" xfId="0" applyNumberFormat="1" applyFont="1" applyFill="1" applyBorder="1" applyAlignment="1" applyProtection="1">
      <alignment horizontal="center" vertical="center"/>
      <protection locked="0"/>
    </xf>
    <xf numFmtId="0" fontId="6" fillId="0" borderId="23" xfId="0" applyFont="1" applyBorder="1" applyAlignment="1" applyProtection="1">
      <alignment horizontal="center" vertical="top"/>
    </xf>
    <xf numFmtId="0" fontId="6" fillId="0" borderId="26" xfId="0" applyFont="1" applyBorder="1" applyAlignment="1" applyProtection="1">
      <alignment vertical="top"/>
    </xf>
    <xf numFmtId="0" fontId="1" fillId="6" borderId="24" xfId="0" applyFont="1" applyFill="1" applyBorder="1" applyAlignment="1" applyProtection="1">
      <alignment horizontal="center" vertical="center"/>
    </xf>
    <xf numFmtId="0" fontId="1" fillId="6" borderId="25" xfId="0" applyFont="1" applyFill="1" applyBorder="1" applyAlignment="1" applyProtection="1">
      <alignment horizontal="center" vertical="center"/>
    </xf>
    <xf numFmtId="0" fontId="1" fillId="3" borderId="24" xfId="0" applyFont="1" applyFill="1" applyBorder="1" applyAlignment="1" applyProtection="1">
      <alignment horizontal="center" vertical="center"/>
      <protection locked="0"/>
    </xf>
    <xf numFmtId="0" fontId="1" fillId="3" borderId="25" xfId="0" applyFont="1" applyFill="1" applyBorder="1" applyAlignment="1" applyProtection="1">
      <alignment horizontal="center" vertical="center"/>
    </xf>
    <xf numFmtId="0" fontId="1" fillId="0" borderId="24" xfId="0" applyFont="1" applyBorder="1" applyAlignment="1" applyProtection="1">
      <alignment horizontal="center" vertical="center"/>
      <protection locked="0"/>
    </xf>
    <xf numFmtId="0" fontId="1" fillId="5" borderId="25" xfId="0" applyFont="1" applyFill="1" applyBorder="1" applyAlignment="1" applyProtection="1">
      <alignment horizontal="center" vertical="center"/>
    </xf>
    <xf numFmtId="0" fontId="1" fillId="3" borderId="27" xfId="0" applyFont="1" applyFill="1" applyBorder="1" applyAlignment="1" applyProtection="1">
      <alignment horizontal="center" vertical="center"/>
    </xf>
    <xf numFmtId="0" fontId="1" fillId="5" borderId="27" xfId="0" applyFont="1" applyFill="1" applyBorder="1" applyAlignment="1" applyProtection="1">
      <alignment horizontal="center" vertical="center"/>
    </xf>
    <xf numFmtId="0" fontId="1" fillId="3" borderId="18" xfId="0" applyFont="1" applyFill="1" applyBorder="1" applyAlignment="1" applyProtection="1">
      <alignment horizontal="center" vertical="center"/>
      <protection locked="0"/>
    </xf>
    <xf numFmtId="0" fontId="1" fillId="3" borderId="22" xfId="0" applyFont="1" applyFill="1" applyBorder="1" applyAlignment="1" applyProtection="1">
      <alignment horizontal="center" vertical="center"/>
    </xf>
    <xf numFmtId="0" fontId="1" fillId="3" borderId="28" xfId="0" applyFont="1" applyFill="1" applyBorder="1" applyAlignment="1" applyProtection="1">
      <alignment horizontal="center" vertical="center"/>
    </xf>
    <xf numFmtId="0" fontId="3" fillId="2" borderId="29" xfId="0" applyFont="1" applyFill="1" applyBorder="1" applyAlignment="1" applyProtection="1">
      <alignment horizontal="center" vertical="center"/>
    </xf>
    <xf numFmtId="0" fontId="3" fillId="2" borderId="26" xfId="0" applyFont="1" applyFill="1" applyBorder="1" applyAlignment="1" applyProtection="1">
      <alignment horizontal="center" vertical="center"/>
    </xf>
    <xf numFmtId="0" fontId="1" fillId="0" borderId="30" xfId="0" applyFont="1" applyBorder="1" applyAlignment="1" applyProtection="1">
      <alignment horizontal="left" vertical="center"/>
    </xf>
    <xf numFmtId="0" fontId="1" fillId="0" borderId="31" xfId="0" applyFont="1" applyBorder="1" applyAlignment="1" applyProtection="1">
      <alignment horizontal="left" vertical="center"/>
    </xf>
    <xf numFmtId="0" fontId="1" fillId="0" borderId="32" xfId="0" applyFont="1" applyBorder="1" applyAlignment="1" applyProtection="1">
      <alignment horizontal="left" vertical="center"/>
    </xf>
    <xf numFmtId="0" fontId="1" fillId="0" borderId="33" xfId="0" applyFont="1" applyBorder="1" applyAlignment="1" applyProtection="1">
      <alignment horizontal="right" vertical="center"/>
    </xf>
    <xf numFmtId="0" fontId="1" fillId="0" borderId="31" xfId="0" applyFont="1" applyBorder="1" applyAlignment="1" applyProtection="1">
      <alignment horizontal="right" vertical="center"/>
    </xf>
    <xf numFmtId="0" fontId="1" fillId="0" borderId="31" xfId="0" applyFont="1" applyBorder="1" applyAlignment="1" applyProtection="1">
      <alignment horizontal="left" vertical="center"/>
      <protection locked="0"/>
    </xf>
    <xf numFmtId="0" fontId="1" fillId="3" borderId="34" xfId="0" applyFont="1" applyFill="1" applyBorder="1" applyAlignment="1" applyProtection="1">
      <alignment horizontal="right" vertical="center"/>
      <protection locked="0"/>
    </xf>
    <xf numFmtId="0" fontId="1" fillId="3" borderId="35" xfId="0" applyFont="1" applyFill="1" applyBorder="1" applyAlignment="1" applyProtection="1">
      <alignment horizontal="left" vertical="center"/>
      <protection locked="0"/>
    </xf>
    <xf numFmtId="0" fontId="1" fillId="5" borderId="36" xfId="0" applyFont="1" applyFill="1" applyBorder="1" applyAlignment="1" applyProtection="1">
      <alignment horizontal="left" vertical="center"/>
      <protection locked="0"/>
    </xf>
    <xf numFmtId="0" fontId="1" fillId="5" borderId="0" xfId="0" applyFont="1" applyFill="1" applyBorder="1" applyAlignment="1" applyProtection="1">
      <alignment horizontal="left" vertical="center"/>
      <protection locked="0"/>
    </xf>
    <xf numFmtId="0" fontId="1" fillId="3" borderId="37" xfId="0" applyFont="1" applyFill="1" applyBorder="1" applyAlignment="1" applyProtection="1">
      <alignment horizontal="left" vertical="center"/>
      <protection locked="0"/>
    </xf>
    <xf numFmtId="0" fontId="1" fillId="3" borderId="38" xfId="0" applyFont="1" applyFill="1" applyBorder="1" applyAlignment="1" applyProtection="1">
      <alignment horizontal="left" vertical="center"/>
      <protection locked="0"/>
    </xf>
    <xf numFmtId="0" fontId="1" fillId="0" borderId="0" xfId="0" applyFont="1" applyAlignment="1" applyProtection="1">
      <alignment vertical="center"/>
    </xf>
    <xf numFmtId="49" fontId="1" fillId="0" borderId="36" xfId="0" applyNumberFormat="1" applyFont="1" applyBorder="1" applyAlignment="1" applyProtection="1">
      <alignment horizontal="left" vertical="top" wrapText="1"/>
      <protection locked="0"/>
    </xf>
    <xf numFmtId="49" fontId="1" fillId="0" borderId="0" xfId="0" applyNumberFormat="1" applyFont="1" applyBorder="1" applyAlignment="1" applyProtection="1">
      <alignment horizontal="left" vertical="top" wrapText="1"/>
      <protection locked="0"/>
    </xf>
    <xf numFmtId="178" fontId="2" fillId="0" borderId="0" xfId="0" applyNumberFormat="1" applyFont="1" applyAlignment="1" applyProtection="1">
      <alignment horizontal="center" vertical="center"/>
      <protection hidden="1"/>
    </xf>
    <xf numFmtId="0" fontId="1" fillId="3" borderId="24" xfId="0" applyFont="1" applyFill="1" applyBorder="1" applyAlignment="1" applyProtection="1">
      <alignment horizontal="center" vertical="center" wrapText="1"/>
    </xf>
    <xf numFmtId="0" fontId="4" fillId="3" borderId="39" xfId="0" applyFont="1" applyFill="1" applyBorder="1" applyAlignment="1" applyProtection="1">
      <alignment horizontal="center" vertical="center"/>
      <protection locked="0"/>
    </xf>
    <xf numFmtId="1" fontId="1" fillId="3" borderId="25" xfId="0" applyNumberFormat="1" applyFont="1" applyFill="1" applyBorder="1" applyAlignment="1" applyProtection="1">
      <alignment horizontal="center" vertical="center"/>
    </xf>
    <xf numFmtId="0" fontId="1" fillId="0" borderId="25" xfId="0" applyFont="1" applyBorder="1" applyAlignment="1" applyProtection="1">
      <alignment horizontal="center" vertical="center" wrapText="1"/>
    </xf>
    <xf numFmtId="0" fontId="4" fillId="0" borderId="25" xfId="0" applyFont="1" applyBorder="1" applyAlignment="1" applyProtection="1">
      <alignment horizontal="center" vertical="center"/>
      <protection locked="0"/>
    </xf>
    <xf numFmtId="1" fontId="1" fillId="0" borderId="25" xfId="0" applyNumberFormat="1" applyFont="1" applyBorder="1" applyAlignment="1" applyProtection="1">
      <alignment horizontal="center" vertical="center"/>
    </xf>
    <xf numFmtId="0" fontId="1" fillId="3" borderId="25" xfId="0" applyFont="1" applyFill="1" applyBorder="1" applyAlignment="1" applyProtection="1">
      <alignment horizontal="center" vertical="center" wrapText="1"/>
    </xf>
    <xf numFmtId="0" fontId="4" fillId="3" borderId="25" xfId="0" applyFont="1" applyFill="1" applyBorder="1" applyAlignment="1" applyProtection="1">
      <alignment horizontal="center" vertical="center"/>
      <protection locked="0"/>
    </xf>
    <xf numFmtId="0" fontId="1" fillId="3" borderId="24" xfId="0" applyFont="1" applyFill="1" applyBorder="1" applyAlignment="1" applyProtection="1">
      <alignment horizontal="center" vertical="center"/>
    </xf>
    <xf numFmtId="0" fontId="4" fillId="3" borderId="40" xfId="0" applyFont="1" applyFill="1" applyBorder="1" applyAlignment="1" applyProtection="1">
      <alignment horizontal="center" vertical="center"/>
      <protection locked="0"/>
    </xf>
    <xf numFmtId="0" fontId="1" fillId="0" borderId="25" xfId="0" applyFont="1" applyBorder="1" applyAlignment="1" applyProtection="1">
      <alignment horizontal="center" vertical="center"/>
    </xf>
    <xf numFmtId="0" fontId="1" fillId="0" borderId="24" xfId="0" applyFont="1" applyBorder="1" applyAlignment="1" applyProtection="1">
      <alignment horizontal="center" vertical="center" wrapText="1"/>
    </xf>
    <xf numFmtId="0" fontId="4" fillId="0" borderId="39" xfId="0" applyFont="1" applyBorder="1" applyAlignment="1" applyProtection="1">
      <alignment horizontal="center" vertical="center"/>
      <protection locked="0"/>
    </xf>
    <xf numFmtId="0" fontId="1" fillId="0" borderId="24" xfId="0" applyFont="1" applyBorder="1" applyAlignment="1" applyProtection="1">
      <alignment horizontal="center" vertical="center"/>
    </xf>
    <xf numFmtId="0" fontId="4" fillId="0" borderId="40" xfId="0" applyFont="1" applyBorder="1" applyAlignment="1" applyProtection="1">
      <alignment horizontal="center" vertical="center"/>
      <protection locked="0"/>
    </xf>
    <xf numFmtId="178" fontId="4" fillId="3" borderId="39" xfId="0" applyNumberFormat="1" applyFont="1" applyFill="1" applyBorder="1" applyAlignment="1" applyProtection="1">
      <alignment horizontal="center" vertical="center"/>
      <protection hidden="1"/>
    </xf>
    <xf numFmtId="0" fontId="1" fillId="3" borderId="18" xfId="0" applyFont="1" applyFill="1" applyBorder="1" applyAlignment="1" applyProtection="1">
      <alignment horizontal="center" vertical="center"/>
    </xf>
    <xf numFmtId="0" fontId="4" fillId="3" borderId="41" xfId="0" applyFont="1" applyFill="1" applyBorder="1" applyAlignment="1" applyProtection="1">
      <alignment horizontal="center" vertical="center"/>
      <protection locked="0"/>
    </xf>
    <xf numFmtId="0" fontId="1" fillId="0" borderId="22" xfId="0" applyFont="1" applyBorder="1" applyAlignment="1" applyProtection="1">
      <alignment horizontal="center" vertical="center"/>
    </xf>
    <xf numFmtId="0" fontId="4" fillId="0" borderId="22" xfId="0" applyFont="1" applyBorder="1" applyAlignment="1" applyProtection="1">
      <alignment horizontal="center" vertical="center"/>
      <protection locked="0"/>
    </xf>
    <xf numFmtId="1" fontId="1" fillId="0" borderId="22" xfId="0" applyNumberFormat="1" applyFont="1" applyBorder="1" applyAlignment="1" applyProtection="1">
      <alignment horizontal="center" vertical="center"/>
    </xf>
    <xf numFmtId="0" fontId="4" fillId="3" borderId="41" xfId="0" applyNumberFormat="1" applyFont="1" applyFill="1" applyBorder="1" applyAlignment="1" applyProtection="1">
      <alignment horizontal="center" vertical="center"/>
      <protection hidden="1"/>
    </xf>
    <xf numFmtId="0" fontId="4" fillId="4" borderId="16" xfId="0" applyFont="1" applyFill="1" applyBorder="1" applyAlignment="1" applyProtection="1">
      <alignment horizontal="left" vertical="center"/>
    </xf>
    <xf numFmtId="0" fontId="1" fillId="3" borderId="17" xfId="0" applyFont="1" applyFill="1" applyBorder="1" applyAlignment="1" applyProtection="1">
      <alignment horizontal="center" vertical="center" wrapText="1"/>
    </xf>
    <xf numFmtId="0" fontId="1" fillId="3" borderId="14" xfId="0" applyFont="1" applyFill="1" applyBorder="1" applyAlignment="1" applyProtection="1">
      <alignment horizontal="center" vertical="center"/>
    </xf>
    <xf numFmtId="177" fontId="7" fillId="3" borderId="16" xfId="0" applyNumberFormat="1" applyFont="1" applyFill="1" applyBorder="1" applyAlignment="1" applyProtection="1">
      <alignment horizontal="left" vertical="center"/>
      <protection locked="0"/>
    </xf>
    <xf numFmtId="0" fontId="4" fillId="4" borderId="21" xfId="0" applyFont="1" applyFill="1" applyBorder="1" applyAlignment="1" applyProtection="1">
      <alignment horizontal="left" vertical="center"/>
    </xf>
    <xf numFmtId="0" fontId="1" fillId="3" borderId="19" xfId="0" applyFont="1" applyFill="1" applyBorder="1" applyAlignment="1" applyProtection="1">
      <alignment horizontal="center" vertical="center"/>
    </xf>
    <xf numFmtId="177" fontId="7" fillId="3" borderId="21" xfId="0" applyNumberFormat="1" applyFont="1" applyFill="1" applyBorder="1" applyAlignment="1" applyProtection="1">
      <alignment horizontal="left" vertical="center"/>
      <protection locked="0"/>
    </xf>
    <xf numFmtId="0" fontId="8" fillId="0" borderId="23" xfId="0" applyFont="1" applyBorder="1" applyAlignment="1" applyProtection="1">
      <alignment vertical="center" wrapText="1"/>
    </xf>
    <xf numFmtId="0" fontId="1" fillId="4" borderId="42" xfId="0" applyFont="1" applyFill="1" applyBorder="1" applyAlignment="1" applyProtection="1">
      <alignment horizontal="center" vertical="center"/>
    </xf>
    <xf numFmtId="0" fontId="1" fillId="4" borderId="43" xfId="0" applyFont="1" applyFill="1" applyBorder="1" applyAlignment="1" applyProtection="1">
      <alignment horizontal="center" vertical="center"/>
    </xf>
    <xf numFmtId="0" fontId="1" fillId="0" borderId="42" xfId="0" applyFont="1" applyBorder="1" applyAlignment="1" applyProtection="1">
      <alignment horizontal="center" vertical="center"/>
    </xf>
    <xf numFmtId="49" fontId="1" fillId="5" borderId="43" xfId="0" applyNumberFormat="1" applyFont="1" applyFill="1" applyBorder="1" applyAlignment="1" applyProtection="1">
      <alignment horizontal="center" vertical="center"/>
      <protection locked="0"/>
    </xf>
    <xf numFmtId="0" fontId="1" fillId="3" borderId="42" xfId="0" applyFont="1" applyFill="1" applyBorder="1" applyAlignment="1" applyProtection="1">
      <alignment horizontal="center" vertical="center"/>
    </xf>
    <xf numFmtId="49" fontId="1" fillId="3" borderId="43" xfId="0" applyNumberFormat="1" applyFont="1" applyFill="1" applyBorder="1" applyAlignment="1" applyProtection="1">
      <alignment horizontal="center" vertical="center"/>
      <protection locked="0"/>
    </xf>
    <xf numFmtId="0" fontId="1" fillId="5" borderId="42" xfId="0" applyFont="1" applyFill="1" applyBorder="1" applyAlignment="1" applyProtection="1">
      <alignment horizontal="center" vertical="center"/>
    </xf>
    <xf numFmtId="49" fontId="1" fillId="3" borderId="44" xfId="0" applyNumberFormat="1" applyFont="1" applyFill="1" applyBorder="1" applyAlignment="1" applyProtection="1">
      <alignment horizontal="center" vertical="center"/>
      <protection locked="0"/>
    </xf>
    <xf numFmtId="49" fontId="1" fillId="5" borderId="44" xfId="0" applyNumberFormat="1" applyFont="1" applyFill="1" applyBorder="1" applyAlignment="1" applyProtection="1">
      <alignment horizontal="center" vertical="center"/>
      <protection locked="0"/>
    </xf>
    <xf numFmtId="49" fontId="1" fillId="3" borderId="45" xfId="0" applyNumberFormat="1" applyFont="1" applyFill="1" applyBorder="1" applyAlignment="1" applyProtection="1">
      <alignment horizontal="center" vertical="center"/>
      <protection locked="0"/>
    </xf>
    <xf numFmtId="49" fontId="1" fillId="3" borderId="46" xfId="0" applyNumberFormat="1" applyFont="1" applyFill="1" applyBorder="1" applyAlignment="1" applyProtection="1">
      <alignment horizontal="center" vertical="center"/>
      <protection locked="0"/>
    </xf>
    <xf numFmtId="49" fontId="1" fillId="3" borderId="47" xfId="0" applyNumberFormat="1" applyFont="1" applyFill="1" applyBorder="1" applyAlignment="1" applyProtection="1">
      <alignment horizontal="center" vertical="center"/>
      <protection locked="0"/>
    </xf>
    <xf numFmtId="49" fontId="1" fillId="5" borderId="45" xfId="0" applyNumberFormat="1" applyFont="1" applyFill="1" applyBorder="1" applyAlignment="1" applyProtection="1">
      <alignment horizontal="center" vertical="center"/>
      <protection locked="0"/>
    </xf>
    <xf numFmtId="49" fontId="1" fillId="3" borderId="48" xfId="0" applyNumberFormat="1" applyFont="1" applyFill="1" applyBorder="1" applyAlignment="1" applyProtection="1">
      <alignment horizontal="center" vertical="center"/>
      <protection locked="0"/>
    </xf>
    <xf numFmtId="0" fontId="1" fillId="3" borderId="49" xfId="0" applyFont="1" applyFill="1" applyBorder="1" applyAlignment="1" applyProtection="1">
      <alignment horizontal="center" vertical="center"/>
    </xf>
    <xf numFmtId="49" fontId="1" fillId="3" borderId="21" xfId="0" applyNumberFormat="1" applyFont="1" applyFill="1" applyBorder="1" applyAlignment="1" applyProtection="1">
      <alignment horizontal="center" vertical="center"/>
      <protection locked="0"/>
    </xf>
    <xf numFmtId="0" fontId="9" fillId="0" borderId="26" xfId="0" applyFont="1" applyBorder="1" applyAlignment="1" applyProtection="1">
      <alignment horizontal="center" vertical="center"/>
    </xf>
    <xf numFmtId="0" fontId="3" fillId="2" borderId="50" xfId="0" applyFont="1" applyFill="1" applyBorder="1" applyAlignment="1" applyProtection="1">
      <alignment horizontal="center" vertical="center"/>
    </xf>
    <xf numFmtId="0" fontId="1" fillId="6" borderId="51" xfId="0" applyFont="1" applyFill="1" applyBorder="1" applyAlignment="1" applyProtection="1">
      <alignment horizontal="center" vertical="center"/>
    </xf>
    <xf numFmtId="0" fontId="1" fillId="3" borderId="51" xfId="0" applyFont="1" applyFill="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 fillId="3" borderId="43" xfId="0" applyFont="1" applyFill="1" applyBorder="1" applyAlignment="1" applyProtection="1">
      <alignment horizontal="center" vertical="center"/>
      <protection locked="0"/>
    </xf>
    <xf numFmtId="0" fontId="1" fillId="5" borderId="43" xfId="0" applyFont="1" applyFill="1" applyBorder="1" applyAlignment="1" applyProtection="1">
      <alignment horizontal="center" vertical="center"/>
      <protection locked="0"/>
    </xf>
    <xf numFmtId="0" fontId="1" fillId="3" borderId="21" xfId="0" applyFont="1" applyFill="1" applyBorder="1" applyAlignment="1" applyProtection="1">
      <alignment horizontal="center" vertical="center"/>
      <protection locked="0"/>
    </xf>
    <xf numFmtId="0" fontId="1" fillId="3" borderId="52" xfId="0" applyFont="1" applyFill="1" applyBorder="1" applyAlignment="1" applyProtection="1">
      <alignment horizontal="center" vertical="center"/>
      <protection locked="0"/>
    </xf>
    <xf numFmtId="0" fontId="3" fillId="2" borderId="53" xfId="0" applyFont="1" applyFill="1" applyBorder="1" applyAlignment="1" applyProtection="1">
      <alignment horizontal="center" vertical="center"/>
    </xf>
    <xf numFmtId="0" fontId="3" fillId="2" borderId="54" xfId="0" applyFont="1" applyFill="1" applyBorder="1" applyAlignment="1" applyProtection="1">
      <alignment horizontal="center" vertical="center"/>
    </xf>
    <xf numFmtId="0" fontId="3" fillId="2" borderId="15" xfId="0" applyFont="1" applyFill="1" applyBorder="1" applyAlignment="1" applyProtection="1">
      <alignment horizontal="center" vertical="center"/>
    </xf>
    <xf numFmtId="0" fontId="1" fillId="0" borderId="55" xfId="0" applyFont="1" applyBorder="1" applyAlignment="1" applyProtection="1">
      <alignment horizontal="left" vertical="center"/>
      <protection locked="0"/>
    </xf>
    <xf numFmtId="0" fontId="1" fillId="3" borderId="56" xfId="0" applyFont="1" applyFill="1" applyBorder="1" applyAlignment="1" applyProtection="1">
      <alignment horizontal="center" vertical="center"/>
    </xf>
    <xf numFmtId="0" fontId="1" fillId="3" borderId="57" xfId="0" applyFont="1" applyFill="1" applyBorder="1" applyAlignment="1" applyProtection="1">
      <alignment horizontal="center" vertical="center"/>
    </xf>
    <xf numFmtId="0" fontId="1" fillId="3" borderId="58" xfId="0" applyFont="1" applyFill="1" applyBorder="1" applyAlignment="1" applyProtection="1">
      <alignment horizontal="left" vertical="center"/>
      <protection locked="0"/>
    </xf>
    <xf numFmtId="0" fontId="1" fillId="3" borderId="59" xfId="0" applyFont="1" applyFill="1" applyBorder="1" applyAlignment="1" applyProtection="1">
      <alignment horizontal="left" vertical="center"/>
      <protection locked="0"/>
    </xf>
    <xf numFmtId="0" fontId="1" fillId="0" borderId="56" xfId="0" applyFont="1" applyBorder="1" applyAlignment="1" applyProtection="1">
      <alignment horizontal="center" vertical="center"/>
    </xf>
    <xf numFmtId="0" fontId="1" fillId="0" borderId="57" xfId="0" applyFont="1" applyBorder="1" applyAlignment="1" applyProtection="1">
      <alignment horizontal="center" vertical="center"/>
    </xf>
    <xf numFmtId="0" fontId="1" fillId="0" borderId="58" xfId="0" applyFont="1" applyBorder="1" applyAlignment="1" applyProtection="1">
      <alignment horizontal="left" vertical="center"/>
      <protection locked="0"/>
    </xf>
    <xf numFmtId="0" fontId="1" fillId="5" borderId="60" xfId="0" applyFont="1" applyFill="1" applyBorder="1" applyAlignment="1" applyProtection="1">
      <alignment horizontal="left" vertical="center"/>
      <protection locked="0"/>
    </xf>
    <xf numFmtId="0" fontId="1" fillId="3" borderId="61" xfId="0" applyFont="1" applyFill="1" applyBorder="1" applyAlignment="1" applyProtection="1">
      <alignment horizontal="left" vertical="center"/>
      <protection locked="0"/>
    </xf>
    <xf numFmtId="49" fontId="1" fillId="0" borderId="60" xfId="0" applyNumberFormat="1" applyFont="1" applyBorder="1" applyAlignment="1" applyProtection="1">
      <alignment horizontal="left" vertical="top" wrapText="1"/>
      <protection locked="0"/>
    </xf>
    <xf numFmtId="0" fontId="1" fillId="3" borderId="62" xfId="0" applyFont="1" applyFill="1" applyBorder="1" applyAlignment="1" applyProtection="1">
      <alignment horizontal="center" vertical="center"/>
    </xf>
    <xf numFmtId="0" fontId="1" fillId="3" borderId="63" xfId="0" applyFont="1" applyFill="1" applyBorder="1" applyAlignment="1" applyProtection="1">
      <alignment horizontal="center" vertical="center"/>
    </xf>
    <xf numFmtId="0" fontId="1" fillId="3" borderId="64" xfId="0" applyFont="1" applyFill="1" applyBorder="1" applyAlignment="1" applyProtection="1">
      <alignment horizontal="left" vertical="center"/>
      <protection locked="0"/>
    </xf>
    <xf numFmtId="0" fontId="1" fillId="3" borderId="29" xfId="0" applyFont="1" applyFill="1" applyBorder="1" applyAlignment="1" applyProtection="1">
      <alignment horizontal="center" vertical="center"/>
      <protection locked="0"/>
    </xf>
    <xf numFmtId="0" fontId="1" fillId="3" borderId="26" xfId="0" applyFont="1" applyFill="1" applyBorder="1" applyAlignment="1" applyProtection="1">
      <alignment horizontal="center" vertical="center"/>
      <protection locked="0"/>
    </xf>
    <xf numFmtId="0" fontId="1" fillId="3" borderId="53" xfId="0" applyFont="1" applyFill="1" applyBorder="1" applyAlignment="1" applyProtection="1">
      <alignment horizontal="center" vertical="center"/>
      <protection locked="0"/>
    </xf>
    <xf numFmtId="1" fontId="1" fillId="3" borderId="51" xfId="0" applyNumberFormat="1" applyFont="1" applyFill="1" applyBorder="1" applyAlignment="1" applyProtection="1">
      <alignment horizontal="center" vertical="center"/>
    </xf>
    <xf numFmtId="0" fontId="1" fillId="3" borderId="36" xfId="0"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protection locked="0"/>
    </xf>
    <xf numFmtId="0" fontId="1" fillId="3" borderId="60" xfId="0" applyFont="1" applyFill="1" applyBorder="1" applyAlignment="1" applyProtection="1">
      <alignment horizontal="center" vertical="center"/>
      <protection locked="0"/>
    </xf>
    <xf numFmtId="1" fontId="1" fillId="0" borderId="51" xfId="0" applyNumberFormat="1" applyFont="1" applyBorder="1" applyAlignment="1" applyProtection="1">
      <alignment horizontal="center" vertical="center"/>
    </xf>
    <xf numFmtId="176" fontId="1" fillId="3" borderId="51" xfId="0" applyNumberFormat="1" applyFont="1" applyFill="1" applyBorder="1" applyAlignment="1" applyProtection="1">
      <alignment horizontal="center" vertical="center"/>
      <protection locked="0"/>
    </xf>
    <xf numFmtId="0" fontId="1" fillId="3" borderId="52" xfId="0" applyNumberFormat="1" applyFont="1" applyFill="1" applyBorder="1" applyAlignment="1" applyProtection="1">
      <alignment horizontal="center" vertical="center"/>
      <protection locked="0"/>
    </xf>
    <xf numFmtId="0" fontId="1" fillId="3" borderId="37" xfId="0" applyFont="1" applyFill="1" applyBorder="1" applyAlignment="1" applyProtection="1">
      <alignment horizontal="center" vertical="center"/>
      <protection locked="0"/>
    </xf>
    <xf numFmtId="0" fontId="1" fillId="3" borderId="38" xfId="0" applyFont="1" applyFill="1" applyBorder="1" applyAlignment="1" applyProtection="1">
      <alignment horizontal="center" vertical="center"/>
      <protection locked="0"/>
    </xf>
    <xf numFmtId="0" fontId="1" fillId="3" borderId="61" xfId="0" applyFont="1" applyFill="1" applyBorder="1" applyAlignment="1" applyProtection="1">
      <alignment horizontal="center" vertical="center"/>
      <protection locked="0"/>
    </xf>
    <xf numFmtId="0" fontId="1" fillId="3" borderId="17" xfId="0" applyFont="1" applyFill="1" applyBorder="1" applyAlignment="1" applyProtection="1">
      <alignment horizontal="center" vertical="center"/>
    </xf>
    <xf numFmtId="0" fontId="1" fillId="3" borderId="17" xfId="0" applyFont="1" applyFill="1" applyBorder="1" applyAlignment="1" applyProtection="1">
      <alignment horizontal="center" vertical="center"/>
      <protection locked="0"/>
    </xf>
    <xf numFmtId="0" fontId="1" fillId="3" borderId="50" xfId="0" applyFont="1" applyFill="1" applyBorder="1" applyAlignment="1" applyProtection="1">
      <alignment horizontal="center" vertical="center"/>
      <protection locked="0"/>
    </xf>
    <xf numFmtId="0" fontId="1" fillId="4" borderId="51" xfId="0" applyFont="1" applyFill="1" applyBorder="1" applyAlignment="1" applyProtection="1">
      <alignment horizontal="center" vertical="center"/>
    </xf>
    <xf numFmtId="0" fontId="1" fillId="0" borderId="51" xfId="0" applyFont="1" applyBorder="1" applyAlignment="1" applyProtection="1">
      <alignment horizontal="center" vertical="center"/>
    </xf>
    <xf numFmtId="0" fontId="1" fillId="3" borderId="51" xfId="0" applyFont="1" applyFill="1" applyBorder="1" applyAlignment="1" applyProtection="1">
      <alignment horizontal="center" vertical="center"/>
    </xf>
    <xf numFmtId="0" fontId="1" fillId="3" borderId="52" xfId="0" applyFont="1" applyFill="1" applyBorder="1" applyAlignment="1" applyProtection="1">
      <alignment horizontal="center" vertical="center"/>
    </xf>
    <xf numFmtId="0" fontId="3" fillId="2" borderId="65" xfId="0" applyFont="1" applyFill="1" applyBorder="1" applyAlignment="1" applyProtection="1">
      <alignment horizontal="center" vertical="center"/>
    </xf>
    <xf numFmtId="0" fontId="1" fillId="3" borderId="66" xfId="0" applyFont="1" applyFill="1" applyBorder="1" applyAlignment="1" applyProtection="1">
      <alignment horizontal="left" vertical="center"/>
      <protection locked="0"/>
    </xf>
    <xf numFmtId="0" fontId="1" fillId="0" borderId="66" xfId="0" applyFont="1" applyBorder="1" applyAlignment="1" applyProtection="1">
      <alignment horizontal="left" vertical="center"/>
      <protection locked="0"/>
    </xf>
    <xf numFmtId="0" fontId="1" fillId="3" borderId="67" xfId="0" applyFont="1" applyFill="1" applyBorder="1" applyAlignment="1" applyProtection="1">
      <alignment horizontal="left" vertical="center"/>
      <protection locked="0"/>
    </xf>
    <xf numFmtId="49" fontId="1" fillId="3" borderId="36" xfId="0" applyNumberFormat="1" applyFont="1" applyFill="1" applyBorder="1" applyAlignment="1" applyProtection="1">
      <alignment horizontal="left" vertical="top" wrapText="1"/>
      <protection locked="0"/>
    </xf>
    <xf numFmtId="49" fontId="1" fillId="3" borderId="0" xfId="0" applyNumberFormat="1" applyFont="1" applyFill="1" applyBorder="1" applyAlignment="1" applyProtection="1">
      <alignment horizontal="left" vertical="top" wrapText="1"/>
      <protection locked="0"/>
    </xf>
    <xf numFmtId="49" fontId="1" fillId="0" borderId="37" xfId="0" applyNumberFormat="1" applyFont="1" applyBorder="1" applyAlignment="1" applyProtection="1">
      <alignment horizontal="left" vertical="top" wrapText="1"/>
      <protection locked="0"/>
    </xf>
    <xf numFmtId="49" fontId="1" fillId="0" borderId="38" xfId="0" applyNumberFormat="1" applyFont="1" applyBorder="1" applyAlignment="1" applyProtection="1">
      <alignment horizontal="left" vertical="top" wrapText="1"/>
      <protection locked="0"/>
    </xf>
    <xf numFmtId="49" fontId="1" fillId="3" borderId="36" xfId="0" applyNumberFormat="1" applyFont="1" applyFill="1" applyBorder="1" applyAlignment="1" applyProtection="1">
      <alignment horizontal="left" vertical="top"/>
      <protection locked="0"/>
    </xf>
    <xf numFmtId="49" fontId="1" fillId="3" borderId="0" xfId="0" applyNumberFormat="1" applyFont="1" applyFill="1" applyBorder="1" applyAlignment="1" applyProtection="1">
      <alignment horizontal="left" vertical="top"/>
      <protection locked="0"/>
    </xf>
    <xf numFmtId="49" fontId="1" fillId="3" borderId="37" xfId="0" applyNumberFormat="1" applyFont="1" applyFill="1" applyBorder="1" applyAlignment="1" applyProtection="1">
      <alignment horizontal="left" vertical="top"/>
      <protection locked="0"/>
    </xf>
    <xf numFmtId="49" fontId="1" fillId="3" borderId="38" xfId="0" applyNumberFormat="1" applyFont="1" applyFill="1" applyBorder="1" applyAlignment="1" applyProtection="1">
      <alignment horizontal="left" vertical="top"/>
      <protection locked="0"/>
    </xf>
    <xf numFmtId="0" fontId="10" fillId="0" borderId="24" xfId="0" applyFont="1" applyBorder="1" applyAlignment="1" applyProtection="1">
      <alignment horizontal="center" vertical="center" wrapText="1"/>
    </xf>
    <xf numFmtId="0" fontId="10" fillId="0" borderId="25" xfId="0" applyFont="1" applyBorder="1" applyAlignment="1" applyProtection="1">
      <alignment horizontal="center" vertical="center"/>
    </xf>
    <xf numFmtId="0" fontId="10" fillId="0" borderId="24" xfId="0" applyFont="1" applyBorder="1" applyAlignment="1" applyProtection="1">
      <alignment horizontal="center" vertical="center"/>
    </xf>
    <xf numFmtId="0" fontId="1" fillId="0" borderId="18" xfId="0" applyFont="1" applyBorder="1" applyAlignment="1" applyProtection="1">
      <alignment horizontal="center" vertical="center"/>
    </xf>
    <xf numFmtId="49" fontId="1" fillId="3" borderId="60" xfId="0" applyNumberFormat="1" applyFont="1" applyFill="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49" fontId="1" fillId="0" borderId="61" xfId="0" applyNumberFormat="1" applyFont="1" applyBorder="1" applyAlignment="1" applyProtection="1">
      <alignment horizontal="left" vertical="top" wrapText="1"/>
      <protection locked="0"/>
    </xf>
    <xf numFmtId="49" fontId="1" fillId="3" borderId="60" xfId="0" applyNumberFormat="1" applyFont="1" applyFill="1" applyBorder="1" applyAlignment="1" applyProtection="1">
      <alignment horizontal="left" vertical="top"/>
      <protection locked="0"/>
    </xf>
    <xf numFmtId="0" fontId="1" fillId="0" borderId="37" xfId="0" applyFont="1" applyBorder="1" applyAlignment="1" applyProtection="1">
      <alignment horizontal="left" vertical="top" wrapText="1"/>
      <protection locked="0"/>
    </xf>
    <xf numFmtId="0" fontId="1" fillId="0" borderId="38" xfId="0" applyFont="1" applyBorder="1" applyAlignment="1" applyProtection="1">
      <alignment horizontal="left" vertical="top" wrapText="1"/>
      <protection locked="0"/>
    </xf>
    <xf numFmtId="0" fontId="1" fillId="3" borderId="36"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protection locked="0"/>
    </xf>
    <xf numFmtId="0" fontId="1" fillId="3" borderId="60" xfId="0" applyFont="1" applyFill="1" applyBorder="1" applyAlignment="1" applyProtection="1">
      <alignment horizontal="left" vertical="top"/>
      <protection locked="0"/>
    </xf>
    <xf numFmtId="0" fontId="1" fillId="0" borderId="36" xfId="0" applyFont="1" applyBorder="1" applyAlignment="1" applyProtection="1">
      <alignment horizontal="left" vertical="center"/>
      <protection locked="0"/>
    </xf>
    <xf numFmtId="49" fontId="1" fillId="3" borderId="61" xfId="0" applyNumberFormat="1" applyFont="1" applyFill="1" applyBorder="1" applyAlignment="1" applyProtection="1">
      <alignment horizontal="left" vertical="top"/>
      <protection locked="0"/>
    </xf>
    <xf numFmtId="0" fontId="1" fillId="3" borderId="36" xfId="0" applyFont="1" applyFill="1" applyBorder="1" applyAlignment="1" applyProtection="1">
      <alignment horizontal="left" vertical="top"/>
      <protection locked="0"/>
    </xf>
    <xf numFmtId="0" fontId="1" fillId="3" borderId="36" xfId="0" applyFont="1" applyFill="1" applyBorder="1" applyAlignment="1" applyProtection="1">
      <alignment horizontal="left" vertical="center"/>
      <protection locked="0"/>
    </xf>
    <xf numFmtId="0" fontId="1" fillId="5" borderId="36" xfId="0" applyFont="1" applyFill="1" applyBorder="1" applyAlignment="1" applyProtection="1">
      <alignment horizontal="left" vertical="top"/>
      <protection locked="0"/>
    </xf>
    <xf numFmtId="0" fontId="1" fillId="5" borderId="0" xfId="0" applyFont="1" applyFill="1" applyBorder="1" applyAlignment="1" applyProtection="1">
      <alignment horizontal="left" vertical="top"/>
      <protection locked="0"/>
    </xf>
    <xf numFmtId="0" fontId="1" fillId="5" borderId="60" xfId="0" applyFont="1" applyFill="1" applyBorder="1" applyAlignment="1" applyProtection="1">
      <alignment horizontal="left" vertical="top"/>
      <protection locked="0"/>
    </xf>
    <xf numFmtId="0" fontId="1" fillId="0" borderId="51" xfId="0" applyFont="1" applyBorder="1" applyAlignment="1" applyProtection="1">
      <alignment horizontal="center" vertical="center" wrapText="1"/>
    </xf>
    <xf numFmtId="0" fontId="1" fillId="0" borderId="52" xfId="0" applyFont="1" applyBorder="1" applyAlignment="1" applyProtection="1">
      <alignment horizontal="center" vertical="center"/>
    </xf>
    <xf numFmtId="0" fontId="1" fillId="3" borderId="37" xfId="0" applyFont="1" applyFill="1" applyBorder="1" applyAlignment="1" applyProtection="1">
      <alignment horizontal="left" vertical="top"/>
      <protection locked="0"/>
    </xf>
    <xf numFmtId="0" fontId="1" fillId="3" borderId="38" xfId="0" applyFont="1" applyFill="1" applyBorder="1" applyAlignment="1" applyProtection="1">
      <alignment horizontal="left" vertical="top"/>
      <protection locked="0"/>
    </xf>
    <xf numFmtId="0" fontId="1" fillId="3" borderId="61" xfId="0" applyFont="1" applyFill="1" applyBorder="1" applyAlignment="1" applyProtection="1">
      <alignment horizontal="left" vertical="top"/>
      <protection locked="0"/>
    </xf>
    <xf numFmtId="0" fontId="1" fillId="0" borderId="60" xfId="0" applyFont="1" applyBorder="1" applyAlignment="1" applyProtection="1">
      <alignment horizontal="left" vertical="top" wrapText="1"/>
      <protection locked="0"/>
    </xf>
    <xf numFmtId="0" fontId="1" fillId="0" borderId="61" xfId="0" applyFont="1" applyBorder="1" applyAlignment="1" applyProtection="1">
      <alignment horizontal="left" vertical="top" wrapText="1"/>
      <protection locked="0"/>
    </xf>
    <xf numFmtId="0" fontId="1" fillId="0" borderId="0" xfId="0" applyFont="1" applyBorder="1" applyAlignment="1" applyProtection="1">
      <alignment horizontal="left" vertical="center"/>
      <protection locked="0"/>
    </xf>
    <xf numFmtId="0" fontId="1" fillId="0" borderId="60" xfId="0" applyFont="1" applyBorder="1" applyAlignment="1" applyProtection="1">
      <alignment horizontal="left" vertical="center"/>
      <protection locked="0"/>
    </xf>
    <xf numFmtId="0" fontId="1" fillId="3" borderId="0" xfId="0" applyFont="1" applyFill="1" applyBorder="1" applyAlignment="1" applyProtection="1">
      <alignment horizontal="left" vertical="center"/>
      <protection locked="0"/>
    </xf>
    <xf numFmtId="0" fontId="1" fillId="3" borderId="60"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白金之星</a:t>
            </a:r>
          </a:p>
        </c:rich>
      </c:tx>
      <c:layout/>
      <c:overlay val="0"/>
      <c:spPr>
        <a:noFill/>
        <a:ln>
          <a:noFill/>
        </a:ln>
        <a:effectLst/>
      </c:spPr>
    </c:title>
    <c:autoTitleDeleted val="0"/>
    <c:plotArea>
      <c:layout/>
      <c:radarChart>
        <c:radarStyle val="filled"/>
        <c:varyColors val="0"/>
        <c:ser>
          <c:idx val="0"/>
          <c:order val="0"/>
          <c:spPr>
            <a:solidFill>
              <a:schemeClr val="accent1"/>
            </a:solidFill>
            <a:ln>
              <a:noFill/>
            </a:ln>
            <a:effectLst/>
          </c:spPr>
          <c:marker>
            <c:symbol val="none"/>
          </c:marker>
          <c:dLbls>
            <c:delete val="1"/>
          </c:dLbls>
          <c:cat>
            <c:strRef>
              <c:f>STAND!$B$1:$G$1</c:f>
              <c:strCache>
                <c:ptCount val="6"/>
                <c:pt idx="0">
                  <c:v>破坏力</c:v>
                </c:pt>
                <c:pt idx="1">
                  <c:v>速度</c:v>
                </c:pt>
                <c:pt idx="2">
                  <c:v>射程</c:v>
                </c:pt>
                <c:pt idx="3">
                  <c:v>持久力</c:v>
                </c:pt>
                <c:pt idx="4">
                  <c:v>精密度</c:v>
                </c:pt>
                <c:pt idx="5">
                  <c:v>成长性</c:v>
                </c:pt>
              </c:strCache>
            </c:strRef>
          </c:cat>
          <c:val>
            <c:numRef>
              <c:f>STAND!$B$2:$G$2</c:f>
              <c:numCache>
                <c:formatCode>General</c:formatCode>
                <c:ptCount val="6"/>
                <c:pt idx="0">
                  <c:v>4</c:v>
                </c:pt>
                <c:pt idx="1">
                  <c:v>4</c:v>
                </c:pt>
                <c:pt idx="2">
                  <c:v>2</c:v>
                </c:pt>
                <c:pt idx="3">
                  <c:v>4</c:v>
                </c:pt>
                <c:pt idx="4">
                  <c:v>4</c:v>
                </c:pt>
                <c:pt idx="5">
                  <c:v>4</c:v>
                </c:pt>
              </c:numCache>
            </c:numRef>
          </c:val>
        </c:ser>
        <c:dLbls>
          <c:showLegendKey val="0"/>
          <c:showVal val="0"/>
          <c:showCatName val="0"/>
          <c:showSerName val="0"/>
          <c:showPercent val="0"/>
          <c:showBubbleSize val="0"/>
        </c:dLbls>
        <c:axId val="995606757"/>
        <c:axId val="820512714"/>
      </c:radarChart>
      <c:catAx>
        <c:axId val="99560675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0512714"/>
        <c:crosses val="autoZero"/>
        <c:auto val="1"/>
        <c:lblAlgn val="ctr"/>
        <c:lblOffset val="100"/>
        <c:noMultiLvlLbl val="0"/>
      </c:catAx>
      <c:valAx>
        <c:axId val="82051271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9560675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10160</xdr:colOff>
      <xdr:row>1</xdr:row>
      <xdr:rowOff>5715</xdr:rowOff>
    </xdr:from>
    <xdr:to>
      <xdr:col>21</xdr:col>
      <xdr:colOff>28575</xdr:colOff>
      <xdr:row>7</xdr:row>
      <xdr:rowOff>198120</xdr:rowOff>
    </xdr:to>
    <xdr:pic>
      <xdr:nvPicPr>
        <xdr:cNvPr id="3" name="图片 2" descr="AFX`CO}%%MT4A507ZW]{XW0"/>
        <xdr:cNvPicPr>
          <a:picLocks noChangeAspect="1"/>
        </xdr:cNvPicPr>
      </xdr:nvPicPr>
      <xdr:blipFill>
        <a:blip r:embed="rId1"/>
        <a:stretch>
          <a:fillRect/>
        </a:stretch>
      </xdr:blipFill>
      <xdr:spPr>
        <a:xfrm>
          <a:off x="7971155" y="213360"/>
          <a:ext cx="1382395" cy="13925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606425</xdr:colOff>
      <xdr:row>2</xdr:row>
      <xdr:rowOff>17780</xdr:rowOff>
    </xdr:from>
    <xdr:to>
      <xdr:col>7</xdr:col>
      <xdr:colOff>27940</xdr:colOff>
      <xdr:row>17</xdr:row>
      <xdr:rowOff>132080</xdr:rowOff>
    </xdr:to>
    <xdr:graphicFrame>
      <xdr:nvGraphicFramePr>
        <xdr:cNvPr id="4" name="图表 3"/>
        <xdr:cNvGraphicFramePr/>
      </xdr:nvGraphicFramePr>
      <xdr:xfrm>
        <a:off x="606425" y="368300"/>
        <a:ext cx="368871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workbookViewId="0">
      <selection activeCell="P3" sqref="P3:P4"/>
    </sheetView>
  </sheetViews>
  <sheetFormatPr defaultColWidth="6.62962962962963" defaultRowHeight="15.6"/>
  <cols>
    <col min="1" max="1" width="3.37962962962963" style="2" customWidth="1"/>
    <col min="2" max="18" width="6.62962962962963" style="2"/>
    <col min="19" max="19" width="6.62962962962963" style="2" customWidth="1"/>
    <col min="20" max="16384" width="6.62962962962963" style="2"/>
  </cols>
  <sheetData>
    <row r="1" ht="16.35" spans="8:17">
      <c r="H1" s="3"/>
      <c r="I1" s="95"/>
      <c r="J1" s="95"/>
      <c r="K1" s="95"/>
      <c r="L1" s="95"/>
      <c r="M1" s="95"/>
      <c r="N1" s="95"/>
      <c r="O1" s="95"/>
      <c r="P1" s="95"/>
      <c r="Q1" s="3"/>
    </row>
    <row r="2" spans="2:21">
      <c r="B2" s="4" t="s">
        <v>0</v>
      </c>
      <c r="C2" s="5"/>
      <c r="D2" s="5"/>
      <c r="E2" s="5"/>
      <c r="F2" s="5"/>
      <c r="G2" s="6"/>
      <c r="H2" s="7"/>
      <c r="I2" s="42" t="s">
        <v>1</v>
      </c>
      <c r="J2" s="43"/>
      <c r="K2" s="43"/>
      <c r="L2" s="43"/>
      <c r="M2" s="43"/>
      <c r="N2" s="43"/>
      <c r="O2" s="43"/>
      <c r="P2" s="43"/>
      <c r="Q2" s="143"/>
      <c r="R2" s="7"/>
      <c r="S2" s="168" t="s">
        <v>2</v>
      </c>
      <c r="T2" s="169"/>
      <c r="U2" s="170"/>
    </row>
    <row r="3" spans="2:21">
      <c r="B3" s="8" t="s">
        <v>3</v>
      </c>
      <c r="C3" s="9" t="s">
        <v>4</v>
      </c>
      <c r="D3" s="9"/>
      <c r="E3" s="9"/>
      <c r="F3" s="9"/>
      <c r="G3" s="10"/>
      <c r="H3" s="7"/>
      <c r="I3" s="96" t="s">
        <v>5</v>
      </c>
      <c r="J3" s="97">
        <v>90</v>
      </c>
      <c r="K3" s="98">
        <f>INT(J3/2)</f>
        <v>45</v>
      </c>
      <c r="L3" s="99" t="s">
        <v>6</v>
      </c>
      <c r="M3" s="100">
        <v>90</v>
      </c>
      <c r="N3" s="101">
        <f>INT(M3/2)</f>
        <v>45</v>
      </c>
      <c r="O3" s="102" t="s">
        <v>7</v>
      </c>
      <c r="P3" s="103">
        <v>90</v>
      </c>
      <c r="Q3" s="171">
        <f>INT(P3/2)</f>
        <v>45</v>
      </c>
      <c r="R3" s="7"/>
      <c r="S3" s="172"/>
      <c r="T3" s="173"/>
      <c r="U3" s="174"/>
    </row>
    <row r="4" spans="2:21">
      <c r="B4" s="11" t="s">
        <v>8</v>
      </c>
      <c r="C4" s="12"/>
      <c r="D4" s="13"/>
      <c r="E4" s="14" t="s">
        <v>9</v>
      </c>
      <c r="F4" s="12" t="s">
        <v>10</v>
      </c>
      <c r="G4" s="15"/>
      <c r="H4" s="7"/>
      <c r="I4" s="104"/>
      <c r="J4" s="105"/>
      <c r="K4" s="70">
        <f>INT(J3/5)</f>
        <v>18</v>
      </c>
      <c r="L4" s="106"/>
      <c r="M4" s="100"/>
      <c r="N4" s="101">
        <f>INT(M3/5)</f>
        <v>18</v>
      </c>
      <c r="O4" s="70"/>
      <c r="P4" s="103"/>
      <c r="Q4" s="171">
        <f>INT(P3/5)</f>
        <v>18</v>
      </c>
      <c r="R4" s="7"/>
      <c r="S4" s="172"/>
      <c r="T4" s="173"/>
      <c r="U4" s="174"/>
    </row>
    <row r="5" spans="2:21">
      <c r="B5" s="8" t="s">
        <v>11</v>
      </c>
      <c r="C5" s="9" t="s">
        <v>12</v>
      </c>
      <c r="D5" s="9"/>
      <c r="E5" s="9"/>
      <c r="F5" s="9"/>
      <c r="G5" s="10"/>
      <c r="H5" s="7"/>
      <c r="I5" s="107" t="s">
        <v>13</v>
      </c>
      <c r="J5" s="108">
        <v>90</v>
      </c>
      <c r="K5" s="101">
        <f t="shared" ref="K5" si="0">INT(J5/2)</f>
        <v>45</v>
      </c>
      <c r="L5" s="102" t="s">
        <v>14</v>
      </c>
      <c r="M5" s="103">
        <v>90</v>
      </c>
      <c r="N5" s="98">
        <f t="shared" ref="N5" si="1">INT(M5/2)</f>
        <v>45</v>
      </c>
      <c r="O5" s="99" t="s">
        <v>15</v>
      </c>
      <c r="P5" s="100">
        <v>50</v>
      </c>
      <c r="Q5" s="175">
        <f>INT(P5/2)</f>
        <v>25</v>
      </c>
      <c r="R5" s="7"/>
      <c r="S5" s="172"/>
      <c r="T5" s="173"/>
      <c r="U5" s="174"/>
    </row>
    <row r="6" spans="2:21">
      <c r="B6" s="11" t="s">
        <v>16</v>
      </c>
      <c r="C6" s="16">
        <v>17</v>
      </c>
      <c r="D6" s="17"/>
      <c r="E6" s="14" t="s">
        <v>17</v>
      </c>
      <c r="F6" s="18" t="s">
        <v>18</v>
      </c>
      <c r="G6" s="19"/>
      <c r="H6" s="7"/>
      <c r="I6" s="109"/>
      <c r="J6" s="110"/>
      <c r="K6" s="106">
        <f t="shared" ref="K6" si="2">INT(J5/5)</f>
        <v>18</v>
      </c>
      <c r="L6" s="70"/>
      <c r="M6" s="103"/>
      <c r="N6" s="98">
        <f t="shared" ref="N6" si="3">INT(M5/5)</f>
        <v>18</v>
      </c>
      <c r="O6" s="106"/>
      <c r="P6" s="100"/>
      <c r="Q6" s="175">
        <f>INT(P5/5)</f>
        <v>10</v>
      </c>
      <c r="R6" s="7"/>
      <c r="S6" s="172"/>
      <c r="T6" s="173"/>
      <c r="U6" s="174"/>
    </row>
    <row r="7" ht="16.5" customHeight="1" spans="2:21">
      <c r="B7" s="8" t="s">
        <v>19</v>
      </c>
      <c r="C7" s="9"/>
      <c r="D7" s="9"/>
      <c r="E7" s="9"/>
      <c r="F7" s="9"/>
      <c r="G7" s="10"/>
      <c r="H7" s="7"/>
      <c r="I7" s="96" t="s">
        <v>20</v>
      </c>
      <c r="J7" s="97">
        <v>90</v>
      </c>
      <c r="K7" s="98">
        <f t="shared" ref="K7" si="4">INT(J7/2)</f>
        <v>45</v>
      </c>
      <c r="L7" s="99" t="s">
        <v>21</v>
      </c>
      <c r="M7" s="100">
        <v>65</v>
      </c>
      <c r="N7" s="101">
        <f t="shared" ref="N7" si="5">INT(M7/2)</f>
        <v>32</v>
      </c>
      <c r="O7" s="102" t="s">
        <v>22</v>
      </c>
      <c r="P7" s="111">
        <f>(IF(IF((J3-J7)&gt;0,1,0)=IF((M3-J7)&gt;0,1,0),IF(IF((J3-J7)&gt;0,1,0)=1,9,7),8))-LOOKUP(C6,{0,40,50,60,70,80,90},{0,1,2,3,4,5,6})+Q7+Q8</f>
        <v>7</v>
      </c>
      <c r="Q7" s="176">
        <v>1</v>
      </c>
      <c r="R7" s="7"/>
      <c r="S7" s="172"/>
      <c r="T7" s="173"/>
      <c r="U7" s="174"/>
    </row>
    <row r="8" ht="16.35" spans="2:21">
      <c r="B8" s="20" t="s">
        <v>23</v>
      </c>
      <c r="C8" s="21"/>
      <c r="D8" s="21"/>
      <c r="E8" s="21"/>
      <c r="F8" s="21"/>
      <c r="G8" s="22"/>
      <c r="H8" s="7"/>
      <c r="I8" s="112"/>
      <c r="J8" s="113"/>
      <c r="K8" s="76">
        <f t="shared" ref="K8" si="6">INT(J7/5)</f>
        <v>18</v>
      </c>
      <c r="L8" s="114"/>
      <c r="M8" s="115"/>
      <c r="N8" s="116">
        <f t="shared" ref="N8" si="7">INT(M7/5)</f>
        <v>13</v>
      </c>
      <c r="O8" s="76"/>
      <c r="P8" s="117"/>
      <c r="Q8" s="177">
        <v>-1</v>
      </c>
      <c r="R8" s="7"/>
      <c r="S8" s="178"/>
      <c r="T8" s="179"/>
      <c r="U8" s="180"/>
    </row>
    <row r="9" ht="16.35" spans="2:21">
      <c r="B9" s="7"/>
      <c r="C9" s="7"/>
      <c r="D9" s="7"/>
      <c r="E9" s="7"/>
      <c r="F9" s="7"/>
      <c r="G9" s="7"/>
      <c r="H9" s="7"/>
      <c r="I9" s="7"/>
      <c r="J9" s="7"/>
      <c r="K9" s="7"/>
      <c r="L9" s="7"/>
      <c r="M9" s="7"/>
      <c r="N9" s="7"/>
      <c r="O9" s="7"/>
      <c r="P9" s="7"/>
      <c r="Q9" s="7"/>
      <c r="R9" s="7"/>
      <c r="S9" s="92"/>
      <c r="T9" s="92"/>
      <c r="U9" s="92"/>
    </row>
    <row r="10" ht="16.5" customHeight="1" spans="2:21">
      <c r="B10" s="23" t="s">
        <v>24</v>
      </c>
      <c r="C10" s="24"/>
      <c r="D10" s="25">
        <v>18</v>
      </c>
      <c r="E10" s="26" t="str">
        <f>"/"&amp;INT((J7+J5)/10)</f>
        <v>/18</v>
      </c>
      <c r="F10" s="27" t="s">
        <v>25</v>
      </c>
      <c r="G10" s="28"/>
      <c r="H10" s="29">
        <v>90</v>
      </c>
      <c r="I10" s="118" t="str">
        <f>"/"&amp;MIN(P3,99-I26)</f>
        <v>/90</v>
      </c>
      <c r="J10" s="119" t="s">
        <v>26</v>
      </c>
      <c r="K10" s="120"/>
      <c r="L10" s="25">
        <v>70</v>
      </c>
      <c r="M10" s="121">
        <v>70</v>
      </c>
      <c r="N10" s="27" t="s">
        <v>27</v>
      </c>
      <c r="O10" s="28"/>
      <c r="P10" s="29">
        <v>18</v>
      </c>
      <c r="Q10" s="118" t="str">
        <f>"/"&amp;INT(P3/5)</f>
        <v>/18</v>
      </c>
      <c r="R10" s="181" t="s">
        <v>28</v>
      </c>
      <c r="S10" s="181"/>
      <c r="T10" s="182" t="s">
        <v>29</v>
      </c>
      <c r="U10" s="183"/>
    </row>
    <row r="11" ht="16.35" spans="2:21">
      <c r="B11" s="30"/>
      <c r="C11" s="31"/>
      <c r="D11" s="32"/>
      <c r="E11" s="33"/>
      <c r="F11" s="34"/>
      <c r="G11" s="35"/>
      <c r="H11" s="36"/>
      <c r="I11" s="122"/>
      <c r="J11" s="76"/>
      <c r="K11" s="123"/>
      <c r="L11" s="32"/>
      <c r="M11" s="124"/>
      <c r="N11" s="34"/>
      <c r="O11" s="35"/>
      <c r="P11" s="36"/>
      <c r="Q11" s="122"/>
      <c r="R11" s="76"/>
      <c r="S11" s="76"/>
      <c r="T11" s="63" t="s">
        <v>30</v>
      </c>
      <c r="U11" s="150"/>
    </row>
    <row r="12" ht="17.25" customHeight="1" spans="2:21">
      <c r="B12" s="37" t="str">
        <f>IF(D12=0," ","职业序号：")</f>
        <v>职业序号：</v>
      </c>
      <c r="C12" s="37"/>
      <c r="D12" s="38">
        <v>105</v>
      </c>
      <c r="E12" s="39" t="e">
        <f>IF(D12=0," ","  本职技能："&amp;LOOKUP(D12,#REF!,#REF!))</f>
        <v>#REF!</v>
      </c>
      <c r="F12" s="40"/>
      <c r="G12" s="41"/>
      <c r="H12" s="40"/>
      <c r="I12" s="125"/>
      <c r="J12" s="125"/>
      <c r="K12" s="125"/>
      <c r="L12" s="125"/>
      <c r="M12" s="125"/>
      <c r="N12" s="125"/>
      <c r="O12" s="125"/>
      <c r="P12" s="125"/>
      <c r="Q12" s="125"/>
      <c r="R12" s="125"/>
      <c r="S12" s="125"/>
      <c r="T12" s="125"/>
      <c r="U12" s="125"/>
    </row>
    <row r="13" spans="2:21">
      <c r="B13" s="42" t="s">
        <v>31</v>
      </c>
      <c r="C13" s="43"/>
      <c r="D13" s="43"/>
      <c r="E13" s="43"/>
      <c r="F13" s="43"/>
      <c r="G13" s="43"/>
      <c r="H13" s="43"/>
      <c r="I13" s="43"/>
      <c r="J13" s="43"/>
      <c r="K13" s="43"/>
      <c r="L13" s="43"/>
      <c r="M13" s="43"/>
      <c r="N13" s="43"/>
      <c r="O13" s="43"/>
      <c r="P13" s="43"/>
      <c r="Q13" s="43"/>
      <c r="R13" s="43"/>
      <c r="S13" s="43"/>
      <c r="T13" s="43"/>
      <c r="U13" s="143"/>
    </row>
    <row r="14" spans="2:21">
      <c r="B14" s="44" t="s">
        <v>32</v>
      </c>
      <c r="C14" s="45"/>
      <c r="D14" s="45"/>
      <c r="E14" s="45" t="s">
        <v>33</v>
      </c>
      <c r="F14" s="45" t="s">
        <v>34</v>
      </c>
      <c r="G14" s="45" t="s">
        <v>11</v>
      </c>
      <c r="H14" s="45" t="s">
        <v>35</v>
      </c>
      <c r="I14" s="45" t="s">
        <v>36</v>
      </c>
      <c r="J14" s="45"/>
      <c r="K14" s="126"/>
      <c r="L14" s="127" t="s">
        <v>32</v>
      </c>
      <c r="M14" s="45"/>
      <c r="N14" s="45"/>
      <c r="O14" s="45" t="s">
        <v>33</v>
      </c>
      <c r="P14" s="45" t="s">
        <v>34</v>
      </c>
      <c r="Q14" s="45" t="s">
        <v>11</v>
      </c>
      <c r="R14" s="45" t="s">
        <v>35</v>
      </c>
      <c r="S14" s="45" t="s">
        <v>36</v>
      </c>
      <c r="T14" s="45"/>
      <c r="U14" s="184"/>
    </row>
    <row r="15" spans="2:21">
      <c r="B15" s="46" t="s">
        <v>37</v>
      </c>
      <c r="C15" s="47"/>
      <c r="D15" s="47"/>
      <c r="E15" s="48">
        <v>5</v>
      </c>
      <c r="F15" s="49"/>
      <c r="G15" s="48"/>
      <c r="H15" s="48"/>
      <c r="I15" s="106">
        <f>SUM(E15:H15)</f>
        <v>5</v>
      </c>
      <c r="J15" s="106">
        <f>INT(I15/2)</f>
        <v>2</v>
      </c>
      <c r="K15" s="128">
        <f>INT(I15/5)</f>
        <v>1</v>
      </c>
      <c r="L15" s="129" t="s">
        <v>38</v>
      </c>
      <c r="M15" s="56"/>
      <c r="N15" s="56"/>
      <c r="O15" s="48">
        <v>5</v>
      </c>
      <c r="P15" s="49"/>
      <c r="Q15" s="48"/>
      <c r="R15" s="48"/>
      <c r="S15" s="106">
        <f t="shared" ref="S15:S26" si="8">SUM(O15:R15)</f>
        <v>5</v>
      </c>
      <c r="T15" s="106">
        <f t="shared" ref="T15:T26" si="9">INT(S15/2)</f>
        <v>2</v>
      </c>
      <c r="U15" s="185">
        <f t="shared" ref="U15:U26" si="10">INT(S15/5)</f>
        <v>1</v>
      </c>
    </row>
    <row r="16" spans="2:21">
      <c r="B16" s="50" t="s">
        <v>39</v>
      </c>
      <c r="C16" s="51"/>
      <c r="D16" s="51"/>
      <c r="E16" s="52">
        <v>1</v>
      </c>
      <c r="F16" s="53"/>
      <c r="G16" s="52"/>
      <c r="H16" s="52"/>
      <c r="I16" s="70">
        <f t="shared" ref="I16:I27" si="11">SUM(E16:H16)</f>
        <v>1</v>
      </c>
      <c r="J16" s="70">
        <f t="shared" ref="J16:J27" si="12">INT(I16/2)</f>
        <v>0</v>
      </c>
      <c r="K16" s="130">
        <f t="shared" ref="K16:K27" si="13">INT(I16/5)</f>
        <v>0</v>
      </c>
      <c r="L16" s="131" t="s">
        <v>40</v>
      </c>
      <c r="M16" s="51"/>
      <c r="N16" s="51"/>
      <c r="O16" s="52">
        <v>20</v>
      </c>
      <c r="P16" s="53"/>
      <c r="Q16" s="52"/>
      <c r="R16" s="52"/>
      <c r="S16" s="70">
        <f t="shared" si="8"/>
        <v>20</v>
      </c>
      <c r="T16" s="70">
        <f t="shared" si="9"/>
        <v>10</v>
      </c>
      <c r="U16" s="186">
        <f t="shared" si="10"/>
        <v>4</v>
      </c>
    </row>
    <row r="17" spans="2:21">
      <c r="B17" s="46" t="s">
        <v>41</v>
      </c>
      <c r="C17" s="47"/>
      <c r="D17" s="47"/>
      <c r="E17" s="48">
        <v>5</v>
      </c>
      <c r="F17" s="49"/>
      <c r="G17" s="48"/>
      <c r="H17" s="48"/>
      <c r="I17" s="106">
        <f t="shared" si="11"/>
        <v>5</v>
      </c>
      <c r="J17" s="106">
        <f t="shared" si="12"/>
        <v>2</v>
      </c>
      <c r="K17" s="128">
        <f t="shared" si="13"/>
        <v>1</v>
      </c>
      <c r="L17" s="129" t="s">
        <v>42</v>
      </c>
      <c r="M17" s="56"/>
      <c r="N17" s="56"/>
      <c r="O17" s="57">
        <v>20</v>
      </c>
      <c r="P17" s="49"/>
      <c r="Q17" s="48"/>
      <c r="R17" s="48"/>
      <c r="S17" s="106">
        <f t="shared" si="8"/>
        <v>20</v>
      </c>
      <c r="T17" s="106">
        <f t="shared" si="9"/>
        <v>10</v>
      </c>
      <c r="U17" s="185">
        <f t="shared" si="10"/>
        <v>4</v>
      </c>
    </row>
    <row r="18" spans="2:21">
      <c r="B18" s="50" t="s">
        <v>43</v>
      </c>
      <c r="C18" s="51"/>
      <c r="D18" s="51"/>
      <c r="E18" s="52">
        <v>1</v>
      </c>
      <c r="F18" s="53"/>
      <c r="G18" s="52"/>
      <c r="H18" s="52"/>
      <c r="I18" s="70">
        <f t="shared" si="11"/>
        <v>1</v>
      </c>
      <c r="J18" s="70">
        <f t="shared" si="12"/>
        <v>0</v>
      </c>
      <c r="K18" s="130">
        <f t="shared" si="13"/>
        <v>0</v>
      </c>
      <c r="L18" s="131" t="s">
        <v>44</v>
      </c>
      <c r="M18" s="51"/>
      <c r="N18" s="51"/>
      <c r="O18" s="52">
        <v>1</v>
      </c>
      <c r="P18" s="53"/>
      <c r="Q18" s="52"/>
      <c r="R18" s="52"/>
      <c r="S18" s="70">
        <f t="shared" si="8"/>
        <v>1</v>
      </c>
      <c r="T18" s="70">
        <f t="shared" si="9"/>
        <v>0</v>
      </c>
      <c r="U18" s="186">
        <f t="shared" si="10"/>
        <v>0</v>
      </c>
    </row>
    <row r="19" spans="2:21">
      <c r="B19" s="54" t="s">
        <v>45</v>
      </c>
      <c r="C19" s="47"/>
      <c r="D19" s="47"/>
      <c r="E19" s="48">
        <v>5</v>
      </c>
      <c r="F19" s="49"/>
      <c r="G19" s="48"/>
      <c r="H19" s="48"/>
      <c r="I19" s="106">
        <f t="shared" si="11"/>
        <v>5</v>
      </c>
      <c r="J19" s="106">
        <f t="shared" si="12"/>
        <v>2</v>
      </c>
      <c r="K19" s="132">
        <f t="shared" si="13"/>
        <v>1</v>
      </c>
      <c r="L19" s="129" t="s">
        <v>46</v>
      </c>
      <c r="M19" s="56"/>
      <c r="N19" s="56"/>
      <c r="O19" s="57">
        <v>10</v>
      </c>
      <c r="P19" s="58"/>
      <c r="Q19" s="48"/>
      <c r="R19" s="48"/>
      <c r="S19" s="106">
        <f t="shared" si="8"/>
        <v>10</v>
      </c>
      <c r="T19" s="106">
        <f t="shared" si="9"/>
        <v>5</v>
      </c>
      <c r="U19" s="185">
        <f t="shared" si="10"/>
        <v>2</v>
      </c>
    </row>
    <row r="20" spans="2:21">
      <c r="B20" s="46"/>
      <c r="C20" s="51"/>
      <c r="D20" s="51"/>
      <c r="E20" s="52">
        <v>5</v>
      </c>
      <c r="F20" s="53"/>
      <c r="G20" s="52"/>
      <c r="H20" s="52"/>
      <c r="I20" s="70">
        <f t="shared" si="11"/>
        <v>5</v>
      </c>
      <c r="J20" s="70">
        <f t="shared" si="12"/>
        <v>2</v>
      </c>
      <c r="K20" s="130">
        <f t="shared" si="13"/>
        <v>1</v>
      </c>
      <c r="L20" s="131" t="s">
        <v>47</v>
      </c>
      <c r="M20" s="51"/>
      <c r="N20" s="51"/>
      <c r="O20" s="52">
        <v>1</v>
      </c>
      <c r="P20" s="53"/>
      <c r="Q20" s="52"/>
      <c r="R20" s="52"/>
      <c r="S20" s="70">
        <f t="shared" si="8"/>
        <v>1</v>
      </c>
      <c r="T20" s="70">
        <f t="shared" si="9"/>
        <v>0</v>
      </c>
      <c r="U20" s="186">
        <f t="shared" si="10"/>
        <v>0</v>
      </c>
    </row>
    <row r="21" spans="2:21">
      <c r="B21" s="46"/>
      <c r="C21" s="47"/>
      <c r="D21" s="47"/>
      <c r="E21" s="48">
        <v>5</v>
      </c>
      <c r="F21" s="49"/>
      <c r="G21" s="48"/>
      <c r="H21" s="48"/>
      <c r="I21" s="106">
        <f t="shared" si="11"/>
        <v>5</v>
      </c>
      <c r="J21" s="106">
        <f t="shared" si="12"/>
        <v>2</v>
      </c>
      <c r="K21" s="132">
        <f t="shared" si="13"/>
        <v>1</v>
      </c>
      <c r="L21" s="129" t="s">
        <v>48</v>
      </c>
      <c r="M21" s="56"/>
      <c r="N21" s="56"/>
      <c r="O21" s="57">
        <v>10</v>
      </c>
      <c r="P21" s="49"/>
      <c r="Q21" s="48"/>
      <c r="R21" s="48"/>
      <c r="S21" s="106">
        <f t="shared" si="8"/>
        <v>10</v>
      </c>
      <c r="T21" s="106">
        <f t="shared" si="9"/>
        <v>5</v>
      </c>
      <c r="U21" s="185">
        <f t="shared" si="10"/>
        <v>2</v>
      </c>
    </row>
    <row r="22" spans="2:21">
      <c r="B22" s="50" t="s">
        <v>49</v>
      </c>
      <c r="C22" s="51"/>
      <c r="D22" s="51"/>
      <c r="E22" s="52">
        <v>15</v>
      </c>
      <c r="F22" s="53"/>
      <c r="G22" s="52"/>
      <c r="H22" s="52"/>
      <c r="I22" s="70">
        <f t="shared" si="11"/>
        <v>15</v>
      </c>
      <c r="J22" s="70">
        <f t="shared" si="12"/>
        <v>7</v>
      </c>
      <c r="K22" s="130">
        <f t="shared" si="13"/>
        <v>3</v>
      </c>
      <c r="L22" s="131" t="s">
        <v>50</v>
      </c>
      <c r="M22" s="51"/>
      <c r="N22" s="51"/>
      <c r="O22" s="52">
        <v>10</v>
      </c>
      <c r="P22" s="53"/>
      <c r="Q22" s="52"/>
      <c r="R22" s="52"/>
      <c r="S22" s="70">
        <f t="shared" si="8"/>
        <v>10</v>
      </c>
      <c r="T22" s="70">
        <f t="shared" si="9"/>
        <v>5</v>
      </c>
      <c r="U22" s="186">
        <f t="shared" si="10"/>
        <v>2</v>
      </c>
    </row>
    <row r="23" spans="2:21">
      <c r="B23" s="46" t="s">
        <v>51</v>
      </c>
      <c r="C23" s="47"/>
      <c r="D23" s="47"/>
      <c r="E23" s="48">
        <v>20</v>
      </c>
      <c r="F23" s="49"/>
      <c r="G23" s="48"/>
      <c r="H23" s="48">
        <v>70</v>
      </c>
      <c r="I23" s="106">
        <f t="shared" si="11"/>
        <v>90</v>
      </c>
      <c r="J23" s="106">
        <f t="shared" si="12"/>
        <v>45</v>
      </c>
      <c r="K23" s="132">
        <f t="shared" si="13"/>
        <v>18</v>
      </c>
      <c r="L23" s="129" t="s">
        <v>52</v>
      </c>
      <c r="M23" s="56"/>
      <c r="N23" s="56"/>
      <c r="O23" s="57">
        <v>5</v>
      </c>
      <c r="P23" s="58"/>
      <c r="Q23" s="48"/>
      <c r="R23" s="48">
        <v>15</v>
      </c>
      <c r="S23" s="106">
        <f t="shared" si="8"/>
        <v>20</v>
      </c>
      <c r="T23" s="106">
        <f t="shared" si="9"/>
        <v>10</v>
      </c>
      <c r="U23" s="185">
        <f t="shared" si="10"/>
        <v>4</v>
      </c>
    </row>
    <row r="24" spans="2:21">
      <c r="B24" s="50" t="str">
        <f>IF(F4="现代","电脑使用","[不可用]")</f>
        <v>电脑使用</v>
      </c>
      <c r="C24" s="51"/>
      <c r="D24" s="51"/>
      <c r="E24" s="52">
        <v>5</v>
      </c>
      <c r="F24" s="53"/>
      <c r="G24" s="52"/>
      <c r="H24" s="52"/>
      <c r="I24" s="70">
        <f t="shared" si="11"/>
        <v>5</v>
      </c>
      <c r="J24" s="70">
        <f t="shared" si="12"/>
        <v>2</v>
      </c>
      <c r="K24" s="130">
        <f t="shared" si="13"/>
        <v>1</v>
      </c>
      <c r="L24" s="133" t="s">
        <v>53</v>
      </c>
      <c r="M24" s="133"/>
      <c r="N24" s="131"/>
      <c r="O24" s="52">
        <v>1</v>
      </c>
      <c r="P24" s="53"/>
      <c r="Q24" s="52"/>
      <c r="R24" s="52"/>
      <c r="S24" s="70">
        <f t="shared" si="8"/>
        <v>1</v>
      </c>
      <c r="T24" s="70">
        <f t="shared" si="9"/>
        <v>0</v>
      </c>
      <c r="U24" s="186">
        <f t="shared" si="10"/>
        <v>0</v>
      </c>
    </row>
    <row r="25" spans="2:21">
      <c r="B25" s="46" t="s">
        <v>54</v>
      </c>
      <c r="C25" s="47"/>
      <c r="D25" s="47"/>
      <c r="E25" s="48" t="e">
        <f>LOOKUP(D12,#REF!,#REF!)</f>
        <v>#REF!</v>
      </c>
      <c r="F25" s="49" t="s">
        <v>55</v>
      </c>
      <c r="G25" s="48"/>
      <c r="H25" s="48" t="s">
        <v>55</v>
      </c>
      <c r="I25" s="106" t="e">
        <f t="shared" si="11"/>
        <v>#REF!</v>
      </c>
      <c r="J25" s="106" t="e">
        <f t="shared" si="12"/>
        <v>#REF!</v>
      </c>
      <c r="K25" s="132" t="e">
        <f t="shared" si="13"/>
        <v>#REF!</v>
      </c>
      <c r="L25" s="134" t="s">
        <v>56</v>
      </c>
      <c r="M25" s="134"/>
      <c r="N25" s="129"/>
      <c r="O25" s="57">
        <v>10</v>
      </c>
      <c r="P25" s="58"/>
      <c r="Q25" s="48"/>
      <c r="R25" s="48"/>
      <c r="S25" s="106">
        <f t="shared" si="8"/>
        <v>10</v>
      </c>
      <c r="T25" s="106">
        <f t="shared" si="9"/>
        <v>5</v>
      </c>
      <c r="U25" s="185">
        <f t="shared" si="10"/>
        <v>2</v>
      </c>
    </row>
    <row r="26" spans="2:21">
      <c r="B26" s="50" t="s">
        <v>57</v>
      </c>
      <c r="C26" s="51"/>
      <c r="D26" s="51"/>
      <c r="E26" s="52">
        <v>0</v>
      </c>
      <c r="F26" s="53"/>
      <c r="G26" s="52" t="s">
        <v>55</v>
      </c>
      <c r="H26" s="52" t="s">
        <v>55</v>
      </c>
      <c r="I26" s="70">
        <f t="shared" si="11"/>
        <v>0</v>
      </c>
      <c r="J26" s="70">
        <f t="shared" si="12"/>
        <v>0</v>
      </c>
      <c r="K26" s="130">
        <f t="shared" si="13"/>
        <v>0</v>
      </c>
      <c r="L26" s="131" t="s">
        <v>58</v>
      </c>
      <c r="M26" s="135"/>
      <c r="N26" s="131"/>
      <c r="O26" s="52">
        <v>1</v>
      </c>
      <c r="P26" s="53"/>
      <c r="Q26" s="52"/>
      <c r="R26" s="52"/>
      <c r="S26" s="70">
        <f t="shared" si="8"/>
        <v>1</v>
      </c>
      <c r="T26" s="70">
        <f t="shared" si="9"/>
        <v>0</v>
      </c>
      <c r="U26" s="186">
        <f t="shared" si="10"/>
        <v>0</v>
      </c>
    </row>
    <row r="27" spans="2:21">
      <c r="B27" s="55" t="s">
        <v>59</v>
      </c>
      <c r="C27" s="56"/>
      <c r="D27" s="56"/>
      <c r="E27" s="57">
        <v>5</v>
      </c>
      <c r="F27" s="58"/>
      <c r="G27" s="48"/>
      <c r="H27" s="48"/>
      <c r="I27" s="106">
        <f t="shared" si="11"/>
        <v>5</v>
      </c>
      <c r="J27" s="106">
        <f t="shared" si="12"/>
        <v>2</v>
      </c>
      <c r="K27" s="132">
        <f t="shared" si="13"/>
        <v>1</v>
      </c>
      <c r="L27" s="134" t="s">
        <v>60</v>
      </c>
      <c r="M27" s="134"/>
      <c r="N27" s="129"/>
      <c r="O27" s="57">
        <v>1</v>
      </c>
      <c r="P27" s="58"/>
      <c r="Q27" s="48"/>
      <c r="R27" s="48"/>
      <c r="S27" s="106">
        <f t="shared" ref="S27:S42" si="14">SUM(O27:R27)</f>
        <v>1</v>
      </c>
      <c r="T27" s="106">
        <f t="shared" ref="T27:T41" si="15">INT(S27/2)</f>
        <v>0</v>
      </c>
      <c r="U27" s="185">
        <f t="shared" ref="U27:U41" si="16">INT(S27/5)</f>
        <v>0</v>
      </c>
    </row>
    <row r="28" spans="2:21">
      <c r="B28" s="50" t="s">
        <v>61</v>
      </c>
      <c r="C28" s="51"/>
      <c r="D28" s="51"/>
      <c r="E28" s="52">
        <f>INT(M3/2)</f>
        <v>45</v>
      </c>
      <c r="F28" s="53"/>
      <c r="G28" s="52"/>
      <c r="H28" s="52">
        <v>45</v>
      </c>
      <c r="I28" s="70">
        <f t="shared" ref="I28:I46" si="17">SUM(E28:H28)</f>
        <v>90</v>
      </c>
      <c r="J28" s="70">
        <f t="shared" ref="J28:J46" si="18">INT(I28/2)</f>
        <v>45</v>
      </c>
      <c r="K28" s="130">
        <f t="shared" ref="K28:K46" si="19">INT(I28/5)</f>
        <v>18</v>
      </c>
      <c r="L28" s="133" t="s">
        <v>62</v>
      </c>
      <c r="M28" s="133"/>
      <c r="N28" s="131"/>
      <c r="O28" s="52">
        <v>10</v>
      </c>
      <c r="P28" s="53"/>
      <c r="Q28" s="52"/>
      <c r="R28" s="52"/>
      <c r="S28" s="70">
        <f t="shared" si="14"/>
        <v>10</v>
      </c>
      <c r="T28" s="70">
        <f t="shared" si="15"/>
        <v>5</v>
      </c>
      <c r="U28" s="186">
        <f t="shared" si="16"/>
        <v>2</v>
      </c>
    </row>
    <row r="29" spans="2:21">
      <c r="B29" s="55" t="s">
        <v>63</v>
      </c>
      <c r="C29" s="56"/>
      <c r="D29" s="56"/>
      <c r="E29" s="57">
        <v>20</v>
      </c>
      <c r="F29" s="58"/>
      <c r="G29" s="48"/>
      <c r="H29" s="48"/>
      <c r="I29" s="106">
        <f t="shared" si="17"/>
        <v>20</v>
      </c>
      <c r="J29" s="106">
        <f t="shared" si="18"/>
        <v>10</v>
      </c>
      <c r="K29" s="132">
        <f t="shared" si="19"/>
        <v>4</v>
      </c>
      <c r="L29" s="134" t="s">
        <v>64</v>
      </c>
      <c r="M29" s="134"/>
      <c r="N29" s="129"/>
      <c r="O29" s="57">
        <v>5</v>
      </c>
      <c r="P29" s="58"/>
      <c r="Q29" s="48"/>
      <c r="R29" s="48"/>
      <c r="S29" s="106">
        <f t="shared" si="14"/>
        <v>5</v>
      </c>
      <c r="T29" s="106">
        <f t="shared" si="15"/>
        <v>2</v>
      </c>
      <c r="U29" s="185">
        <f t="shared" si="16"/>
        <v>1</v>
      </c>
    </row>
    <row r="30" spans="2:21">
      <c r="B30" s="50" t="s">
        <v>65</v>
      </c>
      <c r="C30" s="51"/>
      <c r="D30" s="51"/>
      <c r="E30" s="52">
        <v>10</v>
      </c>
      <c r="F30" s="53"/>
      <c r="G30" s="52"/>
      <c r="H30" s="52"/>
      <c r="I30" s="70">
        <f t="shared" si="17"/>
        <v>10</v>
      </c>
      <c r="J30" s="70">
        <f t="shared" si="18"/>
        <v>5</v>
      </c>
      <c r="K30" s="130">
        <f t="shared" si="19"/>
        <v>2</v>
      </c>
      <c r="L30" s="136" t="s">
        <v>66</v>
      </c>
      <c r="M30" s="135"/>
      <c r="N30" s="131"/>
      <c r="O30" s="52">
        <v>1</v>
      </c>
      <c r="P30" s="53"/>
      <c r="Q30" s="52"/>
      <c r="R30" s="52"/>
      <c r="S30" s="70">
        <f t="shared" si="14"/>
        <v>1</v>
      </c>
      <c r="T30" s="70">
        <f t="shared" si="15"/>
        <v>0</v>
      </c>
      <c r="U30" s="186">
        <f t="shared" si="16"/>
        <v>0</v>
      </c>
    </row>
    <row r="31" spans="2:21">
      <c r="B31" s="55" t="str">
        <f>IF(F4="现代","电子学","[不可用]")</f>
        <v>电子学</v>
      </c>
      <c r="C31" s="56"/>
      <c r="D31" s="56"/>
      <c r="E31" s="57">
        <v>1</v>
      </c>
      <c r="F31" s="58"/>
      <c r="G31" s="48"/>
      <c r="H31" s="48"/>
      <c r="I31" s="106">
        <f t="shared" si="17"/>
        <v>1</v>
      </c>
      <c r="J31" s="106">
        <f t="shared" si="18"/>
        <v>0</v>
      </c>
      <c r="K31" s="132">
        <f t="shared" si="19"/>
        <v>0</v>
      </c>
      <c r="L31" s="137"/>
      <c r="M31" s="138"/>
      <c r="N31" s="129"/>
      <c r="O31" s="57">
        <v>1</v>
      </c>
      <c r="P31" s="58"/>
      <c r="Q31" s="48"/>
      <c r="R31" s="48"/>
      <c r="S31" s="106">
        <f t="shared" si="14"/>
        <v>1</v>
      </c>
      <c r="T31" s="106">
        <f t="shared" si="15"/>
        <v>0</v>
      </c>
      <c r="U31" s="185">
        <f t="shared" si="16"/>
        <v>0</v>
      </c>
    </row>
    <row r="32" spans="2:21">
      <c r="B32" s="50" t="s">
        <v>67</v>
      </c>
      <c r="C32" s="51"/>
      <c r="D32" s="51"/>
      <c r="E32" s="52">
        <v>5</v>
      </c>
      <c r="F32" s="53"/>
      <c r="G32" s="52"/>
      <c r="H32" s="52"/>
      <c r="I32" s="70">
        <f t="shared" si="17"/>
        <v>5</v>
      </c>
      <c r="J32" s="70">
        <f t="shared" si="18"/>
        <v>2</v>
      </c>
      <c r="K32" s="130">
        <f t="shared" si="19"/>
        <v>1</v>
      </c>
      <c r="L32" s="139"/>
      <c r="M32" s="135"/>
      <c r="N32" s="131"/>
      <c r="O32" s="52">
        <v>1</v>
      </c>
      <c r="P32" s="53"/>
      <c r="Q32" s="52"/>
      <c r="R32" s="52"/>
      <c r="S32" s="70">
        <f t="shared" si="14"/>
        <v>1</v>
      </c>
      <c r="T32" s="70">
        <f t="shared" si="15"/>
        <v>0</v>
      </c>
      <c r="U32" s="186">
        <f t="shared" si="16"/>
        <v>0</v>
      </c>
    </row>
    <row r="33" spans="2:21">
      <c r="B33" s="55" t="s">
        <v>68</v>
      </c>
      <c r="C33" s="56" t="s">
        <v>69</v>
      </c>
      <c r="D33" s="56"/>
      <c r="E33" s="57" t="e">
        <f>LOOKUP(C33,#REF!,#REF!)</f>
        <v>#REF!</v>
      </c>
      <c r="F33" s="58"/>
      <c r="G33" s="48">
        <v>65</v>
      </c>
      <c r="H33" s="48"/>
      <c r="I33" s="106" t="e">
        <f t="shared" si="17"/>
        <v>#REF!</v>
      </c>
      <c r="J33" s="106" t="e">
        <f t="shared" si="18"/>
        <v>#REF!</v>
      </c>
      <c r="K33" s="132" t="e">
        <f t="shared" si="19"/>
        <v>#REF!</v>
      </c>
      <c r="L33" s="134" t="s">
        <v>70</v>
      </c>
      <c r="M33" s="134"/>
      <c r="N33" s="129"/>
      <c r="O33" s="57">
        <v>10</v>
      </c>
      <c r="P33" s="58"/>
      <c r="Q33" s="48"/>
      <c r="R33" s="48"/>
      <c r="S33" s="106">
        <f t="shared" si="14"/>
        <v>10</v>
      </c>
      <c r="T33" s="106">
        <f t="shared" si="15"/>
        <v>5</v>
      </c>
      <c r="U33" s="185">
        <f t="shared" si="16"/>
        <v>2</v>
      </c>
    </row>
    <row r="34" spans="2:21">
      <c r="B34" s="55"/>
      <c r="C34" s="51"/>
      <c r="D34" s="51"/>
      <c r="E34" s="52">
        <f>IF(C34=0,0,LOOKUP(C34,#REF!,#REF!))</f>
        <v>0</v>
      </c>
      <c r="F34" s="53"/>
      <c r="G34" s="52"/>
      <c r="H34" s="52"/>
      <c r="I34" s="70">
        <f t="shared" si="17"/>
        <v>0</v>
      </c>
      <c r="J34" s="70">
        <f t="shared" si="18"/>
        <v>0</v>
      </c>
      <c r="K34" s="130">
        <f t="shared" si="19"/>
        <v>0</v>
      </c>
      <c r="L34" s="133" t="s">
        <v>71</v>
      </c>
      <c r="M34" s="133"/>
      <c r="N34" s="131"/>
      <c r="O34" s="52">
        <v>25</v>
      </c>
      <c r="P34" s="53"/>
      <c r="Q34" s="52"/>
      <c r="R34" s="52"/>
      <c r="S34" s="70">
        <f t="shared" si="14"/>
        <v>25</v>
      </c>
      <c r="T34" s="70">
        <f t="shared" si="15"/>
        <v>12</v>
      </c>
      <c r="U34" s="186">
        <f t="shared" si="16"/>
        <v>5</v>
      </c>
    </row>
    <row r="35" spans="2:21">
      <c r="B35" s="55"/>
      <c r="C35" s="56"/>
      <c r="D35" s="56"/>
      <c r="E35" s="57"/>
      <c r="F35" s="58"/>
      <c r="G35" s="48"/>
      <c r="H35" s="48"/>
      <c r="I35" s="106">
        <f t="shared" si="17"/>
        <v>0</v>
      </c>
      <c r="J35" s="106">
        <f t="shared" si="18"/>
        <v>0</v>
      </c>
      <c r="K35" s="132">
        <f t="shared" si="19"/>
        <v>0</v>
      </c>
      <c r="L35" s="134" t="s">
        <v>72</v>
      </c>
      <c r="M35" s="134"/>
      <c r="N35" s="129"/>
      <c r="O35" s="57">
        <v>20</v>
      </c>
      <c r="P35" s="58"/>
      <c r="Q35" s="48"/>
      <c r="R35" s="48"/>
      <c r="S35" s="106">
        <f t="shared" si="14"/>
        <v>20</v>
      </c>
      <c r="T35" s="106">
        <f t="shared" si="15"/>
        <v>10</v>
      </c>
      <c r="U35" s="185">
        <f t="shared" si="16"/>
        <v>4</v>
      </c>
    </row>
    <row r="36" spans="2:21">
      <c r="B36" s="59" t="s">
        <v>73</v>
      </c>
      <c r="C36" s="51" t="s">
        <v>74</v>
      </c>
      <c r="D36" s="51"/>
      <c r="E36" s="52" t="e">
        <f>IF(C36=0,0,LOOKUP(C36,#REF!,#REF!))</f>
        <v>#REF!</v>
      </c>
      <c r="F36" s="53"/>
      <c r="G36" s="52"/>
      <c r="H36" s="52"/>
      <c r="I36" s="70" t="e">
        <f t="shared" si="17"/>
        <v>#REF!</v>
      </c>
      <c r="J36" s="70" t="e">
        <f t="shared" si="18"/>
        <v>#REF!</v>
      </c>
      <c r="K36" s="130" t="e">
        <f t="shared" si="19"/>
        <v>#REF!</v>
      </c>
      <c r="L36" s="136" t="s">
        <v>75</v>
      </c>
      <c r="M36" s="135"/>
      <c r="N36" s="131"/>
      <c r="O36" s="52">
        <v>10</v>
      </c>
      <c r="P36" s="53"/>
      <c r="Q36" s="52"/>
      <c r="R36" s="52"/>
      <c r="S36" s="70">
        <f t="shared" si="14"/>
        <v>10</v>
      </c>
      <c r="T36" s="70">
        <f t="shared" si="15"/>
        <v>5</v>
      </c>
      <c r="U36" s="186">
        <f t="shared" si="16"/>
        <v>2</v>
      </c>
    </row>
    <row r="37" spans="2:21">
      <c r="B37" s="50"/>
      <c r="C37" s="56"/>
      <c r="D37" s="56"/>
      <c r="E37" s="57">
        <f>IF(C37=0,0,LOOKUP(C37,#REF!,#REF!))</f>
        <v>0</v>
      </c>
      <c r="F37" s="58"/>
      <c r="G37" s="48"/>
      <c r="H37" s="48"/>
      <c r="I37" s="106">
        <f t="shared" si="17"/>
        <v>0</v>
      </c>
      <c r="J37" s="106">
        <f t="shared" si="18"/>
        <v>0</v>
      </c>
      <c r="K37" s="132">
        <f t="shared" si="19"/>
        <v>0</v>
      </c>
      <c r="L37" s="134" t="s">
        <v>76</v>
      </c>
      <c r="M37" s="134"/>
      <c r="N37" s="129"/>
      <c r="O37" s="57">
        <v>20</v>
      </c>
      <c r="P37" s="58"/>
      <c r="Q37" s="48"/>
      <c r="R37" s="48"/>
      <c r="S37" s="106">
        <f t="shared" si="14"/>
        <v>20</v>
      </c>
      <c r="T37" s="106">
        <f t="shared" si="15"/>
        <v>10</v>
      </c>
      <c r="U37" s="185">
        <f t="shared" si="16"/>
        <v>4</v>
      </c>
    </row>
    <row r="38" spans="2:21">
      <c r="B38" s="50"/>
      <c r="C38" s="51"/>
      <c r="D38" s="51"/>
      <c r="E38" s="52"/>
      <c r="F38" s="53"/>
      <c r="G38" s="52"/>
      <c r="H38" s="52"/>
      <c r="I38" s="70">
        <f t="shared" si="17"/>
        <v>0</v>
      </c>
      <c r="J38" s="70">
        <f t="shared" si="18"/>
        <v>0</v>
      </c>
      <c r="K38" s="130">
        <f t="shared" si="19"/>
        <v>0</v>
      </c>
      <c r="L38" s="133" t="s">
        <v>77</v>
      </c>
      <c r="M38" s="133"/>
      <c r="N38" s="131"/>
      <c r="O38" s="52">
        <v>20</v>
      </c>
      <c r="P38" s="53"/>
      <c r="Q38" s="52">
        <v>60</v>
      </c>
      <c r="R38" s="52"/>
      <c r="S38" s="70">
        <f t="shared" si="14"/>
        <v>80</v>
      </c>
      <c r="T38" s="70">
        <f t="shared" si="15"/>
        <v>40</v>
      </c>
      <c r="U38" s="186">
        <f t="shared" si="16"/>
        <v>16</v>
      </c>
    </row>
    <row r="39" spans="2:21">
      <c r="B39" s="55" t="s">
        <v>78</v>
      </c>
      <c r="C39" s="56"/>
      <c r="D39" s="56"/>
      <c r="E39" s="57">
        <v>30</v>
      </c>
      <c r="F39" s="58"/>
      <c r="G39" s="48"/>
      <c r="H39" s="48"/>
      <c r="I39" s="106">
        <f t="shared" si="17"/>
        <v>30</v>
      </c>
      <c r="J39" s="106">
        <f t="shared" si="18"/>
        <v>15</v>
      </c>
      <c r="K39" s="132">
        <f t="shared" si="19"/>
        <v>6</v>
      </c>
      <c r="L39" s="134" t="s">
        <v>79</v>
      </c>
      <c r="M39" s="134"/>
      <c r="N39" s="129"/>
      <c r="O39" s="57">
        <v>10</v>
      </c>
      <c r="P39" s="58"/>
      <c r="Q39" s="48"/>
      <c r="R39" s="48"/>
      <c r="S39" s="106">
        <f t="shared" si="14"/>
        <v>10</v>
      </c>
      <c r="T39" s="106">
        <f t="shared" si="15"/>
        <v>5</v>
      </c>
      <c r="U39" s="185">
        <f t="shared" si="16"/>
        <v>2</v>
      </c>
    </row>
    <row r="40" spans="2:21">
      <c r="B40" s="50" t="s">
        <v>80</v>
      </c>
      <c r="C40" s="51"/>
      <c r="D40" s="51"/>
      <c r="E40" s="52">
        <v>5</v>
      </c>
      <c r="F40" s="53"/>
      <c r="G40" s="52"/>
      <c r="H40" s="52"/>
      <c r="I40" s="70">
        <f t="shared" si="17"/>
        <v>5</v>
      </c>
      <c r="J40" s="70">
        <f t="shared" si="18"/>
        <v>2</v>
      </c>
      <c r="K40" s="130">
        <f t="shared" si="19"/>
        <v>1</v>
      </c>
      <c r="L40" s="131" t="s">
        <v>81</v>
      </c>
      <c r="M40" s="135" t="s">
        <v>82</v>
      </c>
      <c r="N40" s="131"/>
      <c r="O40" s="52" t="e">
        <f>LOOKUP(M40,#REF!,#REF!)</f>
        <v>#REF!</v>
      </c>
      <c r="P40" s="53"/>
      <c r="Q40" s="52"/>
      <c r="R40" s="52"/>
      <c r="S40" s="70" t="e">
        <f t="shared" si="14"/>
        <v>#REF!</v>
      </c>
      <c r="T40" s="70" t="e">
        <f t="shared" si="15"/>
        <v>#REF!</v>
      </c>
      <c r="U40" s="186" t="e">
        <f t="shared" si="16"/>
        <v>#REF!</v>
      </c>
    </row>
    <row r="41" spans="2:21">
      <c r="B41" s="55" t="s">
        <v>83</v>
      </c>
      <c r="C41" s="56"/>
      <c r="D41" s="56"/>
      <c r="E41" s="57">
        <v>15</v>
      </c>
      <c r="F41" s="58"/>
      <c r="G41" s="48">
        <v>75</v>
      </c>
      <c r="H41" s="48"/>
      <c r="I41" s="106">
        <f t="shared" si="17"/>
        <v>90</v>
      </c>
      <c r="J41" s="106">
        <f t="shared" si="18"/>
        <v>45</v>
      </c>
      <c r="K41" s="132">
        <f t="shared" si="19"/>
        <v>18</v>
      </c>
      <c r="L41" s="134"/>
      <c r="M41" s="134"/>
      <c r="N41" s="129"/>
      <c r="O41" s="57"/>
      <c r="P41" s="58"/>
      <c r="Q41" s="48"/>
      <c r="R41" s="48"/>
      <c r="S41" s="106">
        <f t="shared" si="14"/>
        <v>0</v>
      </c>
      <c r="T41" s="106">
        <f t="shared" si="15"/>
        <v>0</v>
      </c>
      <c r="U41" s="185">
        <f t="shared" si="16"/>
        <v>0</v>
      </c>
    </row>
    <row r="42" spans="2:21">
      <c r="B42" s="50" t="s">
        <v>84</v>
      </c>
      <c r="C42" s="51"/>
      <c r="D42" s="51"/>
      <c r="E42" s="52">
        <v>20</v>
      </c>
      <c r="F42" s="53"/>
      <c r="G42" s="52"/>
      <c r="H42" s="52"/>
      <c r="I42" s="70">
        <f t="shared" si="17"/>
        <v>20</v>
      </c>
      <c r="J42" s="70">
        <f t="shared" si="18"/>
        <v>10</v>
      </c>
      <c r="K42" s="130">
        <f t="shared" si="19"/>
        <v>4</v>
      </c>
      <c r="L42" s="133"/>
      <c r="M42" s="133"/>
      <c r="N42" s="131"/>
      <c r="O42" s="52"/>
      <c r="P42" s="53"/>
      <c r="Q42" s="52"/>
      <c r="R42" s="52"/>
      <c r="S42" s="70">
        <f t="shared" si="14"/>
        <v>0</v>
      </c>
      <c r="T42" s="70">
        <f t="shared" ref="T42:T45" si="20">INT(S42/2)</f>
        <v>0</v>
      </c>
      <c r="U42" s="186">
        <f t="shared" ref="U42:U45" si="21">INT(S42/5)</f>
        <v>0</v>
      </c>
    </row>
    <row r="43" spans="2:21">
      <c r="B43" s="60" t="s">
        <v>85</v>
      </c>
      <c r="C43" s="56"/>
      <c r="D43" s="56"/>
      <c r="E43" s="57">
        <v>1</v>
      </c>
      <c r="F43" s="58"/>
      <c r="G43" s="48"/>
      <c r="H43" s="48"/>
      <c r="I43" s="106">
        <f t="shared" si="17"/>
        <v>1</v>
      </c>
      <c r="J43" s="106">
        <f t="shared" si="18"/>
        <v>0</v>
      </c>
      <c r="K43" s="132">
        <f t="shared" si="19"/>
        <v>0</v>
      </c>
      <c r="L43" s="134"/>
      <c r="M43" s="134"/>
      <c r="N43" s="129"/>
      <c r="O43" s="57"/>
      <c r="P43" s="58"/>
      <c r="Q43" s="48"/>
      <c r="R43" s="48"/>
      <c r="S43" s="106">
        <f t="shared" ref="S43:S46" si="22">SUM(O43:R43)</f>
        <v>0</v>
      </c>
      <c r="T43" s="106">
        <f t="shared" si="20"/>
        <v>0</v>
      </c>
      <c r="U43" s="185">
        <f t="shared" si="21"/>
        <v>0</v>
      </c>
    </row>
    <row r="44" ht="16.5" customHeight="1" spans="2:21">
      <c r="B44" s="55"/>
      <c r="C44" s="51"/>
      <c r="D44" s="51"/>
      <c r="E44" s="52">
        <v>1</v>
      </c>
      <c r="F44" s="53"/>
      <c r="G44" s="52"/>
      <c r="H44" s="52"/>
      <c r="I44" s="70">
        <f t="shared" si="17"/>
        <v>1</v>
      </c>
      <c r="J44" s="70">
        <f t="shared" si="18"/>
        <v>0</v>
      </c>
      <c r="K44" s="130">
        <f t="shared" si="19"/>
        <v>0</v>
      </c>
      <c r="L44" s="133"/>
      <c r="M44" s="133"/>
      <c r="N44" s="131"/>
      <c r="O44" s="52"/>
      <c r="P44" s="53"/>
      <c r="Q44" s="52"/>
      <c r="R44" s="52"/>
      <c r="S44" s="70">
        <f t="shared" si="22"/>
        <v>0</v>
      </c>
      <c r="T44" s="70">
        <f t="shared" si="20"/>
        <v>0</v>
      </c>
      <c r="U44" s="186">
        <f t="shared" si="21"/>
        <v>0</v>
      </c>
    </row>
    <row r="45" spans="2:21">
      <c r="B45" s="55"/>
      <c r="C45" s="56"/>
      <c r="D45" s="56"/>
      <c r="E45" s="57">
        <v>1</v>
      </c>
      <c r="F45" s="58"/>
      <c r="G45" s="48"/>
      <c r="H45" s="48"/>
      <c r="I45" s="106">
        <f t="shared" si="17"/>
        <v>1</v>
      </c>
      <c r="J45" s="106">
        <f t="shared" si="18"/>
        <v>0</v>
      </c>
      <c r="K45" s="132">
        <f t="shared" si="19"/>
        <v>0</v>
      </c>
      <c r="L45" s="134"/>
      <c r="M45" s="134"/>
      <c r="N45" s="129"/>
      <c r="O45" s="57"/>
      <c r="P45" s="58"/>
      <c r="Q45" s="48"/>
      <c r="R45" s="48"/>
      <c r="S45" s="106">
        <f t="shared" si="22"/>
        <v>0</v>
      </c>
      <c r="T45" s="106">
        <f t="shared" si="20"/>
        <v>0</v>
      </c>
      <c r="U45" s="185">
        <f t="shared" si="21"/>
        <v>0</v>
      </c>
    </row>
    <row r="46" ht="16.35" spans="2:21">
      <c r="B46" s="61" t="s">
        <v>86</v>
      </c>
      <c r="C46" s="62"/>
      <c r="D46" s="62"/>
      <c r="E46" s="63">
        <f>P5</f>
        <v>50</v>
      </c>
      <c r="F46" s="64"/>
      <c r="G46" s="63"/>
      <c r="H46" s="63"/>
      <c r="I46" s="76">
        <f t="shared" si="17"/>
        <v>50</v>
      </c>
      <c r="J46" s="76">
        <f t="shared" si="18"/>
        <v>25</v>
      </c>
      <c r="K46" s="140">
        <f t="shared" si="19"/>
        <v>10</v>
      </c>
      <c r="L46" s="141"/>
      <c r="M46" s="62"/>
      <c r="N46" s="62"/>
      <c r="O46" s="63"/>
      <c r="P46" s="64"/>
      <c r="Q46" s="63"/>
      <c r="R46" s="63"/>
      <c r="S46" s="76">
        <f t="shared" si="22"/>
        <v>0</v>
      </c>
      <c r="T46" s="76">
        <f t="shared" ref="T46" si="23">INT(S46/2)</f>
        <v>0</v>
      </c>
      <c r="U46" s="187">
        <f t="shared" ref="U46" si="24">INT(S46/5)</f>
        <v>0</v>
      </c>
    </row>
    <row r="47" ht="16.35" spans="2:21">
      <c r="B47" s="65" t="e">
        <f>IF(D12=0," ","职业信誉范围："&amp;LOOKUP(D12,#REF!,#REF!))</f>
        <v>#REF!</v>
      </c>
      <c r="C47" s="65"/>
      <c r="D47" s="65"/>
      <c r="E47" s="66"/>
      <c r="F47" s="65" t="e">
        <f>IF(D12=0," ","剩余职业点="&amp;LOOKUP(D12,#REF!,#REF!)-SUM(人物卡!G15:G46,人物卡!Q15:Q46)&amp;"   剩余兴趣点="&amp;M7*2-SUM(H15:H46,R15:R46))</f>
        <v>#REF!</v>
      </c>
      <c r="G47" s="65"/>
      <c r="H47" s="65"/>
      <c r="I47" s="65"/>
      <c r="J47" s="65"/>
      <c r="K47" s="40"/>
      <c r="L47" s="7"/>
      <c r="M47" s="7"/>
      <c r="O47" s="7"/>
      <c r="P47" s="142"/>
      <c r="Q47" s="142"/>
      <c r="R47" s="142"/>
      <c r="S47" s="142"/>
      <c r="T47" s="142"/>
      <c r="U47" s="7"/>
    </row>
    <row r="48" spans="2:21">
      <c r="B48" s="42" t="s">
        <v>87</v>
      </c>
      <c r="C48" s="43"/>
      <c r="D48" s="43"/>
      <c r="E48" s="43"/>
      <c r="F48" s="43"/>
      <c r="G48" s="43"/>
      <c r="H48" s="43"/>
      <c r="I48" s="43"/>
      <c r="J48" s="43"/>
      <c r="K48" s="43"/>
      <c r="L48" s="43"/>
      <c r="M48" s="43"/>
      <c r="N48" s="43"/>
      <c r="O48" s="43"/>
      <c r="P48" s="143"/>
      <c r="Q48" s="7"/>
      <c r="R48" s="42" t="s">
        <v>68</v>
      </c>
      <c r="S48" s="43"/>
      <c r="T48" s="43"/>
      <c r="U48" s="143"/>
    </row>
    <row r="49" spans="2:21">
      <c r="B49" s="67" t="s">
        <v>87</v>
      </c>
      <c r="C49" s="68"/>
      <c r="D49" s="68"/>
      <c r="E49" s="68"/>
      <c r="F49" s="68" t="s">
        <v>36</v>
      </c>
      <c r="G49" s="68"/>
      <c r="H49" s="68"/>
      <c r="I49" s="68" t="s">
        <v>88</v>
      </c>
      <c r="J49" s="68"/>
      <c r="K49" s="68" t="s">
        <v>89</v>
      </c>
      <c r="L49" s="68"/>
      <c r="M49" s="68" t="s">
        <v>90</v>
      </c>
      <c r="N49" s="68" t="s">
        <v>91</v>
      </c>
      <c r="O49" s="68"/>
      <c r="P49" s="144" t="s">
        <v>92</v>
      </c>
      <c r="Q49" s="7"/>
      <c r="R49" s="96" t="s">
        <v>93</v>
      </c>
      <c r="S49" s="70"/>
      <c r="T49" s="70" t="str">
        <f>LOOKUP(J3+J7,{0,2,65,85,125,165,205},{"错误","-2","-1","0","+1D4","+1D6","+2D6"})</f>
        <v>+1D6</v>
      </c>
      <c r="U49" s="186"/>
    </row>
    <row r="50" spans="2:21">
      <c r="B50" s="69" t="s">
        <v>94</v>
      </c>
      <c r="C50" s="52"/>
      <c r="D50" s="52"/>
      <c r="E50" s="52"/>
      <c r="F50" s="52"/>
      <c r="G50" s="70">
        <f>INT(F50/2)</f>
        <v>0</v>
      </c>
      <c r="H50" s="70">
        <f>INT(F50/5)</f>
        <v>0</v>
      </c>
      <c r="I50" s="52" t="s">
        <v>95</v>
      </c>
      <c r="J50" s="52"/>
      <c r="K50" s="52" t="s">
        <v>55</v>
      </c>
      <c r="L50" s="52"/>
      <c r="M50" s="52">
        <v>1</v>
      </c>
      <c r="N50" s="52" t="s">
        <v>55</v>
      </c>
      <c r="O50" s="52"/>
      <c r="P50" s="145" t="s">
        <v>55</v>
      </c>
      <c r="Q50" s="7"/>
      <c r="R50" s="104"/>
      <c r="S50" s="70"/>
      <c r="T50" s="70"/>
      <c r="U50" s="186"/>
    </row>
    <row r="51" spans="2:21">
      <c r="B51" s="71"/>
      <c r="C51" s="48"/>
      <c r="D51" s="48"/>
      <c r="E51" s="48"/>
      <c r="F51" s="57"/>
      <c r="G51" s="72">
        <f t="shared" ref="G51:G54" si="25">INT(F51/2)</f>
        <v>0</v>
      </c>
      <c r="H51" s="72">
        <f t="shared" ref="H51:H54" si="26">INT(F51/5)</f>
        <v>0</v>
      </c>
      <c r="I51" s="57"/>
      <c r="J51" s="57"/>
      <c r="K51" s="48"/>
      <c r="L51" s="48"/>
      <c r="M51" s="48"/>
      <c r="N51" s="48"/>
      <c r="O51" s="48"/>
      <c r="P51" s="146"/>
      <c r="Q51" s="7"/>
      <c r="R51" s="107" t="s">
        <v>96</v>
      </c>
      <c r="S51" s="106"/>
      <c r="T51" s="106" t="str">
        <f>LOOKUP(J3+J7,{0,2,65,85,125,165,205},{"错误","-2","-1","0","1","2","3"})</f>
        <v>2</v>
      </c>
      <c r="U51" s="185"/>
    </row>
    <row r="52" spans="2:21">
      <c r="B52" s="69"/>
      <c r="C52" s="52"/>
      <c r="D52" s="52"/>
      <c r="E52" s="52"/>
      <c r="F52" s="52"/>
      <c r="G52" s="70">
        <f t="shared" si="25"/>
        <v>0</v>
      </c>
      <c r="H52" s="73">
        <f t="shared" si="26"/>
        <v>0</v>
      </c>
      <c r="I52" s="147"/>
      <c r="J52" s="52"/>
      <c r="K52" s="52"/>
      <c r="L52" s="52"/>
      <c r="M52" s="52"/>
      <c r="N52" s="52"/>
      <c r="O52" s="52"/>
      <c r="P52" s="145"/>
      <c r="Q52" s="7"/>
      <c r="R52" s="109"/>
      <c r="S52" s="106"/>
      <c r="T52" s="106"/>
      <c r="U52" s="185"/>
    </row>
    <row r="53" spans="2:21">
      <c r="B53" s="71"/>
      <c r="C53" s="48"/>
      <c r="D53" s="48"/>
      <c r="E53" s="48"/>
      <c r="F53" s="57"/>
      <c r="G53" s="72">
        <f t="shared" si="25"/>
        <v>0</v>
      </c>
      <c r="H53" s="74">
        <f t="shared" si="26"/>
        <v>0</v>
      </c>
      <c r="I53" s="148"/>
      <c r="J53" s="57"/>
      <c r="K53" s="48"/>
      <c r="L53" s="48"/>
      <c r="M53" s="48"/>
      <c r="N53" s="48"/>
      <c r="O53" s="48"/>
      <c r="P53" s="146"/>
      <c r="Q53" s="7"/>
      <c r="R53" s="96" t="s">
        <v>97</v>
      </c>
      <c r="S53" s="70"/>
      <c r="T53" s="70">
        <f>I28</f>
        <v>90</v>
      </c>
      <c r="U53" s="186">
        <f>J28</f>
        <v>45</v>
      </c>
    </row>
    <row r="54" ht="16.35" spans="2:21">
      <c r="B54" s="75"/>
      <c r="C54" s="63"/>
      <c r="D54" s="63"/>
      <c r="E54" s="63"/>
      <c r="F54" s="63"/>
      <c r="G54" s="76">
        <f t="shared" si="25"/>
        <v>0</v>
      </c>
      <c r="H54" s="77">
        <f t="shared" si="26"/>
        <v>0</v>
      </c>
      <c r="I54" s="149"/>
      <c r="J54" s="63"/>
      <c r="K54" s="63"/>
      <c r="L54" s="63"/>
      <c r="M54" s="63"/>
      <c r="N54" s="63"/>
      <c r="O54" s="63"/>
      <c r="P54" s="150"/>
      <c r="Q54" s="7"/>
      <c r="R54" s="112"/>
      <c r="S54" s="76"/>
      <c r="T54" s="76"/>
      <c r="U54" s="187">
        <f>K28</f>
        <v>18</v>
      </c>
    </row>
    <row r="55" spans="2:21">
      <c r="B55" s="7"/>
      <c r="C55" s="7"/>
      <c r="D55" s="7"/>
      <c r="E55" s="7"/>
      <c r="F55" s="7"/>
      <c r="G55" s="7"/>
      <c r="H55" s="7"/>
      <c r="I55" s="7"/>
      <c r="J55" s="7"/>
      <c r="K55" s="7"/>
      <c r="L55" s="7"/>
      <c r="M55" s="7"/>
      <c r="N55" s="7"/>
      <c r="O55" s="7"/>
      <c r="P55" s="7"/>
      <c r="Q55" s="7"/>
      <c r="R55" s="7"/>
      <c r="S55" s="7"/>
      <c r="T55" s="7"/>
      <c r="U55" s="7"/>
    </row>
    <row r="56" ht="16.35" spans="2:21">
      <c r="B56" s="7"/>
      <c r="C56" s="7"/>
      <c r="D56" s="7"/>
      <c r="E56" s="7"/>
      <c r="F56" s="7"/>
      <c r="G56" s="7"/>
      <c r="H56" s="7"/>
      <c r="I56" s="7"/>
      <c r="J56" s="7"/>
      <c r="K56" s="7"/>
      <c r="L56" s="7"/>
      <c r="M56" s="7"/>
      <c r="N56" s="7"/>
      <c r="O56" s="7"/>
      <c r="P56" s="7"/>
      <c r="Q56" s="7"/>
      <c r="R56" s="7"/>
      <c r="S56" s="7"/>
      <c r="T56" s="7"/>
      <c r="U56" s="7"/>
    </row>
    <row r="57" spans="2:21">
      <c r="B57" s="78" t="s">
        <v>98</v>
      </c>
      <c r="C57" s="79"/>
      <c r="D57" s="79"/>
      <c r="E57" s="79"/>
      <c r="F57" s="79"/>
      <c r="G57" s="79"/>
      <c r="H57" s="79"/>
      <c r="I57" s="151"/>
      <c r="J57" s="7"/>
      <c r="K57" s="152" t="s">
        <v>99</v>
      </c>
      <c r="L57" s="153"/>
      <c r="M57" s="153"/>
      <c r="N57" s="153"/>
      <c r="O57" s="153"/>
      <c r="P57" s="153"/>
      <c r="Q57" s="153"/>
      <c r="R57" s="153"/>
      <c r="S57" s="153"/>
      <c r="T57" s="153"/>
      <c r="U57" s="188"/>
    </row>
    <row r="58" spans="2:21">
      <c r="B58" s="80" t="e">
        <f>"生活水平："&amp;LOOKUP(I25,{0,1,10,50,90,99},{"穷逼","贫穷","一般","小康","富裕","超有钱"})</f>
        <v>#REF!</v>
      </c>
      <c r="C58" s="81"/>
      <c r="D58" s="82"/>
      <c r="E58" s="83" t="s">
        <v>100</v>
      </c>
      <c r="F58" s="84"/>
      <c r="G58" s="85"/>
      <c r="H58" s="85"/>
      <c r="I58" s="154"/>
      <c r="J58" s="7"/>
      <c r="K58" s="155" t="s">
        <v>101</v>
      </c>
      <c r="L58" s="156"/>
      <c r="M58" s="157"/>
      <c r="N58" s="157"/>
      <c r="O58" s="157"/>
      <c r="P58" s="157"/>
      <c r="Q58" s="157"/>
      <c r="R58" s="157"/>
      <c r="S58" s="157"/>
      <c r="T58" s="157"/>
      <c r="U58" s="189"/>
    </row>
    <row r="59" spans="2:21">
      <c r="B59" s="86" t="s">
        <v>102</v>
      </c>
      <c r="C59" s="87"/>
      <c r="D59" s="87"/>
      <c r="E59" s="87"/>
      <c r="F59" s="87"/>
      <c r="G59" s="87"/>
      <c r="H59" s="87"/>
      <c r="I59" s="158"/>
      <c r="J59" s="7"/>
      <c r="K59" s="159" t="s">
        <v>103</v>
      </c>
      <c r="L59" s="160"/>
      <c r="M59" s="161"/>
      <c r="N59" s="161"/>
      <c r="O59" s="161"/>
      <c r="P59" s="161"/>
      <c r="Q59" s="161"/>
      <c r="R59" s="161"/>
      <c r="S59" s="161"/>
      <c r="T59" s="161"/>
      <c r="U59" s="190"/>
    </row>
    <row r="60" spans="2:21">
      <c r="B60" s="88"/>
      <c r="C60" s="89"/>
      <c r="D60" s="89"/>
      <c r="E60" s="89"/>
      <c r="F60" s="89"/>
      <c r="G60" s="89"/>
      <c r="H60" s="89"/>
      <c r="I60" s="162"/>
      <c r="J60" s="7"/>
      <c r="K60" s="155" t="s">
        <v>104</v>
      </c>
      <c r="L60" s="156"/>
      <c r="M60" s="157"/>
      <c r="N60" s="157"/>
      <c r="O60" s="157"/>
      <c r="P60" s="157"/>
      <c r="Q60" s="157"/>
      <c r="R60" s="157"/>
      <c r="S60" s="157"/>
      <c r="T60" s="157"/>
      <c r="U60" s="189"/>
    </row>
    <row r="61" ht="16.35" spans="2:21">
      <c r="B61" s="90"/>
      <c r="C61" s="91"/>
      <c r="D61" s="91"/>
      <c r="E61" s="91"/>
      <c r="F61" s="91"/>
      <c r="G61" s="91"/>
      <c r="H61" s="91"/>
      <c r="I61" s="163"/>
      <c r="J61" s="7"/>
      <c r="K61" s="159" t="s">
        <v>105</v>
      </c>
      <c r="L61" s="160"/>
      <c r="M61" s="161"/>
      <c r="N61" s="161"/>
      <c r="O61" s="161"/>
      <c r="P61" s="161"/>
      <c r="Q61" s="161"/>
      <c r="R61" s="161"/>
      <c r="S61" s="161"/>
      <c r="T61" s="161"/>
      <c r="U61" s="190"/>
    </row>
    <row r="62" ht="16.35" spans="2:21">
      <c r="B62" s="92"/>
      <c r="C62" s="92"/>
      <c r="D62" s="92"/>
      <c r="E62" s="92"/>
      <c r="F62" s="92"/>
      <c r="G62" s="92"/>
      <c r="H62" s="92"/>
      <c r="I62" s="92"/>
      <c r="J62" s="7"/>
      <c r="K62" s="155" t="s">
        <v>106</v>
      </c>
      <c r="L62" s="156"/>
      <c r="M62" s="157"/>
      <c r="N62" s="157"/>
      <c r="O62" s="157"/>
      <c r="P62" s="157"/>
      <c r="Q62" s="157"/>
      <c r="R62" s="157"/>
      <c r="S62" s="157"/>
      <c r="T62" s="157"/>
      <c r="U62" s="189"/>
    </row>
    <row r="63" spans="2:21">
      <c r="B63" s="78" t="s">
        <v>107</v>
      </c>
      <c r="C63" s="79"/>
      <c r="D63" s="79"/>
      <c r="E63" s="79"/>
      <c r="F63" s="79"/>
      <c r="G63" s="79"/>
      <c r="H63" s="79"/>
      <c r="I63" s="151"/>
      <c r="J63" s="7"/>
      <c r="K63" s="159" t="s">
        <v>108</v>
      </c>
      <c r="L63" s="160"/>
      <c r="M63" s="161"/>
      <c r="N63" s="161"/>
      <c r="O63" s="161"/>
      <c r="P63" s="161"/>
      <c r="Q63" s="161"/>
      <c r="R63" s="161"/>
      <c r="S63" s="161"/>
      <c r="T63" s="161"/>
      <c r="U63" s="190"/>
    </row>
    <row r="64" spans="2:21">
      <c r="B64" s="93"/>
      <c r="C64" s="94"/>
      <c r="D64" s="94"/>
      <c r="E64" s="94"/>
      <c r="F64" s="94"/>
      <c r="G64" s="94"/>
      <c r="H64" s="94"/>
      <c r="I64" s="164"/>
      <c r="J64" s="7"/>
      <c r="K64" s="165" t="s">
        <v>109</v>
      </c>
      <c r="L64" s="166"/>
      <c r="M64" s="167"/>
      <c r="N64" s="167"/>
      <c r="O64" s="167"/>
      <c r="P64" s="167"/>
      <c r="Q64" s="167"/>
      <c r="R64" s="167"/>
      <c r="S64" s="167"/>
      <c r="T64" s="167"/>
      <c r="U64" s="191"/>
    </row>
    <row r="65" spans="2:21">
      <c r="B65" s="192"/>
      <c r="C65" s="193"/>
      <c r="D65" s="193"/>
      <c r="E65" s="193"/>
      <c r="F65" s="193"/>
      <c r="G65" s="193"/>
      <c r="H65" s="193"/>
      <c r="I65" s="204"/>
      <c r="J65" s="7"/>
      <c r="K65" s="205"/>
      <c r="L65" s="206"/>
      <c r="M65" s="206"/>
      <c r="N65" s="206"/>
      <c r="O65" s="206"/>
      <c r="P65" s="206"/>
      <c r="Q65" s="206"/>
      <c r="R65" s="206"/>
      <c r="S65" s="206"/>
      <c r="T65" s="206"/>
      <c r="U65" s="226"/>
    </row>
    <row r="66" spans="2:21">
      <c r="B66" s="93"/>
      <c r="C66" s="94"/>
      <c r="D66" s="94"/>
      <c r="E66" s="94"/>
      <c r="F66" s="94"/>
      <c r="G66" s="94"/>
      <c r="H66" s="94"/>
      <c r="I66" s="164"/>
      <c r="J66" s="7"/>
      <c r="K66" s="205"/>
      <c r="L66" s="206"/>
      <c r="M66" s="206"/>
      <c r="N66" s="206"/>
      <c r="O66" s="206"/>
      <c r="P66" s="206"/>
      <c r="Q66" s="206"/>
      <c r="R66" s="206"/>
      <c r="S66" s="206"/>
      <c r="T66" s="206"/>
      <c r="U66" s="226"/>
    </row>
    <row r="67" spans="2:21">
      <c r="B67" s="192"/>
      <c r="C67" s="193"/>
      <c r="D67" s="193"/>
      <c r="E67" s="193"/>
      <c r="F67" s="193"/>
      <c r="G67" s="193"/>
      <c r="H67" s="193"/>
      <c r="I67" s="204"/>
      <c r="J67" s="7"/>
      <c r="K67" s="205"/>
      <c r="L67" s="206"/>
      <c r="M67" s="206"/>
      <c r="N67" s="206"/>
      <c r="O67" s="206"/>
      <c r="P67" s="206"/>
      <c r="Q67" s="206"/>
      <c r="R67" s="206"/>
      <c r="S67" s="206"/>
      <c r="T67" s="206"/>
      <c r="U67" s="226"/>
    </row>
    <row r="68" spans="2:21">
      <c r="B68" s="93"/>
      <c r="C68" s="94"/>
      <c r="D68" s="94"/>
      <c r="E68" s="94"/>
      <c r="F68" s="94"/>
      <c r="G68" s="94"/>
      <c r="H68" s="94"/>
      <c r="I68" s="164"/>
      <c r="J68" s="7"/>
      <c r="K68" s="205"/>
      <c r="L68" s="206"/>
      <c r="M68" s="206"/>
      <c r="N68" s="206"/>
      <c r="O68" s="206"/>
      <c r="P68" s="206"/>
      <c r="Q68" s="206"/>
      <c r="R68" s="206"/>
      <c r="S68" s="206"/>
      <c r="T68" s="206"/>
      <c r="U68" s="226"/>
    </row>
    <row r="69" spans="2:21">
      <c r="B69" s="192"/>
      <c r="C69" s="193"/>
      <c r="D69" s="193"/>
      <c r="E69" s="193"/>
      <c r="F69" s="193"/>
      <c r="G69" s="193"/>
      <c r="H69" s="193"/>
      <c r="I69" s="204"/>
      <c r="J69" s="7"/>
      <c r="K69" s="205"/>
      <c r="L69" s="206"/>
      <c r="M69" s="206"/>
      <c r="N69" s="206"/>
      <c r="O69" s="206"/>
      <c r="P69" s="206"/>
      <c r="Q69" s="206"/>
      <c r="R69" s="206"/>
      <c r="S69" s="206"/>
      <c r="T69" s="206"/>
      <c r="U69" s="226"/>
    </row>
    <row r="70" ht="16.35" spans="2:21">
      <c r="B70" s="194"/>
      <c r="C70" s="195"/>
      <c r="D70" s="195"/>
      <c r="E70" s="195"/>
      <c r="F70" s="195"/>
      <c r="G70" s="195"/>
      <c r="H70" s="195"/>
      <c r="I70" s="207"/>
      <c r="J70" s="7"/>
      <c r="K70" s="205"/>
      <c r="L70" s="206"/>
      <c r="M70" s="206"/>
      <c r="N70" s="206"/>
      <c r="O70" s="206"/>
      <c r="P70" s="206"/>
      <c r="Q70" s="206"/>
      <c r="R70" s="206"/>
      <c r="S70" s="206"/>
      <c r="T70" s="206"/>
      <c r="U70" s="226"/>
    </row>
    <row r="71" ht="16.35" spans="2:21">
      <c r="B71" s="7"/>
      <c r="C71" s="7"/>
      <c r="D71" s="7"/>
      <c r="E71" s="7"/>
      <c r="F71" s="7"/>
      <c r="G71" s="7"/>
      <c r="H71" s="7"/>
      <c r="I71" s="7"/>
      <c r="J71" s="7"/>
      <c r="K71" s="205"/>
      <c r="L71" s="206"/>
      <c r="M71" s="206"/>
      <c r="N71" s="206"/>
      <c r="O71" s="206"/>
      <c r="P71" s="206"/>
      <c r="Q71" s="206"/>
      <c r="R71" s="206"/>
      <c r="S71" s="206"/>
      <c r="T71" s="206"/>
      <c r="U71" s="226"/>
    </row>
    <row r="72" spans="2:21">
      <c r="B72" s="78" t="s">
        <v>110</v>
      </c>
      <c r="C72" s="79"/>
      <c r="D72" s="79"/>
      <c r="E72" s="79"/>
      <c r="F72" s="79"/>
      <c r="G72" s="79"/>
      <c r="H72" s="79"/>
      <c r="I72" s="151"/>
      <c r="J72" s="7"/>
      <c r="K72" s="205"/>
      <c r="L72" s="206"/>
      <c r="M72" s="206"/>
      <c r="N72" s="206"/>
      <c r="O72" s="206"/>
      <c r="P72" s="206"/>
      <c r="Q72" s="206"/>
      <c r="R72" s="206"/>
      <c r="S72" s="206"/>
      <c r="T72" s="206"/>
      <c r="U72" s="226"/>
    </row>
    <row r="73" spans="2:21">
      <c r="B73" s="196"/>
      <c r="C73" s="197"/>
      <c r="D73" s="197"/>
      <c r="E73" s="197"/>
      <c r="F73" s="197"/>
      <c r="G73" s="197"/>
      <c r="H73" s="197"/>
      <c r="I73" s="208"/>
      <c r="J73" s="7"/>
      <c r="K73" s="205"/>
      <c r="L73" s="206"/>
      <c r="M73" s="206"/>
      <c r="N73" s="206"/>
      <c r="O73" s="206"/>
      <c r="P73" s="206"/>
      <c r="Q73" s="206"/>
      <c r="R73" s="206"/>
      <c r="S73" s="206"/>
      <c r="T73" s="206"/>
      <c r="U73" s="226"/>
    </row>
    <row r="74" ht="16.35" spans="2:21">
      <c r="B74" s="196"/>
      <c r="C74" s="197"/>
      <c r="D74" s="197"/>
      <c r="E74" s="197"/>
      <c r="F74" s="197"/>
      <c r="G74" s="197"/>
      <c r="H74" s="197"/>
      <c r="I74" s="208"/>
      <c r="J74" s="7"/>
      <c r="K74" s="209"/>
      <c r="L74" s="210"/>
      <c r="M74" s="210"/>
      <c r="N74" s="210"/>
      <c r="O74" s="210"/>
      <c r="P74" s="210"/>
      <c r="Q74" s="210"/>
      <c r="R74" s="210"/>
      <c r="S74" s="210"/>
      <c r="T74" s="210"/>
      <c r="U74" s="227"/>
    </row>
    <row r="75" ht="16.35" spans="2:21">
      <c r="B75" s="196"/>
      <c r="C75" s="197"/>
      <c r="D75" s="197"/>
      <c r="E75" s="197"/>
      <c r="F75" s="197"/>
      <c r="G75" s="197"/>
      <c r="H75" s="197"/>
      <c r="I75" s="208"/>
      <c r="J75" s="7"/>
      <c r="K75" s="7"/>
      <c r="L75" s="7"/>
      <c r="M75" s="7"/>
      <c r="N75" s="7"/>
      <c r="O75" s="7"/>
      <c r="P75" s="7"/>
      <c r="Q75" s="7"/>
      <c r="R75" s="7"/>
      <c r="S75" s="7"/>
      <c r="T75" s="7"/>
      <c r="U75" s="7"/>
    </row>
    <row r="76" spans="2:21">
      <c r="B76" s="196"/>
      <c r="C76" s="197"/>
      <c r="D76" s="197"/>
      <c r="E76" s="197"/>
      <c r="F76" s="197"/>
      <c r="G76" s="197"/>
      <c r="H76" s="197"/>
      <c r="I76" s="208"/>
      <c r="J76" s="7"/>
      <c r="K76" s="78" t="s">
        <v>111</v>
      </c>
      <c r="L76" s="79"/>
      <c r="M76" s="79"/>
      <c r="N76" s="151"/>
      <c r="O76" s="7"/>
      <c r="P76" s="78" t="s">
        <v>57</v>
      </c>
      <c r="Q76" s="79"/>
      <c r="R76" s="79"/>
      <c r="S76" s="79"/>
      <c r="T76" s="79"/>
      <c r="U76" s="151"/>
    </row>
    <row r="77" spans="2:21">
      <c r="B77" s="196"/>
      <c r="C77" s="197"/>
      <c r="D77" s="197"/>
      <c r="E77" s="197"/>
      <c r="F77" s="197"/>
      <c r="G77" s="197"/>
      <c r="H77" s="197"/>
      <c r="I77" s="208"/>
      <c r="J77" s="7"/>
      <c r="K77" s="211" t="s">
        <v>112</v>
      </c>
      <c r="L77" s="212"/>
      <c r="M77" s="212"/>
      <c r="N77" s="213"/>
      <c r="O77" s="7"/>
      <c r="P77" s="214"/>
      <c r="Q77" s="228"/>
      <c r="R77" s="228"/>
      <c r="S77" s="228"/>
      <c r="T77" s="228"/>
      <c r="U77" s="229"/>
    </row>
    <row r="78" ht="16.35" spans="2:21">
      <c r="B78" s="198"/>
      <c r="C78" s="199"/>
      <c r="D78" s="199"/>
      <c r="E78" s="199"/>
      <c r="F78" s="199"/>
      <c r="G78" s="199"/>
      <c r="H78" s="199"/>
      <c r="I78" s="215"/>
      <c r="J78" s="7"/>
      <c r="K78" s="216"/>
      <c r="L78" s="212"/>
      <c r="M78" s="212"/>
      <c r="N78" s="213"/>
      <c r="O78" s="7"/>
      <c r="P78" s="217"/>
      <c r="Q78" s="230"/>
      <c r="R78" s="230"/>
      <c r="S78" s="230"/>
      <c r="T78" s="230"/>
      <c r="U78" s="231"/>
    </row>
    <row r="79" ht="16.35" spans="2:21">
      <c r="B79" s="7"/>
      <c r="C79" s="7"/>
      <c r="D79" s="7"/>
      <c r="E79" s="7"/>
      <c r="F79" s="7"/>
      <c r="G79" s="7"/>
      <c r="H79" s="7"/>
      <c r="I79" s="7"/>
      <c r="J79" s="7"/>
      <c r="K79" s="218"/>
      <c r="L79" s="219"/>
      <c r="M79" s="219"/>
      <c r="N79" s="220"/>
      <c r="O79" s="7"/>
      <c r="P79" s="214"/>
      <c r="Q79" s="228"/>
      <c r="R79" s="228"/>
      <c r="S79" s="228"/>
      <c r="T79" s="228"/>
      <c r="U79" s="229"/>
    </row>
    <row r="80" spans="2:21">
      <c r="B80" s="42" t="s">
        <v>113</v>
      </c>
      <c r="C80" s="43"/>
      <c r="D80" s="43"/>
      <c r="E80" s="43"/>
      <c r="F80" s="43"/>
      <c r="G80" s="43"/>
      <c r="H80" s="43"/>
      <c r="I80" s="143"/>
      <c r="J80" s="7"/>
      <c r="K80" s="218"/>
      <c r="L80" s="219"/>
      <c r="M80" s="219"/>
      <c r="N80" s="220"/>
      <c r="O80" s="7"/>
      <c r="P80" s="217"/>
      <c r="Q80" s="230"/>
      <c r="R80" s="230"/>
      <c r="S80" s="230"/>
      <c r="T80" s="230"/>
      <c r="U80" s="231"/>
    </row>
    <row r="81" spans="2:21">
      <c r="B81" s="200" t="s">
        <v>114</v>
      </c>
      <c r="C81" s="201"/>
      <c r="D81" s="106" t="s">
        <v>115</v>
      </c>
      <c r="E81" s="106" t="s">
        <v>116</v>
      </c>
      <c r="F81" s="106" t="s">
        <v>117</v>
      </c>
      <c r="G81" s="106" t="s">
        <v>118</v>
      </c>
      <c r="H81" s="106" t="s">
        <v>119</v>
      </c>
      <c r="I81" s="185" t="s">
        <v>120</v>
      </c>
      <c r="J81" s="7"/>
      <c r="K81" s="216"/>
      <c r="L81" s="212"/>
      <c r="M81" s="212"/>
      <c r="N81" s="213"/>
      <c r="O81" s="7"/>
      <c r="P81" s="214"/>
      <c r="Q81" s="228"/>
      <c r="R81" s="228"/>
      <c r="S81" s="228"/>
      <c r="T81" s="228"/>
      <c r="U81" s="229"/>
    </row>
    <row r="82" spans="2:21">
      <c r="B82" s="202"/>
      <c r="C82" s="201"/>
      <c r="D82" s="106" t="s">
        <v>121</v>
      </c>
      <c r="E82" s="106" t="s">
        <v>122</v>
      </c>
      <c r="F82" s="106" t="s">
        <v>123</v>
      </c>
      <c r="G82" s="106" t="s">
        <v>124</v>
      </c>
      <c r="H82" s="106" t="s">
        <v>125</v>
      </c>
      <c r="I82" s="185">
        <v>1</v>
      </c>
      <c r="J82" s="7"/>
      <c r="K82" s="216"/>
      <c r="L82" s="212"/>
      <c r="M82" s="212"/>
      <c r="N82" s="213"/>
      <c r="O82" s="7"/>
      <c r="P82" s="217"/>
      <c r="Q82" s="230"/>
      <c r="R82" s="230"/>
      <c r="S82" s="230"/>
      <c r="T82" s="230"/>
      <c r="U82" s="231"/>
    </row>
    <row r="83" ht="16.5" customHeight="1" spans="2:21">
      <c r="B83" s="107" t="s">
        <v>126</v>
      </c>
      <c r="C83" s="99"/>
      <c r="D83" s="99"/>
      <c r="E83" s="99"/>
      <c r="F83" s="99"/>
      <c r="G83" s="99"/>
      <c r="H83" s="99"/>
      <c r="I83" s="221"/>
      <c r="J83" s="7"/>
      <c r="K83" s="218"/>
      <c r="L83" s="219"/>
      <c r="M83" s="219"/>
      <c r="N83" s="220"/>
      <c r="O83" s="7"/>
      <c r="P83" s="214"/>
      <c r="Q83" s="228"/>
      <c r="R83" s="228"/>
      <c r="S83" s="228"/>
      <c r="T83" s="228"/>
      <c r="U83" s="229"/>
    </row>
    <row r="84" spans="2:21">
      <c r="B84" s="107"/>
      <c r="C84" s="99"/>
      <c r="D84" s="99"/>
      <c r="E84" s="99"/>
      <c r="F84" s="99"/>
      <c r="G84" s="99"/>
      <c r="H84" s="99"/>
      <c r="I84" s="221"/>
      <c r="J84" s="7"/>
      <c r="K84" s="218"/>
      <c r="L84" s="219"/>
      <c r="M84" s="219"/>
      <c r="N84" s="220"/>
      <c r="O84" s="7"/>
      <c r="P84" s="217"/>
      <c r="Q84" s="230"/>
      <c r="R84" s="230"/>
      <c r="S84" s="230"/>
      <c r="T84" s="230"/>
      <c r="U84" s="231"/>
    </row>
    <row r="85" spans="2:21">
      <c r="B85" s="109" t="s">
        <v>127</v>
      </c>
      <c r="C85" s="106"/>
      <c r="D85" s="106"/>
      <c r="E85" s="106"/>
      <c r="F85" s="106" t="s">
        <v>128</v>
      </c>
      <c r="G85" s="106"/>
      <c r="H85" s="106"/>
      <c r="I85" s="185"/>
      <c r="J85" s="7"/>
      <c r="K85" s="216"/>
      <c r="L85" s="212"/>
      <c r="M85" s="212"/>
      <c r="N85" s="213"/>
      <c r="O85" s="7"/>
      <c r="P85" s="214"/>
      <c r="Q85" s="228"/>
      <c r="R85" s="228"/>
      <c r="S85" s="228"/>
      <c r="T85" s="228"/>
      <c r="U85" s="229"/>
    </row>
    <row r="86" spans="2:21">
      <c r="B86" s="109" t="s">
        <v>129</v>
      </c>
      <c r="C86" s="106"/>
      <c r="D86" s="106" t="s">
        <v>130</v>
      </c>
      <c r="E86" s="106"/>
      <c r="F86" s="106"/>
      <c r="G86" s="106"/>
      <c r="H86" s="106"/>
      <c r="I86" s="185"/>
      <c r="J86" s="7"/>
      <c r="K86" s="216"/>
      <c r="L86" s="212"/>
      <c r="M86" s="212"/>
      <c r="N86" s="213"/>
      <c r="O86" s="7"/>
      <c r="P86" s="217"/>
      <c r="Q86" s="230"/>
      <c r="R86" s="230"/>
      <c r="S86" s="230"/>
      <c r="T86" s="230"/>
      <c r="U86" s="231"/>
    </row>
    <row r="87" spans="2:21">
      <c r="B87" s="109" t="s">
        <v>131</v>
      </c>
      <c r="C87" s="106"/>
      <c r="D87" s="106" t="s">
        <v>132</v>
      </c>
      <c r="E87" s="106"/>
      <c r="F87" s="106"/>
      <c r="G87" s="106"/>
      <c r="H87" s="106"/>
      <c r="I87" s="185"/>
      <c r="J87" s="7"/>
      <c r="K87" s="218"/>
      <c r="L87" s="219"/>
      <c r="M87" s="219"/>
      <c r="N87" s="220"/>
      <c r="O87" s="7"/>
      <c r="P87" s="214"/>
      <c r="Q87" s="228"/>
      <c r="R87" s="228"/>
      <c r="S87" s="228"/>
      <c r="T87" s="228"/>
      <c r="U87" s="229"/>
    </row>
    <row r="88" spans="2:21">
      <c r="B88" s="109" t="s">
        <v>133</v>
      </c>
      <c r="C88" s="106"/>
      <c r="D88" s="99" t="s">
        <v>134</v>
      </c>
      <c r="E88" s="99"/>
      <c r="F88" s="99"/>
      <c r="G88" s="99"/>
      <c r="H88" s="99"/>
      <c r="I88" s="221"/>
      <c r="J88" s="7"/>
      <c r="K88" s="218"/>
      <c r="L88" s="219"/>
      <c r="M88" s="219"/>
      <c r="N88" s="220"/>
      <c r="O88" s="7"/>
      <c r="P88" s="217"/>
      <c r="Q88" s="230"/>
      <c r="R88" s="230"/>
      <c r="S88" s="230"/>
      <c r="T88" s="230"/>
      <c r="U88" s="231"/>
    </row>
    <row r="89" spans="2:21">
      <c r="B89" s="109"/>
      <c r="C89" s="106"/>
      <c r="D89" s="99"/>
      <c r="E89" s="99"/>
      <c r="F89" s="99"/>
      <c r="G89" s="99"/>
      <c r="H89" s="99"/>
      <c r="I89" s="221"/>
      <c r="J89" s="7"/>
      <c r="K89" s="216"/>
      <c r="L89" s="212"/>
      <c r="M89" s="212"/>
      <c r="N89" s="213"/>
      <c r="O89" s="7"/>
      <c r="P89" s="214"/>
      <c r="Q89" s="228"/>
      <c r="R89" s="228"/>
      <c r="S89" s="228"/>
      <c r="T89" s="228"/>
      <c r="U89" s="229"/>
    </row>
    <row r="90" ht="16.35" spans="2:21">
      <c r="B90" s="203" t="s">
        <v>135</v>
      </c>
      <c r="C90" s="114"/>
      <c r="D90" s="114"/>
      <c r="E90" s="114"/>
      <c r="F90" s="114" t="s">
        <v>136</v>
      </c>
      <c r="G90" s="114"/>
      <c r="H90" s="114"/>
      <c r="I90" s="222"/>
      <c r="J90" s="7"/>
      <c r="K90" s="223"/>
      <c r="L90" s="224"/>
      <c r="M90" s="224"/>
      <c r="N90" s="225"/>
      <c r="O90" s="7"/>
      <c r="P90" s="90"/>
      <c r="Q90" s="91"/>
      <c r="R90" s="91"/>
      <c r="S90" s="91"/>
      <c r="T90" s="91"/>
      <c r="U90" s="163"/>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type="list" allowBlank="1" showInputMessage="1" showErrorMessage="1" sqref="F4:G4">
      <formula1>"1890s,1920s,现代"</formula1>
    </dataValidation>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ErrorMessage="1" promptTitle="Tips" prompt="一般MOV不需要手动修改。" sqref="P7 Q7:Q8"/>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#REF!</formula1>
    </dataValidation>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#REF!</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#REF!</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记得手动填写【战斗】中【空手战斗】的成功率，它等于【斗殴】的成功率，基础值为25。" sqref="C33:D33">
      <formula1>#REF!</formula1>
    </dataValidation>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type="list" allowBlank="1" showInputMessage="1" showErrorMessage="1" sqref="C34:D34">
      <formula1>#REF!</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#REF!</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这是你立即可以取用、支配的现金。&#10;包括带在身上的和存在银行的。" sqref="B59"/>
    <dataValidation allowBlank="1" showErrorMessage="1" prompt="这是你立即可以取用、支配的现金。&#10;包括带在身上的和存在银行的。" sqref="C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Firearms (不定) [无法孤注一掷]" prompt="包含所有意义下的火器，包括弓箭、掷矛。" sqref="B36:B38"/>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#REF!</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1"/>
  <sheetViews>
    <sheetView tabSelected="1" workbookViewId="0">
      <selection activeCell="C21" sqref="C21:G21"/>
    </sheetView>
  </sheetViews>
  <sheetFormatPr defaultColWidth="8.88888888888889" defaultRowHeight="13.8" outlineLevelCol="6"/>
  <sheetData>
    <row r="1" spans="2:7">
      <c r="B1" t="s">
        <v>137</v>
      </c>
      <c r="C1" t="s">
        <v>138</v>
      </c>
      <c r="D1" t="s">
        <v>89</v>
      </c>
      <c r="E1" t="s">
        <v>139</v>
      </c>
      <c r="F1" t="s">
        <v>140</v>
      </c>
      <c r="G1" t="s">
        <v>141</v>
      </c>
    </row>
    <row r="2" spans="2:7">
      <c r="B2">
        <v>4</v>
      </c>
      <c r="C2">
        <v>4</v>
      </c>
      <c r="D2">
        <v>2</v>
      </c>
      <c r="E2">
        <v>4</v>
      </c>
      <c r="F2">
        <v>4</v>
      </c>
      <c r="G2">
        <v>4</v>
      </c>
    </row>
    <row r="20" spans="2:7">
      <c r="B20" s="1" t="s">
        <v>142</v>
      </c>
      <c r="C20" s="1"/>
      <c r="D20" s="1"/>
      <c r="E20" s="1"/>
      <c r="F20" s="1"/>
      <c r="G20" s="1"/>
    </row>
    <row r="21" spans="2:7">
      <c r="B21" s="1"/>
      <c r="C21" s="1" t="s">
        <v>143</v>
      </c>
      <c r="D21" s="1"/>
      <c r="E21" s="1"/>
      <c r="F21" s="1"/>
      <c r="G21" s="1"/>
    </row>
  </sheetData>
  <mergeCells count="2">
    <mergeCell ref="B20:G20"/>
    <mergeCell ref="C21:G21"/>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人物卡</vt:lpstr>
      <vt:lpstr>STAND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RevoluTionIst</cp:lastModifiedBy>
  <dcterms:created xsi:type="dcterms:W3CDTF">2015-07-06T01:28:00Z</dcterms:created>
  <dcterms:modified xsi:type="dcterms:W3CDTF">2019-02-15T07:46:35Z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